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ephora.lutonadio\Downloads\"/>
    </mc:Choice>
  </mc:AlternateContent>
  <workbookProtection workbookAlgorithmName="SHA-512" workbookHashValue="wfqHFBG2si8dzi/MAp/bUpikNxylxB5Y16/P57qHE4/tlBR5kDWMJ7TAG1XfRqxMNyTWMe47xz4shAi3GnEvEg==" workbookSaltValue="Ta/Bqf3BHY8SWjFKma5djg==" workbookSpinCount="100000" lockStructure="1"/>
  <bookViews>
    <workbookView xWindow="0" yWindow="0" windowWidth="28800" windowHeight="11175" tabRatio="857" activeTab="13"/>
  </bookViews>
  <sheets>
    <sheet name="Notice" sheetId="22" r:id="rId1"/>
    <sheet name="Synthèse dépenses bénéficiaire" sheetId="20" r:id="rId2"/>
    <sheet name="Devis - Autres" sheetId="24" r:id="rId3"/>
    <sheet name="Frais de personnel" sheetId="26" r:id="rId4"/>
    <sheet name="Frais réels" sheetId="27" r:id="rId5"/>
    <sheet name="Barèmes" sheetId="28" r:id="rId6"/>
    <sheet name="OCS" sheetId="36" r:id="rId7"/>
    <sheet name="Synthèse dépenses SI" sheetId="21" state="hidden" r:id="rId8"/>
    <sheet name="Instruction Devis - Autres" sheetId="29" state="hidden" r:id="rId9"/>
    <sheet name="Instruction Frais de personnel" sheetId="31" state="hidden" r:id="rId10"/>
    <sheet name="Instruction Frais réels" sheetId="32" state="hidden" r:id="rId11"/>
    <sheet name="Instruction Barèmes" sheetId="33" state="hidden" r:id="rId12"/>
    <sheet name="Instruction OCS" sheetId="37" state="hidden" r:id="rId13"/>
    <sheet name="Listes" sheetId="2" r:id="rId14"/>
  </sheets>
  <definedNames>
    <definedName name="_xlnm._FilterDatabase" localSheetId="10" hidden="1">'Instruction Frais réels'!$A$5:$U$507</definedName>
    <definedName name="Salaire_chercheur">Listes!#REF!</definedName>
    <definedName name="Salaire_directeur">Listes!#REF!</definedName>
    <definedName name="Salaire_ingénieur">Listes!#REF!</definedName>
    <definedName name="Salaire_technicien">Listes!#REF!</definedName>
    <definedName name="_xlnm.Print_Area" localSheetId="1">'Synthèse dépenses bénéficiaire'!$A$1:$J$28</definedName>
    <definedName name="_xlnm.Print_Area" localSheetId="7">'Synthèse dépenses SI'!$B$1:$G$47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21" i="21" l="1"/>
  <c r="D20" i="21"/>
  <c r="D19" i="21"/>
  <c r="D18" i="21"/>
  <c r="D17" i="21"/>
  <c r="D16" i="21"/>
  <c r="F11" i="29" l="1"/>
  <c r="B8" i="37" l="1"/>
  <c r="C8" i="37"/>
  <c r="D8" i="37"/>
  <c r="E8" i="37"/>
  <c r="K8" i="37"/>
  <c r="L8" i="37"/>
  <c r="N8" i="37" s="1"/>
  <c r="O8" i="37" s="1"/>
  <c r="B9" i="37"/>
  <c r="C9" i="37"/>
  <c r="D9" i="37"/>
  <c r="E9" i="37"/>
  <c r="K9" i="37"/>
  <c r="L9" i="37"/>
  <c r="N9" i="37" s="1"/>
  <c r="B10" i="37"/>
  <c r="C10" i="37"/>
  <c r="D10" i="37"/>
  <c r="E10" i="37"/>
  <c r="K10" i="37"/>
  <c r="L10" i="37"/>
  <c r="N10" i="37" s="1"/>
  <c r="O10" i="37" s="1"/>
  <c r="B11" i="37"/>
  <c r="C11" i="37"/>
  <c r="D11" i="37"/>
  <c r="E11" i="37"/>
  <c r="K11" i="37"/>
  <c r="L11" i="37"/>
  <c r="B12" i="37"/>
  <c r="C12" i="37"/>
  <c r="D12" i="37"/>
  <c r="E12" i="37"/>
  <c r="K12" i="37"/>
  <c r="L12" i="37"/>
  <c r="N12" i="37" s="1"/>
  <c r="B13" i="37"/>
  <c r="C13" i="37"/>
  <c r="D13" i="37"/>
  <c r="E13" i="37"/>
  <c r="K13" i="37"/>
  <c r="L13" i="37"/>
  <c r="N13" i="37" s="1"/>
  <c r="B14" i="37"/>
  <c r="C14" i="37"/>
  <c r="D14" i="37"/>
  <c r="E14" i="37"/>
  <c r="K14" i="37"/>
  <c r="L14" i="37"/>
  <c r="B15" i="37"/>
  <c r="C15" i="37"/>
  <c r="D15" i="37"/>
  <c r="E15" i="37"/>
  <c r="K15" i="37"/>
  <c r="L15" i="37"/>
  <c r="N15" i="37" s="1"/>
  <c r="B16" i="37"/>
  <c r="C16" i="37"/>
  <c r="D16" i="37"/>
  <c r="E16" i="37"/>
  <c r="K16" i="37"/>
  <c r="L16" i="37"/>
  <c r="N16" i="37" s="1"/>
  <c r="O16" i="37" s="1"/>
  <c r="B17" i="37"/>
  <c r="C17" i="37"/>
  <c r="D17" i="37"/>
  <c r="E17" i="37"/>
  <c r="K17" i="37"/>
  <c r="L17" i="37"/>
  <c r="N17" i="37" s="1"/>
  <c r="B18" i="37"/>
  <c r="C18" i="37"/>
  <c r="D18" i="37"/>
  <c r="E18" i="37"/>
  <c r="K18" i="37"/>
  <c r="L18" i="37"/>
  <c r="N18" i="37" s="1"/>
  <c r="O18" i="37" s="1"/>
  <c r="B19" i="37"/>
  <c r="C19" i="37"/>
  <c r="D19" i="37"/>
  <c r="E19" i="37"/>
  <c r="K19" i="37"/>
  <c r="L19" i="37"/>
  <c r="B20" i="37"/>
  <c r="C20" i="37"/>
  <c r="D20" i="37"/>
  <c r="E20" i="37"/>
  <c r="K20" i="37"/>
  <c r="L20" i="37"/>
  <c r="N20" i="37" s="1"/>
  <c r="O20" i="37" s="1"/>
  <c r="B21" i="37"/>
  <c r="C21" i="37"/>
  <c r="D21" i="37"/>
  <c r="E21" i="37"/>
  <c r="K21" i="37"/>
  <c r="L21" i="37"/>
  <c r="N21" i="37" s="1"/>
  <c r="O21" i="37" s="1"/>
  <c r="B22" i="37"/>
  <c r="C22" i="37"/>
  <c r="D22" i="37"/>
  <c r="E22" i="37"/>
  <c r="K22" i="37"/>
  <c r="L22" i="37"/>
  <c r="B23" i="37"/>
  <c r="C23" i="37"/>
  <c r="D23" i="37"/>
  <c r="E23" i="37"/>
  <c r="K23" i="37"/>
  <c r="L23" i="37"/>
  <c r="N23" i="37" s="1"/>
  <c r="O23" i="37" s="1"/>
  <c r="B24" i="37"/>
  <c r="C24" i="37"/>
  <c r="D24" i="37"/>
  <c r="E24" i="37"/>
  <c r="K24" i="37"/>
  <c r="L24" i="37"/>
  <c r="N24" i="37"/>
  <c r="O24" i="37" s="1"/>
  <c r="B25" i="37"/>
  <c r="C25" i="37"/>
  <c r="D25" i="37"/>
  <c r="E25" i="37"/>
  <c r="K25" i="37"/>
  <c r="L25" i="37"/>
  <c r="N25" i="37" s="1"/>
  <c r="B26" i="37"/>
  <c r="C26" i="37"/>
  <c r="D26" i="37"/>
  <c r="E26" i="37"/>
  <c r="K26" i="37"/>
  <c r="L26" i="37"/>
  <c r="N26" i="37" s="1"/>
  <c r="O26" i="37" s="1"/>
  <c r="B27" i="37"/>
  <c r="C27" i="37"/>
  <c r="D27" i="37"/>
  <c r="E27" i="37"/>
  <c r="K27" i="37"/>
  <c r="L27" i="37"/>
  <c r="B28" i="37"/>
  <c r="C28" i="37"/>
  <c r="D28" i="37"/>
  <c r="E28" i="37"/>
  <c r="K28" i="37"/>
  <c r="L28" i="37"/>
  <c r="N28" i="37" s="1"/>
  <c r="O28" i="37" s="1"/>
  <c r="B29" i="37"/>
  <c r="C29" i="37"/>
  <c r="D29" i="37"/>
  <c r="E29" i="37"/>
  <c r="K29" i="37"/>
  <c r="L29" i="37"/>
  <c r="N29" i="37"/>
  <c r="O29" i="37" s="1"/>
  <c r="B30" i="37"/>
  <c r="C30" i="37"/>
  <c r="D30" i="37"/>
  <c r="E30" i="37"/>
  <c r="K30" i="37"/>
  <c r="L30" i="37"/>
  <c r="B31" i="37"/>
  <c r="C31" i="37"/>
  <c r="D31" i="37"/>
  <c r="E31" i="37"/>
  <c r="K31" i="37"/>
  <c r="L31" i="37"/>
  <c r="B32" i="37"/>
  <c r="C32" i="37"/>
  <c r="D32" i="37"/>
  <c r="E32" i="37"/>
  <c r="K32" i="37"/>
  <c r="L32" i="37"/>
  <c r="N32" i="37"/>
  <c r="O32" i="37" s="1"/>
  <c r="B33" i="37"/>
  <c r="C33" i="37"/>
  <c r="D33" i="37"/>
  <c r="E33" i="37"/>
  <c r="K33" i="37"/>
  <c r="L33" i="37"/>
  <c r="N33" i="37" s="1"/>
  <c r="B34" i="37"/>
  <c r="C34" i="37"/>
  <c r="D34" i="37"/>
  <c r="E34" i="37"/>
  <c r="K34" i="37"/>
  <c r="L34" i="37"/>
  <c r="N34" i="37" s="1"/>
  <c r="O34" i="37" s="1"/>
  <c r="B35" i="37"/>
  <c r="C35" i="37"/>
  <c r="D35" i="37"/>
  <c r="E35" i="37"/>
  <c r="K35" i="37"/>
  <c r="L35" i="37"/>
  <c r="B36" i="37"/>
  <c r="C36" i="37"/>
  <c r="D36" i="37"/>
  <c r="E36" i="37"/>
  <c r="K36" i="37"/>
  <c r="L36" i="37"/>
  <c r="N36" i="37" s="1"/>
  <c r="O36" i="37" s="1"/>
  <c r="B37" i="37"/>
  <c r="C37" i="37"/>
  <c r="D37" i="37"/>
  <c r="E37" i="37"/>
  <c r="K37" i="37"/>
  <c r="L37" i="37"/>
  <c r="N37" i="37" s="1"/>
  <c r="B38" i="37"/>
  <c r="C38" i="37"/>
  <c r="D38" i="37"/>
  <c r="E38" i="37"/>
  <c r="K38" i="37"/>
  <c r="L38" i="37"/>
  <c r="B39" i="37"/>
  <c r="C39" i="37"/>
  <c r="D39" i="37"/>
  <c r="E39" i="37"/>
  <c r="K39" i="37"/>
  <c r="L39" i="37"/>
  <c r="B40" i="37"/>
  <c r="C40" i="37"/>
  <c r="D40" i="37"/>
  <c r="E40" i="37"/>
  <c r="K40" i="37"/>
  <c r="L40" i="37"/>
  <c r="N40" i="37" s="1"/>
  <c r="O40" i="37" s="1"/>
  <c r="B41" i="37"/>
  <c r="C41" i="37"/>
  <c r="D41" i="37"/>
  <c r="E41" i="37"/>
  <c r="K41" i="37"/>
  <c r="L41" i="37"/>
  <c r="N41" i="37" s="1"/>
  <c r="B42" i="37"/>
  <c r="C42" i="37"/>
  <c r="D42" i="37"/>
  <c r="E42" i="37"/>
  <c r="K42" i="37"/>
  <c r="L42" i="37"/>
  <c r="N42" i="37" s="1"/>
  <c r="O42" i="37" s="1"/>
  <c r="B43" i="37"/>
  <c r="C43" i="37"/>
  <c r="D43" i="37"/>
  <c r="E43" i="37"/>
  <c r="K43" i="37"/>
  <c r="L43" i="37"/>
  <c r="B44" i="37"/>
  <c r="C44" i="37"/>
  <c r="D44" i="37"/>
  <c r="E44" i="37"/>
  <c r="K44" i="37"/>
  <c r="L44" i="37"/>
  <c r="N44" i="37" s="1"/>
  <c r="O44" i="37" s="1"/>
  <c r="B45" i="37"/>
  <c r="C45" i="37"/>
  <c r="D45" i="37"/>
  <c r="E45" i="37"/>
  <c r="K45" i="37"/>
  <c r="L45" i="37"/>
  <c r="B46" i="37"/>
  <c r="C46" i="37"/>
  <c r="D46" i="37"/>
  <c r="E46" i="37"/>
  <c r="K46" i="37"/>
  <c r="L46" i="37"/>
  <c r="B47" i="37"/>
  <c r="C47" i="37"/>
  <c r="D47" i="37"/>
  <c r="E47" i="37"/>
  <c r="K47" i="37"/>
  <c r="L47" i="37"/>
  <c r="N47" i="37" s="1"/>
  <c r="B48" i="37"/>
  <c r="C48" i="37"/>
  <c r="D48" i="37"/>
  <c r="E48" i="37"/>
  <c r="K48" i="37"/>
  <c r="L48" i="37"/>
  <c r="N48" i="37"/>
  <c r="O48" i="37" s="1"/>
  <c r="B49" i="37"/>
  <c r="C49" i="37"/>
  <c r="D49" i="37"/>
  <c r="E49" i="37"/>
  <c r="K49" i="37"/>
  <c r="L49" i="37"/>
  <c r="N49" i="37" s="1"/>
  <c r="B50" i="37"/>
  <c r="C50" i="37"/>
  <c r="D50" i="37"/>
  <c r="E50" i="37"/>
  <c r="K50" i="37"/>
  <c r="L50" i="37"/>
  <c r="N50" i="37" s="1"/>
  <c r="O50" i="37" s="1"/>
  <c r="B51" i="37"/>
  <c r="C51" i="37"/>
  <c r="D51" i="37"/>
  <c r="E51" i="37"/>
  <c r="K51" i="37"/>
  <c r="L51" i="37"/>
  <c r="B52" i="37"/>
  <c r="C52" i="37"/>
  <c r="D52" i="37"/>
  <c r="E52" i="37"/>
  <c r="K52" i="37"/>
  <c r="L52" i="37"/>
  <c r="N52" i="37" s="1"/>
  <c r="O52" i="37" s="1"/>
  <c r="B53" i="37"/>
  <c r="C53" i="37"/>
  <c r="D53" i="37"/>
  <c r="E53" i="37"/>
  <c r="K53" i="37"/>
  <c r="L53" i="37"/>
  <c r="N53" i="37" s="1"/>
  <c r="B54" i="37"/>
  <c r="C54" i="37"/>
  <c r="D54" i="37"/>
  <c r="E54" i="37"/>
  <c r="K54" i="37"/>
  <c r="L54" i="37"/>
  <c r="B55" i="37"/>
  <c r="C55" i="37"/>
  <c r="D55" i="37"/>
  <c r="E55" i="37"/>
  <c r="K55" i="37"/>
  <c r="L55" i="37"/>
  <c r="B56" i="37"/>
  <c r="C56" i="37"/>
  <c r="D56" i="37"/>
  <c r="E56" i="37"/>
  <c r="K56" i="37"/>
  <c r="L56" i="37"/>
  <c r="N56" i="37"/>
  <c r="O56" i="37" s="1"/>
  <c r="B57" i="37"/>
  <c r="C57" i="37"/>
  <c r="D57" i="37"/>
  <c r="E57" i="37"/>
  <c r="K57" i="37"/>
  <c r="L57" i="37"/>
  <c r="N57" i="37" s="1"/>
  <c r="B58" i="37"/>
  <c r="C58" i="37"/>
  <c r="D58" i="37"/>
  <c r="E58" i="37"/>
  <c r="K58" i="37"/>
  <c r="L58" i="37"/>
  <c r="N58" i="37" s="1"/>
  <c r="O58" i="37" s="1"/>
  <c r="B59" i="37"/>
  <c r="C59" i="37"/>
  <c r="D59" i="37"/>
  <c r="E59" i="37"/>
  <c r="K59" i="37"/>
  <c r="L59" i="37"/>
  <c r="B60" i="37"/>
  <c r="C60" i="37"/>
  <c r="D60" i="37"/>
  <c r="E60" i="37"/>
  <c r="K60" i="37"/>
  <c r="L60" i="37"/>
  <c r="N60" i="37" s="1"/>
  <c r="O60" i="37" s="1"/>
  <c r="B61" i="37"/>
  <c r="C61" i="37"/>
  <c r="D61" i="37"/>
  <c r="E61" i="37"/>
  <c r="K61" i="37"/>
  <c r="L61" i="37"/>
  <c r="N61" i="37" s="1"/>
  <c r="O61" i="37"/>
  <c r="B62" i="37"/>
  <c r="C62" i="37"/>
  <c r="D62" i="37"/>
  <c r="E62" i="37"/>
  <c r="K62" i="37"/>
  <c r="L62" i="37"/>
  <c r="B63" i="37"/>
  <c r="C63" i="37"/>
  <c r="D63" i="37"/>
  <c r="E63" i="37"/>
  <c r="K63" i="37"/>
  <c r="L63" i="37"/>
  <c r="B64" i="37"/>
  <c r="C64" i="37"/>
  <c r="D64" i="37"/>
  <c r="E64" i="37"/>
  <c r="K64" i="37"/>
  <c r="L64" i="37"/>
  <c r="N64" i="37"/>
  <c r="O64" i="37" s="1"/>
  <c r="B65" i="37"/>
  <c r="C65" i="37"/>
  <c r="D65" i="37"/>
  <c r="E65" i="37"/>
  <c r="K65" i="37"/>
  <c r="L65" i="37"/>
  <c r="N65" i="37" s="1"/>
  <c r="B66" i="37"/>
  <c r="C66" i="37"/>
  <c r="D66" i="37"/>
  <c r="E66" i="37"/>
  <c r="K66" i="37"/>
  <c r="L66" i="37"/>
  <c r="N66" i="37" s="1"/>
  <c r="O66" i="37" s="1"/>
  <c r="B67" i="37"/>
  <c r="C67" i="37"/>
  <c r="D67" i="37"/>
  <c r="E67" i="37"/>
  <c r="K67" i="37"/>
  <c r="L67" i="37"/>
  <c r="B68" i="37"/>
  <c r="C68" i="37"/>
  <c r="D68" i="37"/>
  <c r="E68" i="37"/>
  <c r="K68" i="37"/>
  <c r="L68" i="37"/>
  <c r="N68" i="37" s="1"/>
  <c r="O68" i="37" s="1"/>
  <c r="B69" i="37"/>
  <c r="C69" i="37"/>
  <c r="D69" i="37"/>
  <c r="E69" i="37"/>
  <c r="K69" i="37"/>
  <c r="L69" i="37"/>
  <c r="N69" i="37" s="1"/>
  <c r="O69" i="37"/>
  <c r="B70" i="37"/>
  <c r="C70" i="37"/>
  <c r="D70" i="37"/>
  <c r="E70" i="37"/>
  <c r="K70" i="37"/>
  <c r="L70" i="37"/>
  <c r="B71" i="37"/>
  <c r="C71" i="37"/>
  <c r="D71" i="37"/>
  <c r="E71" i="37"/>
  <c r="K71" i="37"/>
  <c r="L71" i="37"/>
  <c r="B72" i="37"/>
  <c r="C72" i="37"/>
  <c r="D72" i="37"/>
  <c r="E72" i="37"/>
  <c r="K72" i="37"/>
  <c r="L72" i="37"/>
  <c r="N72" i="37" s="1"/>
  <c r="O72" i="37" s="1"/>
  <c r="B73" i="37"/>
  <c r="C73" i="37"/>
  <c r="D73" i="37"/>
  <c r="E73" i="37"/>
  <c r="K73" i="37"/>
  <c r="L73" i="37"/>
  <c r="N73" i="37" s="1"/>
  <c r="B74" i="37"/>
  <c r="C74" i="37"/>
  <c r="D74" i="37"/>
  <c r="E74" i="37"/>
  <c r="K74" i="37"/>
  <c r="L74" i="37"/>
  <c r="N74" i="37" s="1"/>
  <c r="O74" i="37" s="1"/>
  <c r="B75" i="37"/>
  <c r="C75" i="37"/>
  <c r="D75" i="37"/>
  <c r="E75" i="37"/>
  <c r="K75" i="37"/>
  <c r="L75" i="37"/>
  <c r="B76" i="37"/>
  <c r="C76" i="37"/>
  <c r="D76" i="37"/>
  <c r="E76" i="37"/>
  <c r="K76" i="37"/>
  <c r="L76" i="37"/>
  <c r="N76" i="37" s="1"/>
  <c r="O76" i="37" s="1"/>
  <c r="B77" i="37"/>
  <c r="C77" i="37"/>
  <c r="D77" i="37"/>
  <c r="E77" i="37"/>
  <c r="K77" i="37"/>
  <c r="L77" i="37"/>
  <c r="B78" i="37"/>
  <c r="C78" i="37"/>
  <c r="D78" i="37"/>
  <c r="E78" i="37"/>
  <c r="K78" i="37"/>
  <c r="L78" i="37"/>
  <c r="B79" i="37"/>
  <c r="C79" i="37"/>
  <c r="D79" i="37"/>
  <c r="E79" i="37"/>
  <c r="K79" i="37"/>
  <c r="L79" i="37"/>
  <c r="N79" i="37" s="1"/>
  <c r="B80" i="37"/>
  <c r="C80" i="37"/>
  <c r="D80" i="37"/>
  <c r="E80" i="37"/>
  <c r="K80" i="37"/>
  <c r="L80" i="37"/>
  <c r="N80" i="37"/>
  <c r="O80" i="37" s="1"/>
  <c r="B81" i="37"/>
  <c r="C81" i="37"/>
  <c r="D81" i="37"/>
  <c r="E81" i="37"/>
  <c r="K81" i="37"/>
  <c r="L81" i="37"/>
  <c r="N81" i="37" s="1"/>
  <c r="B82" i="37"/>
  <c r="C82" i="37"/>
  <c r="D82" i="37"/>
  <c r="E82" i="37"/>
  <c r="K82" i="37"/>
  <c r="L82" i="37"/>
  <c r="N82" i="37" s="1"/>
  <c r="O82" i="37" s="1"/>
  <c r="B83" i="37"/>
  <c r="C83" i="37"/>
  <c r="D83" i="37"/>
  <c r="E83" i="37"/>
  <c r="K83" i="37"/>
  <c r="L83" i="37"/>
  <c r="B84" i="37"/>
  <c r="C84" i="37"/>
  <c r="D84" i="37"/>
  <c r="E84" i="37"/>
  <c r="K84" i="37"/>
  <c r="L84" i="37"/>
  <c r="N84" i="37" s="1"/>
  <c r="O84" i="37" s="1"/>
  <c r="B85" i="37"/>
  <c r="C85" i="37"/>
  <c r="D85" i="37"/>
  <c r="E85" i="37"/>
  <c r="K85" i="37"/>
  <c r="L85" i="37"/>
  <c r="N85" i="37" s="1"/>
  <c r="O85" i="37"/>
  <c r="B86" i="37"/>
  <c r="C86" i="37"/>
  <c r="D86" i="37"/>
  <c r="E86" i="37"/>
  <c r="K86" i="37"/>
  <c r="L86" i="37"/>
  <c r="B87" i="37"/>
  <c r="C87" i="37"/>
  <c r="D87" i="37"/>
  <c r="E87" i="37"/>
  <c r="K87" i="37"/>
  <c r="L87" i="37"/>
  <c r="N87" i="37" s="1"/>
  <c r="O87" i="37" s="1"/>
  <c r="B88" i="37"/>
  <c r="C88" i="37"/>
  <c r="D88" i="37"/>
  <c r="E88" i="37"/>
  <c r="K88" i="37"/>
  <c r="L88" i="37"/>
  <c r="N88" i="37"/>
  <c r="O88" i="37" s="1"/>
  <c r="B89" i="37"/>
  <c r="C89" i="37"/>
  <c r="D89" i="37"/>
  <c r="E89" i="37"/>
  <c r="K89" i="37"/>
  <c r="L89" i="37"/>
  <c r="N89" i="37" s="1"/>
  <c r="B90" i="37"/>
  <c r="C90" i="37"/>
  <c r="D90" i="37"/>
  <c r="E90" i="37"/>
  <c r="K90" i="37"/>
  <c r="L90" i="37"/>
  <c r="N90" i="37" s="1"/>
  <c r="O90" i="37" s="1"/>
  <c r="B91" i="37"/>
  <c r="C91" i="37"/>
  <c r="D91" i="37"/>
  <c r="E91" i="37"/>
  <c r="K91" i="37"/>
  <c r="L91" i="37"/>
  <c r="B92" i="37"/>
  <c r="C92" i="37"/>
  <c r="D92" i="37"/>
  <c r="E92" i="37"/>
  <c r="K92" i="37"/>
  <c r="L92" i="37"/>
  <c r="N92" i="37" s="1"/>
  <c r="O92" i="37" s="1"/>
  <c r="B93" i="37"/>
  <c r="C93" i="37"/>
  <c r="D93" i="37"/>
  <c r="E93" i="37"/>
  <c r="K93" i="37"/>
  <c r="L93" i="37"/>
  <c r="B94" i="37"/>
  <c r="C94" i="37"/>
  <c r="D94" i="37"/>
  <c r="E94" i="37"/>
  <c r="K94" i="37"/>
  <c r="L94" i="37"/>
  <c r="B95" i="37"/>
  <c r="C95" i="37"/>
  <c r="D95" i="37"/>
  <c r="E95" i="37"/>
  <c r="K95" i="37"/>
  <c r="L95" i="37"/>
  <c r="N95" i="37" s="1"/>
  <c r="O95" i="37" s="1"/>
  <c r="B96" i="37"/>
  <c r="C96" i="37"/>
  <c r="D96" i="37"/>
  <c r="E96" i="37"/>
  <c r="K96" i="37"/>
  <c r="L96" i="37"/>
  <c r="N96" i="37"/>
  <c r="O96" i="37" s="1"/>
  <c r="B97" i="37"/>
  <c r="C97" i="37"/>
  <c r="D97" i="37"/>
  <c r="E97" i="37"/>
  <c r="K97" i="37"/>
  <c r="L97" i="37"/>
  <c r="N97" i="37" s="1"/>
  <c r="B98" i="37"/>
  <c r="C98" i="37"/>
  <c r="D98" i="37"/>
  <c r="E98" i="37"/>
  <c r="K98" i="37"/>
  <c r="L98" i="37"/>
  <c r="N98" i="37" s="1"/>
  <c r="O98" i="37" s="1"/>
  <c r="B99" i="37"/>
  <c r="C99" i="37"/>
  <c r="D99" i="37"/>
  <c r="E99" i="37"/>
  <c r="K99" i="37"/>
  <c r="L99" i="37"/>
  <c r="B100" i="37"/>
  <c r="C100" i="37"/>
  <c r="D100" i="37"/>
  <c r="E100" i="37"/>
  <c r="K100" i="37"/>
  <c r="L100" i="37"/>
  <c r="N100" i="37" s="1"/>
  <c r="O100" i="37" s="1"/>
  <c r="B101" i="37"/>
  <c r="C101" i="37"/>
  <c r="D101" i="37"/>
  <c r="E101" i="37"/>
  <c r="K101" i="37"/>
  <c r="L101" i="37"/>
  <c r="N101" i="37" s="1"/>
  <c r="O101" i="37"/>
  <c r="B102" i="37"/>
  <c r="C102" i="37"/>
  <c r="D102" i="37"/>
  <c r="E102" i="37"/>
  <c r="K102" i="37"/>
  <c r="L102" i="37"/>
  <c r="B103" i="37"/>
  <c r="C103" i="37"/>
  <c r="D103" i="37"/>
  <c r="E103" i="37"/>
  <c r="K103" i="37"/>
  <c r="L103" i="37"/>
  <c r="B104" i="37"/>
  <c r="C104" i="37"/>
  <c r="D104" i="37"/>
  <c r="E104" i="37"/>
  <c r="K104" i="37"/>
  <c r="L104" i="37"/>
  <c r="N104" i="37" s="1"/>
  <c r="O104" i="37" s="1"/>
  <c r="B105" i="37"/>
  <c r="C105" i="37"/>
  <c r="D105" i="37"/>
  <c r="E105" i="37"/>
  <c r="K105" i="37"/>
  <c r="L105" i="37"/>
  <c r="N105" i="37" s="1"/>
  <c r="B106" i="37"/>
  <c r="C106" i="37"/>
  <c r="D106" i="37"/>
  <c r="E106" i="37"/>
  <c r="K106" i="37"/>
  <c r="L106" i="37"/>
  <c r="N106" i="37" s="1"/>
  <c r="O106" i="37" s="1"/>
  <c r="B107" i="37"/>
  <c r="C107" i="37"/>
  <c r="D107" i="37"/>
  <c r="E107" i="37"/>
  <c r="K107" i="37"/>
  <c r="L107" i="37"/>
  <c r="B108" i="37"/>
  <c r="C108" i="37"/>
  <c r="D108" i="37"/>
  <c r="E108" i="37"/>
  <c r="K108" i="37"/>
  <c r="L108" i="37"/>
  <c r="N108" i="37" s="1"/>
  <c r="O108" i="37" s="1"/>
  <c r="B109" i="37"/>
  <c r="C109" i="37"/>
  <c r="D109" i="37"/>
  <c r="E109" i="37"/>
  <c r="K109" i="37"/>
  <c r="L109" i="37"/>
  <c r="B110" i="37"/>
  <c r="C110" i="37"/>
  <c r="D110" i="37"/>
  <c r="E110" i="37"/>
  <c r="K110" i="37"/>
  <c r="L110" i="37"/>
  <c r="B111" i="37"/>
  <c r="C111" i="37"/>
  <c r="D111" i="37"/>
  <c r="E111" i="37"/>
  <c r="K111" i="37"/>
  <c r="L111" i="37"/>
  <c r="N111" i="37" s="1"/>
  <c r="B112" i="37"/>
  <c r="C112" i="37"/>
  <c r="D112" i="37"/>
  <c r="E112" i="37"/>
  <c r="K112" i="37"/>
  <c r="L112" i="37"/>
  <c r="N112" i="37"/>
  <c r="O112" i="37" s="1"/>
  <c r="B113" i="37"/>
  <c r="C113" i="37"/>
  <c r="D113" i="37"/>
  <c r="E113" i="37"/>
  <c r="K113" i="37"/>
  <c r="L113" i="37"/>
  <c r="N113" i="37" s="1"/>
  <c r="B114" i="37"/>
  <c r="C114" i="37"/>
  <c r="D114" i="37"/>
  <c r="E114" i="37"/>
  <c r="K114" i="37"/>
  <c r="L114" i="37"/>
  <c r="N114" i="37" s="1"/>
  <c r="O114" i="37" s="1"/>
  <c r="B115" i="37"/>
  <c r="C115" i="37"/>
  <c r="D115" i="37"/>
  <c r="E115" i="37"/>
  <c r="K115" i="37"/>
  <c r="L115" i="37"/>
  <c r="B116" i="37"/>
  <c r="C116" i="37"/>
  <c r="D116" i="37"/>
  <c r="E116" i="37"/>
  <c r="K116" i="37"/>
  <c r="L116" i="37"/>
  <c r="N116" i="37" s="1"/>
  <c r="O116" i="37" s="1"/>
  <c r="B117" i="37"/>
  <c r="C117" i="37"/>
  <c r="D117" i="37"/>
  <c r="E117" i="37"/>
  <c r="K117" i="37"/>
  <c r="L117" i="37"/>
  <c r="N117" i="37" s="1"/>
  <c r="B118" i="37"/>
  <c r="C118" i="37"/>
  <c r="D118" i="37"/>
  <c r="E118" i="37"/>
  <c r="K118" i="37"/>
  <c r="L118" i="37"/>
  <c r="B119" i="37"/>
  <c r="C119" i="37"/>
  <c r="D119" i="37"/>
  <c r="E119" i="37"/>
  <c r="K119" i="37"/>
  <c r="L119" i="37"/>
  <c r="B120" i="37"/>
  <c r="C120" i="37"/>
  <c r="D120" i="37"/>
  <c r="E120" i="37"/>
  <c r="K120" i="37"/>
  <c r="L120" i="37"/>
  <c r="N120" i="37"/>
  <c r="O120" i="37" s="1"/>
  <c r="B121" i="37"/>
  <c r="C121" i="37"/>
  <c r="D121" i="37"/>
  <c r="E121" i="37"/>
  <c r="K121" i="37"/>
  <c r="L121" i="37"/>
  <c r="N121" i="37" s="1"/>
  <c r="B122" i="37"/>
  <c r="C122" i="37"/>
  <c r="D122" i="37"/>
  <c r="E122" i="37"/>
  <c r="K122" i="37"/>
  <c r="L122" i="37"/>
  <c r="N122" i="37" s="1"/>
  <c r="O122" i="37" s="1"/>
  <c r="B123" i="37"/>
  <c r="C123" i="37"/>
  <c r="D123" i="37"/>
  <c r="E123" i="37"/>
  <c r="K123" i="37"/>
  <c r="L123" i="37"/>
  <c r="B124" i="37"/>
  <c r="C124" i="37"/>
  <c r="D124" i="37"/>
  <c r="E124" i="37"/>
  <c r="K124" i="37"/>
  <c r="L124" i="37"/>
  <c r="N124" i="37" s="1"/>
  <c r="O124" i="37" s="1"/>
  <c r="B125" i="37"/>
  <c r="C125" i="37"/>
  <c r="D125" i="37"/>
  <c r="E125" i="37"/>
  <c r="K125" i="37"/>
  <c r="L125" i="37"/>
  <c r="N125" i="37" s="1"/>
  <c r="O125" i="37"/>
  <c r="B126" i="37"/>
  <c r="C126" i="37"/>
  <c r="D126" i="37"/>
  <c r="E126" i="37"/>
  <c r="K126" i="37"/>
  <c r="L126" i="37"/>
  <c r="B127" i="37"/>
  <c r="C127" i="37"/>
  <c r="D127" i="37"/>
  <c r="E127" i="37"/>
  <c r="K127" i="37"/>
  <c r="L127" i="37"/>
  <c r="B128" i="37"/>
  <c r="C128" i="37"/>
  <c r="D128" i="37"/>
  <c r="E128" i="37"/>
  <c r="K128" i="37"/>
  <c r="L128" i="37"/>
  <c r="N128" i="37" s="1"/>
  <c r="O128" i="37" s="1"/>
  <c r="B129" i="37"/>
  <c r="C129" i="37"/>
  <c r="D129" i="37"/>
  <c r="E129" i="37"/>
  <c r="K129" i="37"/>
  <c r="L129" i="37"/>
  <c r="N129" i="37" s="1"/>
  <c r="B130" i="37"/>
  <c r="C130" i="37"/>
  <c r="D130" i="37"/>
  <c r="E130" i="37"/>
  <c r="K130" i="37"/>
  <c r="L130" i="37"/>
  <c r="N130" i="37" s="1"/>
  <c r="O130" i="37" s="1"/>
  <c r="B131" i="37"/>
  <c r="C131" i="37"/>
  <c r="D131" i="37"/>
  <c r="E131" i="37"/>
  <c r="K131" i="37"/>
  <c r="L131" i="37"/>
  <c r="B132" i="37"/>
  <c r="C132" i="37"/>
  <c r="D132" i="37"/>
  <c r="E132" i="37"/>
  <c r="K132" i="37"/>
  <c r="L132" i="37"/>
  <c r="N132" i="37" s="1"/>
  <c r="O132" i="37" s="1"/>
  <c r="B133" i="37"/>
  <c r="C133" i="37"/>
  <c r="D133" i="37"/>
  <c r="E133" i="37"/>
  <c r="K133" i="37"/>
  <c r="L133" i="37"/>
  <c r="N133" i="37" s="1"/>
  <c r="O133" i="37" s="1"/>
  <c r="B134" i="37"/>
  <c r="C134" i="37"/>
  <c r="D134" i="37"/>
  <c r="E134" i="37"/>
  <c r="K134" i="37"/>
  <c r="L134" i="37"/>
  <c r="B135" i="37"/>
  <c r="C135" i="37"/>
  <c r="D135" i="37"/>
  <c r="E135" i="37"/>
  <c r="K135" i="37"/>
  <c r="L135" i="37"/>
  <c r="N135" i="37" s="1"/>
  <c r="O135" i="37" s="1"/>
  <c r="B136" i="37"/>
  <c r="C136" i="37"/>
  <c r="D136" i="37"/>
  <c r="E136" i="37"/>
  <c r="K136" i="37"/>
  <c r="L136" i="37"/>
  <c r="N136" i="37" s="1"/>
  <c r="O136" i="37" s="1"/>
  <c r="B137" i="37"/>
  <c r="C137" i="37"/>
  <c r="D137" i="37"/>
  <c r="E137" i="37"/>
  <c r="K137" i="37"/>
  <c r="L137" i="37"/>
  <c r="N137" i="37" s="1"/>
  <c r="B138" i="37"/>
  <c r="C138" i="37"/>
  <c r="D138" i="37"/>
  <c r="E138" i="37"/>
  <c r="K138" i="37"/>
  <c r="L138" i="37"/>
  <c r="N138" i="37" s="1"/>
  <c r="O138" i="37" s="1"/>
  <c r="B139" i="37"/>
  <c r="C139" i="37"/>
  <c r="D139" i="37"/>
  <c r="E139" i="37"/>
  <c r="K139" i="37"/>
  <c r="L139" i="37"/>
  <c r="B140" i="37"/>
  <c r="C140" i="37"/>
  <c r="D140" i="37"/>
  <c r="E140" i="37"/>
  <c r="K140" i="37"/>
  <c r="L140" i="37"/>
  <c r="N140" i="37" s="1"/>
  <c r="O140" i="37" s="1"/>
  <c r="B141" i="37"/>
  <c r="C141" i="37"/>
  <c r="D141" i="37"/>
  <c r="E141" i="37"/>
  <c r="K141" i="37"/>
  <c r="L141" i="37"/>
  <c r="N141" i="37"/>
  <c r="O141" i="37" s="1"/>
  <c r="B142" i="37"/>
  <c r="C142" i="37"/>
  <c r="D142" i="37"/>
  <c r="E142" i="37"/>
  <c r="K142" i="37"/>
  <c r="L142" i="37"/>
  <c r="B143" i="37"/>
  <c r="C143" i="37"/>
  <c r="D143" i="37"/>
  <c r="E143" i="37"/>
  <c r="K143" i="37"/>
  <c r="L143" i="37"/>
  <c r="N143" i="37"/>
  <c r="B144" i="37"/>
  <c r="C144" i="37"/>
  <c r="D144" i="37"/>
  <c r="E144" i="37"/>
  <c r="K144" i="37"/>
  <c r="L144" i="37"/>
  <c r="N144" i="37" s="1"/>
  <c r="O144" i="37" s="1"/>
  <c r="B145" i="37"/>
  <c r="C145" i="37"/>
  <c r="D145" i="37"/>
  <c r="E145" i="37"/>
  <c r="K145" i="37"/>
  <c r="L145" i="37"/>
  <c r="N145" i="37" s="1"/>
  <c r="B146" i="37"/>
  <c r="C146" i="37"/>
  <c r="D146" i="37"/>
  <c r="E146" i="37"/>
  <c r="K146" i="37"/>
  <c r="L146" i="37"/>
  <c r="N146" i="37" s="1"/>
  <c r="O146" i="37" s="1"/>
  <c r="B147" i="37"/>
  <c r="C147" i="37"/>
  <c r="D147" i="37"/>
  <c r="E147" i="37"/>
  <c r="K147" i="37"/>
  <c r="L147" i="37"/>
  <c r="B148" i="37"/>
  <c r="C148" i="37"/>
  <c r="D148" i="37"/>
  <c r="E148" i="37"/>
  <c r="K148" i="37"/>
  <c r="L148" i="37"/>
  <c r="N148" i="37" s="1"/>
  <c r="O148" i="37" s="1"/>
  <c r="B149" i="37"/>
  <c r="C149" i="37"/>
  <c r="D149" i="37"/>
  <c r="E149" i="37"/>
  <c r="K149" i="37"/>
  <c r="L149" i="37"/>
  <c r="B150" i="37"/>
  <c r="C150" i="37"/>
  <c r="D150" i="37"/>
  <c r="E150" i="37"/>
  <c r="K150" i="37"/>
  <c r="L150" i="37"/>
  <c r="B151" i="37"/>
  <c r="C151" i="37"/>
  <c r="D151" i="37"/>
  <c r="E151" i="37"/>
  <c r="K151" i="37"/>
  <c r="L151" i="37"/>
  <c r="N151" i="37" s="1"/>
  <c r="B152" i="37"/>
  <c r="C152" i="37"/>
  <c r="D152" i="37"/>
  <c r="E152" i="37"/>
  <c r="K152" i="37"/>
  <c r="L152" i="37"/>
  <c r="N152" i="37"/>
  <c r="O152" i="37" s="1"/>
  <c r="B153" i="37"/>
  <c r="C153" i="37"/>
  <c r="D153" i="37"/>
  <c r="E153" i="37"/>
  <c r="K153" i="37"/>
  <c r="L153" i="37"/>
  <c r="N153" i="37" s="1"/>
  <c r="B154" i="37"/>
  <c r="C154" i="37"/>
  <c r="D154" i="37"/>
  <c r="E154" i="37"/>
  <c r="K154" i="37"/>
  <c r="L154" i="37"/>
  <c r="N154" i="37" s="1"/>
  <c r="O154" i="37" s="1"/>
  <c r="B155" i="37"/>
  <c r="C155" i="37"/>
  <c r="D155" i="37"/>
  <c r="E155" i="37"/>
  <c r="K155" i="37"/>
  <c r="L155" i="37"/>
  <c r="B156" i="37"/>
  <c r="C156" i="37"/>
  <c r="D156" i="37"/>
  <c r="E156" i="37"/>
  <c r="K156" i="37"/>
  <c r="L156" i="37"/>
  <c r="N156" i="37" s="1"/>
  <c r="O156" i="37" s="1"/>
  <c r="B157" i="37"/>
  <c r="C157" i="37"/>
  <c r="D157" i="37"/>
  <c r="E157" i="37"/>
  <c r="K157" i="37"/>
  <c r="L157" i="37"/>
  <c r="N157" i="37"/>
  <c r="B158" i="37"/>
  <c r="C158" i="37"/>
  <c r="D158" i="37"/>
  <c r="E158" i="37"/>
  <c r="K158" i="37"/>
  <c r="L158" i="37"/>
  <c r="B159" i="37"/>
  <c r="C159" i="37"/>
  <c r="D159" i="37"/>
  <c r="E159" i="37"/>
  <c r="K159" i="37"/>
  <c r="L159" i="37"/>
  <c r="N159" i="37"/>
  <c r="B160" i="37"/>
  <c r="C160" i="37"/>
  <c r="D160" i="37"/>
  <c r="E160" i="37"/>
  <c r="K160" i="37"/>
  <c r="L160" i="37"/>
  <c r="N160" i="37"/>
  <c r="O160" i="37" s="1"/>
  <c r="B161" i="37"/>
  <c r="C161" i="37"/>
  <c r="D161" i="37"/>
  <c r="E161" i="37"/>
  <c r="K161" i="37"/>
  <c r="L161" i="37"/>
  <c r="N161" i="37" s="1"/>
  <c r="B162" i="37"/>
  <c r="C162" i="37"/>
  <c r="D162" i="37"/>
  <c r="E162" i="37"/>
  <c r="K162" i="37"/>
  <c r="L162" i="37"/>
  <c r="N162" i="37" s="1"/>
  <c r="O162" i="37" s="1"/>
  <c r="B163" i="37"/>
  <c r="C163" i="37"/>
  <c r="D163" i="37"/>
  <c r="E163" i="37"/>
  <c r="K163" i="37"/>
  <c r="L163" i="37"/>
  <c r="B164" i="37"/>
  <c r="C164" i="37"/>
  <c r="D164" i="37"/>
  <c r="E164" i="37"/>
  <c r="K164" i="37"/>
  <c r="L164" i="37"/>
  <c r="N164" i="37" s="1"/>
  <c r="O164" i="37" s="1"/>
  <c r="B165" i="37"/>
  <c r="C165" i="37"/>
  <c r="D165" i="37"/>
  <c r="E165" i="37"/>
  <c r="K165" i="37"/>
  <c r="L165" i="37"/>
  <c r="N165" i="37" s="1"/>
  <c r="O165" i="37"/>
  <c r="B166" i="37"/>
  <c r="C166" i="37"/>
  <c r="D166" i="37"/>
  <c r="E166" i="37"/>
  <c r="K166" i="37"/>
  <c r="L166" i="37"/>
  <c r="B167" i="37"/>
  <c r="C167" i="37"/>
  <c r="D167" i="37"/>
  <c r="E167" i="37"/>
  <c r="K167" i="37"/>
  <c r="L167" i="37"/>
  <c r="B168" i="37"/>
  <c r="C168" i="37"/>
  <c r="D168" i="37"/>
  <c r="E168" i="37"/>
  <c r="K168" i="37"/>
  <c r="L168" i="37"/>
  <c r="N168" i="37"/>
  <c r="O168" i="37" s="1"/>
  <c r="B169" i="37"/>
  <c r="C169" i="37"/>
  <c r="D169" i="37"/>
  <c r="E169" i="37"/>
  <c r="K169" i="37"/>
  <c r="L169" i="37"/>
  <c r="N169" i="37" s="1"/>
  <c r="B170" i="37"/>
  <c r="C170" i="37"/>
  <c r="D170" i="37"/>
  <c r="E170" i="37"/>
  <c r="K170" i="37"/>
  <c r="L170" i="37"/>
  <c r="N170" i="37" s="1"/>
  <c r="O170" i="37" s="1"/>
  <c r="B171" i="37"/>
  <c r="C171" i="37"/>
  <c r="D171" i="37"/>
  <c r="E171" i="37"/>
  <c r="K171" i="37"/>
  <c r="L171" i="37"/>
  <c r="B172" i="37"/>
  <c r="C172" i="37"/>
  <c r="D172" i="37"/>
  <c r="E172" i="37"/>
  <c r="K172" i="37"/>
  <c r="L172" i="37"/>
  <c r="N172" i="37" s="1"/>
  <c r="O172" i="37" s="1"/>
  <c r="B173" i="37"/>
  <c r="C173" i="37"/>
  <c r="D173" i="37"/>
  <c r="E173" i="37"/>
  <c r="K173" i="37"/>
  <c r="L173" i="37"/>
  <c r="N173" i="37" s="1"/>
  <c r="O173" i="37"/>
  <c r="B174" i="37"/>
  <c r="C174" i="37"/>
  <c r="D174" i="37"/>
  <c r="E174" i="37"/>
  <c r="K174" i="37"/>
  <c r="L174" i="37"/>
  <c r="B175" i="37"/>
  <c r="C175" i="37"/>
  <c r="D175" i="37"/>
  <c r="E175" i="37"/>
  <c r="K175" i="37"/>
  <c r="L175" i="37"/>
  <c r="B176" i="37"/>
  <c r="C176" i="37"/>
  <c r="D176" i="37"/>
  <c r="E176" i="37"/>
  <c r="K176" i="37"/>
  <c r="L176" i="37"/>
  <c r="N176" i="37" s="1"/>
  <c r="O176" i="37" s="1"/>
  <c r="B177" i="37"/>
  <c r="C177" i="37"/>
  <c r="D177" i="37"/>
  <c r="E177" i="37"/>
  <c r="K177" i="37"/>
  <c r="L177" i="37"/>
  <c r="N177" i="37" s="1"/>
  <c r="B178" i="37"/>
  <c r="C178" i="37"/>
  <c r="D178" i="37"/>
  <c r="E178" i="37"/>
  <c r="K178" i="37"/>
  <c r="L178" i="37"/>
  <c r="N178" i="37" s="1"/>
  <c r="O178" i="37" s="1"/>
  <c r="B179" i="37"/>
  <c r="C179" i="37"/>
  <c r="D179" i="37"/>
  <c r="E179" i="37"/>
  <c r="K179" i="37"/>
  <c r="L179" i="37"/>
  <c r="B180" i="37"/>
  <c r="C180" i="37"/>
  <c r="D180" i="37"/>
  <c r="E180" i="37"/>
  <c r="K180" i="37"/>
  <c r="L180" i="37"/>
  <c r="N180" i="37" s="1"/>
  <c r="B181" i="37"/>
  <c r="C181" i="37"/>
  <c r="D181" i="37"/>
  <c r="E181" i="37"/>
  <c r="K181" i="37"/>
  <c r="L181" i="37"/>
  <c r="N181" i="37"/>
  <c r="O181" i="37" s="1"/>
  <c r="B182" i="37"/>
  <c r="C182" i="37"/>
  <c r="D182" i="37"/>
  <c r="E182" i="37"/>
  <c r="K182" i="37"/>
  <c r="L182" i="37"/>
  <c r="B183" i="37"/>
  <c r="C183" i="37"/>
  <c r="D183" i="37"/>
  <c r="E183" i="37"/>
  <c r="K183" i="37"/>
  <c r="L183" i="37"/>
  <c r="N183" i="37" s="1"/>
  <c r="O183" i="37" s="1"/>
  <c r="B184" i="37"/>
  <c r="C184" i="37"/>
  <c r="D184" i="37"/>
  <c r="E184" i="37"/>
  <c r="K184" i="37"/>
  <c r="L184" i="37"/>
  <c r="N184" i="37"/>
  <c r="O184" i="37" s="1"/>
  <c r="B185" i="37"/>
  <c r="C185" i="37"/>
  <c r="D185" i="37"/>
  <c r="E185" i="37"/>
  <c r="K185" i="37"/>
  <c r="L185" i="37"/>
  <c r="N185" i="37" s="1"/>
  <c r="B186" i="37"/>
  <c r="C186" i="37"/>
  <c r="D186" i="37"/>
  <c r="E186" i="37"/>
  <c r="K186" i="37"/>
  <c r="L186" i="37"/>
  <c r="N186" i="37" s="1"/>
  <c r="O186" i="37" s="1"/>
  <c r="B187" i="37"/>
  <c r="C187" i="37"/>
  <c r="D187" i="37"/>
  <c r="E187" i="37"/>
  <c r="K187" i="37"/>
  <c r="L187" i="37"/>
  <c r="B188" i="37"/>
  <c r="C188" i="37"/>
  <c r="D188" i="37"/>
  <c r="E188" i="37"/>
  <c r="K188" i="37"/>
  <c r="L188" i="37"/>
  <c r="N188" i="37" s="1"/>
  <c r="O188" i="37" s="1"/>
  <c r="B189" i="37"/>
  <c r="C189" i="37"/>
  <c r="D189" i="37"/>
  <c r="E189" i="37"/>
  <c r="K189" i="37"/>
  <c r="L189" i="37"/>
  <c r="B190" i="37"/>
  <c r="C190" i="37"/>
  <c r="D190" i="37"/>
  <c r="E190" i="37"/>
  <c r="K190" i="37"/>
  <c r="L190" i="37"/>
  <c r="B191" i="37"/>
  <c r="C191" i="37"/>
  <c r="D191" i="37"/>
  <c r="E191" i="37"/>
  <c r="K191" i="37"/>
  <c r="L191" i="37"/>
  <c r="N191" i="37"/>
  <c r="O191" i="37" s="1"/>
  <c r="B192" i="37"/>
  <c r="C192" i="37"/>
  <c r="D192" i="37"/>
  <c r="E192" i="37"/>
  <c r="K192" i="37"/>
  <c r="L192" i="37"/>
  <c r="N192" i="37"/>
  <c r="O192" i="37" s="1"/>
  <c r="B193" i="37"/>
  <c r="C193" i="37"/>
  <c r="D193" i="37"/>
  <c r="E193" i="37"/>
  <c r="K193" i="37"/>
  <c r="L193" i="37"/>
  <c r="N193" i="37" s="1"/>
  <c r="B194" i="37"/>
  <c r="C194" i="37"/>
  <c r="D194" i="37"/>
  <c r="E194" i="37"/>
  <c r="K194" i="37"/>
  <c r="L194" i="37"/>
  <c r="N194" i="37"/>
  <c r="B195" i="37"/>
  <c r="C195" i="37"/>
  <c r="D195" i="37"/>
  <c r="E195" i="37"/>
  <c r="K195" i="37"/>
  <c r="L195" i="37"/>
  <c r="B196" i="37"/>
  <c r="C196" i="37"/>
  <c r="D196" i="37"/>
  <c r="E196" i="37"/>
  <c r="K196" i="37"/>
  <c r="L196" i="37"/>
  <c r="N196" i="37" s="1"/>
  <c r="O196" i="37" s="1"/>
  <c r="B197" i="37"/>
  <c r="C197" i="37"/>
  <c r="D197" i="37"/>
  <c r="E197" i="37"/>
  <c r="K197" i="37"/>
  <c r="L197" i="37"/>
  <c r="B198" i="37"/>
  <c r="C198" i="37"/>
  <c r="D198" i="37"/>
  <c r="E198" i="37"/>
  <c r="K198" i="37"/>
  <c r="L198" i="37"/>
  <c r="B199" i="37"/>
  <c r="C199" i="37"/>
  <c r="D199" i="37"/>
  <c r="E199" i="37"/>
  <c r="K199" i="37"/>
  <c r="L199" i="37"/>
  <c r="N199" i="37"/>
  <c r="O199" i="37" s="1"/>
  <c r="B200" i="37"/>
  <c r="C200" i="37"/>
  <c r="D200" i="37"/>
  <c r="E200" i="37"/>
  <c r="K200" i="37"/>
  <c r="L200" i="37"/>
  <c r="N200" i="37"/>
  <c r="O200" i="37" s="1"/>
  <c r="B201" i="37"/>
  <c r="C201" i="37"/>
  <c r="D201" i="37"/>
  <c r="E201" i="37"/>
  <c r="K201" i="37"/>
  <c r="L201" i="37"/>
  <c r="N201" i="37" s="1"/>
  <c r="B202" i="37"/>
  <c r="C202" i="37"/>
  <c r="D202" i="37"/>
  <c r="E202" i="37"/>
  <c r="K202" i="37"/>
  <c r="L202" i="37"/>
  <c r="N202" i="37"/>
  <c r="B203" i="37"/>
  <c r="C203" i="37"/>
  <c r="D203" i="37"/>
  <c r="E203" i="37"/>
  <c r="K203" i="37"/>
  <c r="L203" i="37"/>
  <c r="B204" i="37"/>
  <c r="C204" i="37"/>
  <c r="D204" i="37"/>
  <c r="E204" i="37"/>
  <c r="K204" i="37"/>
  <c r="L204" i="37"/>
  <c r="N204" i="37" s="1"/>
  <c r="O204" i="37"/>
  <c r="B205" i="37"/>
  <c r="C205" i="37"/>
  <c r="D205" i="37"/>
  <c r="E205" i="37"/>
  <c r="K205" i="37"/>
  <c r="L205" i="37"/>
  <c r="B206" i="37"/>
  <c r="C206" i="37"/>
  <c r="D206" i="37"/>
  <c r="E206" i="37"/>
  <c r="K206" i="37"/>
  <c r="L206" i="37"/>
  <c r="N206" i="37" s="1"/>
  <c r="B207" i="37"/>
  <c r="C207" i="37"/>
  <c r="D207" i="37"/>
  <c r="E207" i="37"/>
  <c r="K207" i="37"/>
  <c r="L207" i="37"/>
  <c r="N207" i="37"/>
  <c r="O207" i="37" s="1"/>
  <c r="B208" i="37"/>
  <c r="C208" i="37"/>
  <c r="D208" i="37"/>
  <c r="E208" i="37"/>
  <c r="K208" i="37"/>
  <c r="L208" i="37"/>
  <c r="N208" i="37"/>
  <c r="O208" i="37" s="1"/>
  <c r="B209" i="37"/>
  <c r="C209" i="37"/>
  <c r="D209" i="37"/>
  <c r="E209" i="37"/>
  <c r="K209" i="37"/>
  <c r="L209" i="37"/>
  <c r="N209" i="37" s="1"/>
  <c r="B210" i="37"/>
  <c r="C210" i="37"/>
  <c r="D210" i="37"/>
  <c r="E210" i="37"/>
  <c r="K210" i="37"/>
  <c r="L210" i="37"/>
  <c r="B211" i="37"/>
  <c r="C211" i="37"/>
  <c r="D211" i="37"/>
  <c r="E211" i="37"/>
  <c r="K211" i="37"/>
  <c r="L211" i="37"/>
  <c r="B212" i="37"/>
  <c r="C212" i="37"/>
  <c r="D212" i="37"/>
  <c r="E212" i="37"/>
  <c r="K212" i="37"/>
  <c r="L212" i="37"/>
  <c r="B213" i="37"/>
  <c r="C213" i="37"/>
  <c r="D213" i="37"/>
  <c r="E213" i="37"/>
  <c r="K213" i="37"/>
  <c r="L213" i="37"/>
  <c r="B214" i="37"/>
  <c r="C214" i="37"/>
  <c r="D214" i="37"/>
  <c r="E214" i="37"/>
  <c r="K214" i="37"/>
  <c r="L214" i="37"/>
  <c r="N214" i="37" s="1"/>
  <c r="B215" i="37"/>
  <c r="C215" i="37"/>
  <c r="D215" i="37"/>
  <c r="E215" i="37"/>
  <c r="K215" i="37"/>
  <c r="L215" i="37"/>
  <c r="B216" i="37"/>
  <c r="C216" i="37"/>
  <c r="D216" i="37"/>
  <c r="E216" i="37"/>
  <c r="K216" i="37"/>
  <c r="L216" i="37"/>
  <c r="B217" i="37"/>
  <c r="C217" i="37"/>
  <c r="D217" i="37"/>
  <c r="E217" i="37"/>
  <c r="K217" i="37"/>
  <c r="L217" i="37"/>
  <c r="N217" i="37" s="1"/>
  <c r="B218" i="37"/>
  <c r="C218" i="37"/>
  <c r="D218" i="37"/>
  <c r="E218" i="37"/>
  <c r="K218" i="37"/>
  <c r="L218" i="37"/>
  <c r="N218" i="37" s="1"/>
  <c r="O218" i="37" s="1"/>
  <c r="B219" i="37"/>
  <c r="C219" i="37"/>
  <c r="D219" i="37"/>
  <c r="E219" i="37"/>
  <c r="K219" i="37"/>
  <c r="L219" i="37"/>
  <c r="N219" i="37" s="1"/>
  <c r="B220" i="37"/>
  <c r="C220" i="37"/>
  <c r="D220" i="37"/>
  <c r="E220" i="37"/>
  <c r="K220" i="37"/>
  <c r="L220" i="37"/>
  <c r="N220" i="37" s="1"/>
  <c r="B221" i="37"/>
  <c r="C221" i="37"/>
  <c r="D221" i="37"/>
  <c r="E221" i="37"/>
  <c r="K221" i="37"/>
  <c r="L221" i="37"/>
  <c r="B222" i="37"/>
  <c r="C222" i="37"/>
  <c r="D222" i="37"/>
  <c r="E222" i="37"/>
  <c r="K222" i="37"/>
  <c r="L222" i="37"/>
  <c r="N222" i="37"/>
  <c r="B223" i="37"/>
  <c r="C223" i="37"/>
  <c r="D223" i="37"/>
  <c r="E223" i="37"/>
  <c r="K223" i="37"/>
  <c r="L223" i="37"/>
  <c r="N223" i="37" s="1"/>
  <c r="O223" i="37"/>
  <c r="B224" i="37"/>
  <c r="C224" i="37"/>
  <c r="D224" i="37"/>
  <c r="E224" i="37"/>
  <c r="K224" i="37"/>
  <c r="L224" i="37"/>
  <c r="N224" i="37" s="1"/>
  <c r="B225" i="37"/>
  <c r="C225" i="37"/>
  <c r="D225" i="37"/>
  <c r="E225" i="37"/>
  <c r="K225" i="37"/>
  <c r="L225" i="37"/>
  <c r="N225" i="37" s="1"/>
  <c r="B226" i="37"/>
  <c r="C226" i="37"/>
  <c r="D226" i="37"/>
  <c r="E226" i="37"/>
  <c r="K226" i="37"/>
  <c r="L226" i="37"/>
  <c r="N226" i="37"/>
  <c r="B227" i="37"/>
  <c r="C227" i="37"/>
  <c r="D227" i="37"/>
  <c r="E227" i="37"/>
  <c r="K227" i="37"/>
  <c r="L227" i="37"/>
  <c r="N227" i="37" s="1"/>
  <c r="O227" i="37"/>
  <c r="B228" i="37"/>
  <c r="C228" i="37"/>
  <c r="D228" i="37"/>
  <c r="E228" i="37"/>
  <c r="K228" i="37"/>
  <c r="L228" i="37"/>
  <c r="B229" i="37"/>
  <c r="C229" i="37"/>
  <c r="D229" i="37"/>
  <c r="E229" i="37"/>
  <c r="K229" i="37"/>
  <c r="L229" i="37"/>
  <c r="B230" i="37"/>
  <c r="C230" i="37"/>
  <c r="D230" i="37"/>
  <c r="E230" i="37"/>
  <c r="K230" i="37"/>
  <c r="L230" i="37"/>
  <c r="N230" i="37" s="1"/>
  <c r="B231" i="37"/>
  <c r="C231" i="37"/>
  <c r="D231" i="37"/>
  <c r="E231" i="37"/>
  <c r="K231" i="37"/>
  <c r="L231" i="37"/>
  <c r="N231" i="37"/>
  <c r="O231" i="37" s="1"/>
  <c r="B232" i="37"/>
  <c r="C232" i="37"/>
  <c r="D232" i="37"/>
  <c r="E232" i="37"/>
  <c r="K232" i="37"/>
  <c r="L232" i="37"/>
  <c r="N232" i="37" s="1"/>
  <c r="O232" i="37" s="1"/>
  <c r="B233" i="37"/>
  <c r="C233" i="37"/>
  <c r="D233" i="37"/>
  <c r="E233" i="37"/>
  <c r="K233" i="37"/>
  <c r="L233" i="37"/>
  <c r="B234" i="37"/>
  <c r="C234" i="37"/>
  <c r="D234" i="37"/>
  <c r="E234" i="37"/>
  <c r="K234" i="37"/>
  <c r="L234" i="37"/>
  <c r="N234" i="37" s="1"/>
  <c r="B235" i="37"/>
  <c r="C235" i="37"/>
  <c r="D235" i="37"/>
  <c r="E235" i="37"/>
  <c r="K235" i="37"/>
  <c r="L235" i="37"/>
  <c r="N235" i="37"/>
  <c r="B236" i="37"/>
  <c r="C236" i="37"/>
  <c r="D236" i="37"/>
  <c r="E236" i="37"/>
  <c r="K236" i="37"/>
  <c r="L236" i="37"/>
  <c r="B237" i="37"/>
  <c r="C237" i="37"/>
  <c r="D237" i="37"/>
  <c r="E237" i="37"/>
  <c r="K237" i="37"/>
  <c r="L237" i="37"/>
  <c r="N237" i="37" s="1"/>
  <c r="B238" i="37"/>
  <c r="C238" i="37"/>
  <c r="D238" i="37"/>
  <c r="E238" i="37"/>
  <c r="K238" i="37"/>
  <c r="L238" i="37"/>
  <c r="B239" i="37"/>
  <c r="C239" i="37"/>
  <c r="D239" i="37"/>
  <c r="E239" i="37"/>
  <c r="K239" i="37"/>
  <c r="L239" i="37"/>
  <c r="B240" i="37"/>
  <c r="C240" i="37"/>
  <c r="D240" i="37"/>
  <c r="E240" i="37"/>
  <c r="K240" i="37"/>
  <c r="L240" i="37"/>
  <c r="N240" i="37" s="1"/>
  <c r="O240" i="37" s="1"/>
  <c r="B241" i="37"/>
  <c r="C241" i="37"/>
  <c r="D241" i="37"/>
  <c r="E241" i="37"/>
  <c r="K241" i="37"/>
  <c r="L241" i="37"/>
  <c r="N241" i="37" s="1"/>
  <c r="O241" i="37" s="1"/>
  <c r="B242" i="37"/>
  <c r="C242" i="37"/>
  <c r="D242" i="37"/>
  <c r="E242" i="37"/>
  <c r="K242" i="37"/>
  <c r="L242" i="37"/>
  <c r="N242" i="37" s="1"/>
  <c r="B243" i="37"/>
  <c r="C243" i="37"/>
  <c r="D243" i="37"/>
  <c r="E243" i="37"/>
  <c r="K243" i="37"/>
  <c r="L243" i="37"/>
  <c r="N243" i="37"/>
  <c r="B244" i="37"/>
  <c r="C244" i="37"/>
  <c r="D244" i="37"/>
  <c r="E244" i="37"/>
  <c r="K244" i="37"/>
  <c r="L244" i="37"/>
  <c r="B245" i="37"/>
  <c r="C245" i="37"/>
  <c r="D245" i="37"/>
  <c r="E245" i="37"/>
  <c r="K245" i="37"/>
  <c r="L245" i="37"/>
  <c r="N245" i="37" s="1"/>
  <c r="B246" i="37"/>
  <c r="C246" i="37"/>
  <c r="D246" i="37"/>
  <c r="E246" i="37"/>
  <c r="K246" i="37"/>
  <c r="L246" i="37"/>
  <c r="N246" i="37"/>
  <c r="O246" i="37"/>
  <c r="B247" i="37"/>
  <c r="C247" i="37"/>
  <c r="D247" i="37"/>
  <c r="E247" i="37"/>
  <c r="K247" i="37"/>
  <c r="L247" i="37"/>
  <c r="B248" i="37"/>
  <c r="C248" i="37"/>
  <c r="D248" i="37"/>
  <c r="E248" i="37"/>
  <c r="K248" i="37"/>
  <c r="L248" i="37"/>
  <c r="N248" i="37" s="1"/>
  <c r="O248" i="37" s="1"/>
  <c r="B249" i="37"/>
  <c r="C249" i="37"/>
  <c r="D249" i="37"/>
  <c r="E249" i="37"/>
  <c r="K249" i="37"/>
  <c r="L249" i="37"/>
  <c r="N249" i="37"/>
  <c r="O249" i="37" s="1"/>
  <c r="B250" i="37"/>
  <c r="C250" i="37"/>
  <c r="D250" i="37"/>
  <c r="E250" i="37"/>
  <c r="K250" i="37"/>
  <c r="L250" i="37"/>
  <c r="N250" i="37" s="1"/>
  <c r="B251" i="37"/>
  <c r="C251" i="37"/>
  <c r="D251" i="37"/>
  <c r="E251" i="37"/>
  <c r="K251" i="37"/>
  <c r="L251" i="37"/>
  <c r="B252" i="37"/>
  <c r="C252" i="37"/>
  <c r="D252" i="37"/>
  <c r="E252" i="37"/>
  <c r="K252" i="37"/>
  <c r="L252" i="37"/>
  <c r="B253" i="37"/>
  <c r="C253" i="37"/>
  <c r="D253" i="37"/>
  <c r="E253" i="37"/>
  <c r="K253" i="37"/>
  <c r="L253" i="37"/>
  <c r="N253" i="37" s="1"/>
  <c r="B254" i="37"/>
  <c r="C254" i="37"/>
  <c r="D254" i="37"/>
  <c r="E254" i="37"/>
  <c r="K254" i="37"/>
  <c r="L254" i="37"/>
  <c r="N254" i="37" s="1"/>
  <c r="O254" i="37" s="1"/>
  <c r="B255" i="37"/>
  <c r="C255" i="37"/>
  <c r="D255" i="37"/>
  <c r="E255" i="37"/>
  <c r="K255" i="37"/>
  <c r="L255" i="37"/>
  <c r="B256" i="37"/>
  <c r="C256" i="37"/>
  <c r="D256" i="37"/>
  <c r="E256" i="37"/>
  <c r="K256" i="37"/>
  <c r="L256" i="37"/>
  <c r="N256" i="37" s="1"/>
  <c r="O256" i="37" s="1"/>
  <c r="B257" i="37"/>
  <c r="C257" i="37"/>
  <c r="D257" i="37"/>
  <c r="E257" i="37"/>
  <c r="K257" i="37"/>
  <c r="L257" i="37"/>
  <c r="N257" i="37"/>
  <c r="O257" i="37" s="1"/>
  <c r="B258" i="37"/>
  <c r="C258" i="37"/>
  <c r="D258" i="37"/>
  <c r="E258" i="37"/>
  <c r="K258" i="37"/>
  <c r="L258" i="37"/>
  <c r="N258" i="37" s="1"/>
  <c r="B259" i="37"/>
  <c r="C259" i="37"/>
  <c r="D259" i="37"/>
  <c r="E259" i="37"/>
  <c r="K259" i="37"/>
  <c r="L259" i="37"/>
  <c r="N259" i="37"/>
  <c r="B260" i="37"/>
  <c r="C260" i="37"/>
  <c r="D260" i="37"/>
  <c r="E260" i="37"/>
  <c r="K260" i="37"/>
  <c r="L260" i="37"/>
  <c r="B261" i="37"/>
  <c r="C261" i="37"/>
  <c r="D261" i="37"/>
  <c r="E261" i="37"/>
  <c r="K261" i="37"/>
  <c r="L261" i="37"/>
  <c r="N261" i="37" s="1"/>
  <c r="B262" i="37"/>
  <c r="C262" i="37"/>
  <c r="D262" i="37"/>
  <c r="E262" i="37"/>
  <c r="K262" i="37"/>
  <c r="L262" i="37"/>
  <c r="N262" i="37" s="1"/>
  <c r="O262" i="37" s="1"/>
  <c r="B263" i="37"/>
  <c r="C263" i="37"/>
  <c r="D263" i="37"/>
  <c r="E263" i="37"/>
  <c r="K263" i="37"/>
  <c r="L263" i="37"/>
  <c r="B264" i="37"/>
  <c r="C264" i="37"/>
  <c r="D264" i="37"/>
  <c r="E264" i="37"/>
  <c r="K264" i="37"/>
  <c r="L264" i="37"/>
  <c r="N264" i="37" s="1"/>
  <c r="O264" i="37" s="1"/>
  <c r="B265" i="37"/>
  <c r="C265" i="37"/>
  <c r="D265" i="37"/>
  <c r="E265" i="37"/>
  <c r="K265" i="37"/>
  <c r="L265" i="37"/>
  <c r="N265" i="37"/>
  <c r="O265" i="37" s="1"/>
  <c r="B266" i="37"/>
  <c r="C266" i="37"/>
  <c r="D266" i="37"/>
  <c r="E266" i="37"/>
  <c r="K266" i="37"/>
  <c r="L266" i="37"/>
  <c r="N266" i="37" s="1"/>
  <c r="B267" i="37"/>
  <c r="C267" i="37"/>
  <c r="D267" i="37"/>
  <c r="E267" i="37"/>
  <c r="K267" i="37"/>
  <c r="L267" i="37"/>
  <c r="N267" i="37"/>
  <c r="B268" i="37"/>
  <c r="C268" i="37"/>
  <c r="D268" i="37"/>
  <c r="E268" i="37"/>
  <c r="K268" i="37"/>
  <c r="L268" i="37"/>
  <c r="B269" i="37"/>
  <c r="C269" i="37"/>
  <c r="D269" i="37"/>
  <c r="E269" i="37"/>
  <c r="K269" i="37"/>
  <c r="L269" i="37"/>
  <c r="N269" i="37" s="1"/>
  <c r="B270" i="37"/>
  <c r="C270" i="37"/>
  <c r="D270" i="37"/>
  <c r="E270" i="37"/>
  <c r="K270" i="37"/>
  <c r="L270" i="37"/>
  <c r="N270" i="37" s="1"/>
  <c r="O270" i="37" s="1"/>
  <c r="B271" i="37"/>
  <c r="C271" i="37"/>
  <c r="D271" i="37"/>
  <c r="E271" i="37"/>
  <c r="K271" i="37"/>
  <c r="L271" i="37"/>
  <c r="B272" i="37"/>
  <c r="C272" i="37"/>
  <c r="D272" i="37"/>
  <c r="E272" i="37"/>
  <c r="K272" i="37"/>
  <c r="L272" i="37"/>
  <c r="N272" i="37" s="1"/>
  <c r="O272" i="37" s="1"/>
  <c r="B273" i="37"/>
  <c r="C273" i="37"/>
  <c r="D273" i="37"/>
  <c r="E273" i="37"/>
  <c r="K273" i="37"/>
  <c r="L273" i="37"/>
  <c r="N273" i="37"/>
  <c r="O273" i="37" s="1"/>
  <c r="B274" i="37"/>
  <c r="C274" i="37"/>
  <c r="D274" i="37"/>
  <c r="E274" i="37"/>
  <c r="K274" i="37"/>
  <c r="L274" i="37"/>
  <c r="N274" i="37" s="1"/>
  <c r="B275" i="37"/>
  <c r="C275" i="37"/>
  <c r="D275" i="37"/>
  <c r="E275" i="37"/>
  <c r="K275" i="37"/>
  <c r="L275" i="37"/>
  <c r="N275" i="37"/>
  <c r="B276" i="37"/>
  <c r="C276" i="37"/>
  <c r="D276" i="37"/>
  <c r="E276" i="37"/>
  <c r="K276" i="37"/>
  <c r="L276" i="37"/>
  <c r="B277" i="37"/>
  <c r="C277" i="37"/>
  <c r="D277" i="37"/>
  <c r="E277" i="37"/>
  <c r="K277" i="37"/>
  <c r="L277" i="37"/>
  <c r="N277" i="37" s="1"/>
  <c r="B278" i="37"/>
  <c r="C278" i="37"/>
  <c r="D278" i="37"/>
  <c r="E278" i="37"/>
  <c r="K278" i="37"/>
  <c r="L278" i="37"/>
  <c r="N278" i="37" s="1"/>
  <c r="O278" i="37" s="1"/>
  <c r="B279" i="37"/>
  <c r="C279" i="37"/>
  <c r="D279" i="37"/>
  <c r="E279" i="37"/>
  <c r="K279" i="37"/>
  <c r="L279" i="37"/>
  <c r="B280" i="37"/>
  <c r="C280" i="37"/>
  <c r="D280" i="37"/>
  <c r="E280" i="37"/>
  <c r="K280" i="37"/>
  <c r="L280" i="37"/>
  <c r="N280" i="37" s="1"/>
  <c r="O280" i="37" s="1"/>
  <c r="B281" i="37"/>
  <c r="C281" i="37"/>
  <c r="D281" i="37"/>
  <c r="E281" i="37"/>
  <c r="K281" i="37"/>
  <c r="L281" i="37"/>
  <c r="N281" i="37"/>
  <c r="O281" i="37" s="1"/>
  <c r="B282" i="37"/>
  <c r="C282" i="37"/>
  <c r="D282" i="37"/>
  <c r="E282" i="37"/>
  <c r="K282" i="37"/>
  <c r="L282" i="37"/>
  <c r="N282" i="37" s="1"/>
  <c r="B283" i="37"/>
  <c r="C283" i="37"/>
  <c r="D283" i="37"/>
  <c r="E283" i="37"/>
  <c r="K283" i="37"/>
  <c r="L283" i="37"/>
  <c r="N283" i="37" s="1"/>
  <c r="B284" i="37"/>
  <c r="C284" i="37"/>
  <c r="D284" i="37"/>
  <c r="E284" i="37"/>
  <c r="K284" i="37"/>
  <c r="L284" i="37"/>
  <c r="B285" i="37"/>
  <c r="C285" i="37"/>
  <c r="D285" i="37"/>
  <c r="E285" i="37"/>
  <c r="K285" i="37"/>
  <c r="L285" i="37"/>
  <c r="N285" i="37" s="1"/>
  <c r="B286" i="37"/>
  <c r="C286" i="37"/>
  <c r="D286" i="37"/>
  <c r="E286" i="37"/>
  <c r="K286" i="37"/>
  <c r="L286" i="37"/>
  <c r="N286" i="37" s="1"/>
  <c r="O286" i="37" s="1"/>
  <c r="B287" i="37"/>
  <c r="C287" i="37"/>
  <c r="D287" i="37"/>
  <c r="E287" i="37"/>
  <c r="K287" i="37"/>
  <c r="L287" i="37"/>
  <c r="B288" i="37"/>
  <c r="C288" i="37"/>
  <c r="D288" i="37"/>
  <c r="E288" i="37"/>
  <c r="K288" i="37"/>
  <c r="L288" i="37"/>
  <c r="N288" i="37" s="1"/>
  <c r="O288" i="37" s="1"/>
  <c r="B289" i="37"/>
  <c r="C289" i="37"/>
  <c r="D289" i="37"/>
  <c r="E289" i="37"/>
  <c r="K289" i="37"/>
  <c r="L289" i="37"/>
  <c r="N289" i="37"/>
  <c r="O289" i="37" s="1"/>
  <c r="B290" i="37"/>
  <c r="C290" i="37"/>
  <c r="D290" i="37"/>
  <c r="E290" i="37"/>
  <c r="K290" i="37"/>
  <c r="L290" i="37"/>
  <c r="N290" i="37" s="1"/>
  <c r="B291" i="37"/>
  <c r="C291" i="37"/>
  <c r="D291" i="37"/>
  <c r="E291" i="37"/>
  <c r="K291" i="37"/>
  <c r="L291" i="37"/>
  <c r="N291" i="37"/>
  <c r="B292" i="37"/>
  <c r="C292" i="37"/>
  <c r="D292" i="37"/>
  <c r="E292" i="37"/>
  <c r="K292" i="37"/>
  <c r="L292" i="37"/>
  <c r="B293" i="37"/>
  <c r="C293" i="37"/>
  <c r="D293" i="37"/>
  <c r="E293" i="37"/>
  <c r="K293" i="37"/>
  <c r="L293" i="37"/>
  <c r="N293" i="37" s="1"/>
  <c r="B294" i="37"/>
  <c r="C294" i="37"/>
  <c r="D294" i="37"/>
  <c r="E294" i="37"/>
  <c r="K294" i="37"/>
  <c r="L294" i="37"/>
  <c r="N294" i="37" s="1"/>
  <c r="O294" i="37" s="1"/>
  <c r="B295" i="37"/>
  <c r="C295" i="37"/>
  <c r="D295" i="37"/>
  <c r="E295" i="37"/>
  <c r="K295" i="37"/>
  <c r="L295" i="37"/>
  <c r="B296" i="37"/>
  <c r="C296" i="37"/>
  <c r="D296" i="37"/>
  <c r="E296" i="37"/>
  <c r="K296" i="37"/>
  <c r="L296" i="37"/>
  <c r="N296" i="37" s="1"/>
  <c r="O296" i="37" s="1"/>
  <c r="B297" i="37"/>
  <c r="C297" i="37"/>
  <c r="D297" i="37"/>
  <c r="E297" i="37"/>
  <c r="K297" i="37"/>
  <c r="L297" i="37"/>
  <c r="N297" i="37"/>
  <c r="O297" i="37" s="1"/>
  <c r="B298" i="37"/>
  <c r="C298" i="37"/>
  <c r="D298" i="37"/>
  <c r="E298" i="37"/>
  <c r="K298" i="37"/>
  <c r="L298" i="37"/>
  <c r="N298" i="37" s="1"/>
  <c r="B299" i="37"/>
  <c r="C299" i="37"/>
  <c r="D299" i="37"/>
  <c r="E299" i="37"/>
  <c r="K299" i="37"/>
  <c r="L299" i="37"/>
  <c r="N299" i="37"/>
  <c r="B300" i="37"/>
  <c r="C300" i="37"/>
  <c r="D300" i="37"/>
  <c r="E300" i="37"/>
  <c r="K300" i="37"/>
  <c r="L300" i="37"/>
  <c r="B301" i="37"/>
  <c r="C301" i="37"/>
  <c r="D301" i="37"/>
  <c r="E301" i="37"/>
  <c r="K301" i="37"/>
  <c r="L301" i="37"/>
  <c r="N301" i="37" s="1"/>
  <c r="B302" i="37"/>
  <c r="C302" i="37"/>
  <c r="D302" i="37"/>
  <c r="E302" i="37"/>
  <c r="K302" i="37"/>
  <c r="L302" i="37"/>
  <c r="N302" i="37" s="1"/>
  <c r="O302" i="37" s="1"/>
  <c r="B303" i="37"/>
  <c r="C303" i="37"/>
  <c r="D303" i="37"/>
  <c r="E303" i="37"/>
  <c r="K303" i="37"/>
  <c r="L303" i="37"/>
  <c r="B304" i="37"/>
  <c r="C304" i="37"/>
  <c r="D304" i="37"/>
  <c r="E304" i="37"/>
  <c r="K304" i="37"/>
  <c r="L304" i="37"/>
  <c r="N304" i="37" s="1"/>
  <c r="O304" i="37" s="1"/>
  <c r="B305" i="37"/>
  <c r="C305" i="37"/>
  <c r="D305" i="37"/>
  <c r="E305" i="37"/>
  <c r="K305" i="37"/>
  <c r="L305" i="37"/>
  <c r="N305" i="37"/>
  <c r="O305" i="37" s="1"/>
  <c r="B306" i="37"/>
  <c r="C306" i="37"/>
  <c r="D306" i="37"/>
  <c r="E306" i="37"/>
  <c r="K306" i="37"/>
  <c r="L306" i="37"/>
  <c r="N306" i="37" s="1"/>
  <c r="B307" i="37"/>
  <c r="C307" i="37"/>
  <c r="D307" i="37"/>
  <c r="E307" i="37"/>
  <c r="K307" i="37"/>
  <c r="L307" i="37"/>
  <c r="N307" i="37"/>
  <c r="B308" i="37"/>
  <c r="C308" i="37"/>
  <c r="D308" i="37"/>
  <c r="E308" i="37"/>
  <c r="K308" i="37"/>
  <c r="L308" i="37"/>
  <c r="B309" i="37"/>
  <c r="C309" i="37"/>
  <c r="D309" i="37"/>
  <c r="E309" i="37"/>
  <c r="K309" i="37"/>
  <c r="L309" i="37"/>
  <c r="N309" i="37" s="1"/>
  <c r="B310" i="37"/>
  <c r="C310" i="37"/>
  <c r="D310" i="37"/>
  <c r="E310" i="37"/>
  <c r="K310" i="37"/>
  <c r="L310" i="37"/>
  <c r="N310" i="37" s="1"/>
  <c r="O310" i="37" s="1"/>
  <c r="B311" i="37"/>
  <c r="C311" i="37"/>
  <c r="D311" i="37"/>
  <c r="E311" i="37"/>
  <c r="K311" i="37"/>
  <c r="L311" i="37"/>
  <c r="B312" i="37"/>
  <c r="C312" i="37"/>
  <c r="D312" i="37"/>
  <c r="E312" i="37"/>
  <c r="K312" i="37"/>
  <c r="L312" i="37"/>
  <c r="N312" i="37" s="1"/>
  <c r="O312" i="37" s="1"/>
  <c r="B313" i="37"/>
  <c r="C313" i="37"/>
  <c r="D313" i="37"/>
  <c r="E313" i="37"/>
  <c r="K313" i="37"/>
  <c r="L313" i="37"/>
  <c r="N313" i="37"/>
  <c r="O313" i="37" s="1"/>
  <c r="B314" i="37"/>
  <c r="C314" i="37"/>
  <c r="D314" i="37"/>
  <c r="E314" i="37"/>
  <c r="K314" i="37"/>
  <c r="L314" i="37"/>
  <c r="N314" i="37" s="1"/>
  <c r="B315" i="37"/>
  <c r="C315" i="37"/>
  <c r="D315" i="37"/>
  <c r="E315" i="37"/>
  <c r="K315" i="37"/>
  <c r="L315" i="37"/>
  <c r="B316" i="37"/>
  <c r="C316" i="37"/>
  <c r="D316" i="37"/>
  <c r="E316" i="37"/>
  <c r="K316" i="37"/>
  <c r="L316" i="37"/>
  <c r="B317" i="37"/>
  <c r="C317" i="37"/>
  <c r="D317" i="37"/>
  <c r="E317" i="37"/>
  <c r="K317" i="37"/>
  <c r="L317" i="37"/>
  <c r="N317" i="37" s="1"/>
  <c r="B318" i="37"/>
  <c r="C318" i="37"/>
  <c r="D318" i="37"/>
  <c r="E318" i="37"/>
  <c r="K318" i="37"/>
  <c r="L318" i="37"/>
  <c r="N318" i="37"/>
  <c r="O318" i="37"/>
  <c r="B319" i="37"/>
  <c r="C319" i="37"/>
  <c r="D319" i="37"/>
  <c r="E319" i="37"/>
  <c r="K319" i="37"/>
  <c r="L319" i="37"/>
  <c r="B320" i="37"/>
  <c r="C320" i="37"/>
  <c r="D320" i="37"/>
  <c r="E320" i="37"/>
  <c r="K320" i="37"/>
  <c r="L320" i="37"/>
  <c r="N320" i="37" s="1"/>
  <c r="O320" i="37" s="1"/>
  <c r="B321" i="37"/>
  <c r="C321" i="37"/>
  <c r="D321" i="37"/>
  <c r="E321" i="37"/>
  <c r="K321" i="37"/>
  <c r="L321" i="37"/>
  <c r="N321" i="37"/>
  <c r="O321" i="37" s="1"/>
  <c r="B322" i="37"/>
  <c r="C322" i="37"/>
  <c r="D322" i="37"/>
  <c r="E322" i="37"/>
  <c r="K322" i="37"/>
  <c r="L322" i="37"/>
  <c r="B323" i="37"/>
  <c r="C323" i="37"/>
  <c r="D323" i="37"/>
  <c r="E323" i="37"/>
  <c r="K323" i="37"/>
  <c r="L323" i="37"/>
  <c r="N323" i="37" s="1"/>
  <c r="B324" i="37"/>
  <c r="C324" i="37"/>
  <c r="D324" i="37"/>
  <c r="E324" i="37"/>
  <c r="K324" i="37"/>
  <c r="L324" i="37"/>
  <c r="B325" i="37"/>
  <c r="C325" i="37"/>
  <c r="D325" i="37"/>
  <c r="E325" i="37"/>
  <c r="K325" i="37"/>
  <c r="L325" i="37"/>
  <c r="N325" i="37" s="1"/>
  <c r="B326" i="37"/>
  <c r="C326" i="37"/>
  <c r="D326" i="37"/>
  <c r="E326" i="37"/>
  <c r="K326" i="37"/>
  <c r="L326" i="37"/>
  <c r="N326" i="37" s="1"/>
  <c r="O326" i="37" s="1"/>
  <c r="B327" i="37"/>
  <c r="C327" i="37"/>
  <c r="D327" i="37"/>
  <c r="E327" i="37"/>
  <c r="K327" i="37"/>
  <c r="L327" i="37"/>
  <c r="B328" i="37"/>
  <c r="C328" i="37"/>
  <c r="D328" i="37"/>
  <c r="E328" i="37"/>
  <c r="K328" i="37"/>
  <c r="L328" i="37"/>
  <c r="N328" i="37" s="1"/>
  <c r="O328" i="37" s="1"/>
  <c r="B329" i="37"/>
  <c r="C329" i="37"/>
  <c r="D329" i="37"/>
  <c r="E329" i="37"/>
  <c r="K329" i="37"/>
  <c r="L329" i="37"/>
  <c r="N329" i="37"/>
  <c r="O329" i="37" s="1"/>
  <c r="B330" i="37"/>
  <c r="C330" i="37"/>
  <c r="D330" i="37"/>
  <c r="E330" i="37"/>
  <c r="K330" i="37"/>
  <c r="L330" i="37"/>
  <c r="B331" i="37"/>
  <c r="C331" i="37"/>
  <c r="D331" i="37"/>
  <c r="E331" i="37"/>
  <c r="K331" i="37"/>
  <c r="L331" i="37"/>
  <c r="N331" i="37" s="1"/>
  <c r="O331" i="37" s="1"/>
  <c r="B332" i="37"/>
  <c r="C332" i="37"/>
  <c r="D332" i="37"/>
  <c r="E332" i="37"/>
  <c r="K332" i="37"/>
  <c r="L332" i="37"/>
  <c r="B333" i="37"/>
  <c r="C333" i="37"/>
  <c r="D333" i="37"/>
  <c r="E333" i="37"/>
  <c r="K333" i="37"/>
  <c r="L333" i="37"/>
  <c r="B334" i="37"/>
  <c r="C334" i="37"/>
  <c r="D334" i="37"/>
  <c r="E334" i="37"/>
  <c r="K334" i="37"/>
  <c r="L334" i="37"/>
  <c r="N334" i="37" s="1"/>
  <c r="O334" i="37" s="1"/>
  <c r="B335" i="37"/>
  <c r="C335" i="37"/>
  <c r="D335" i="37"/>
  <c r="E335" i="37"/>
  <c r="K335" i="37"/>
  <c r="L335" i="37"/>
  <c r="N335" i="37" s="1"/>
  <c r="B336" i="37"/>
  <c r="C336" i="37"/>
  <c r="D336" i="37"/>
  <c r="E336" i="37"/>
  <c r="K336" i="37"/>
  <c r="L336" i="37"/>
  <c r="N336" i="37" s="1"/>
  <c r="O336" i="37" s="1"/>
  <c r="B337" i="37"/>
  <c r="C337" i="37"/>
  <c r="D337" i="37"/>
  <c r="E337" i="37"/>
  <c r="K337" i="37"/>
  <c r="L337" i="37"/>
  <c r="B338" i="37"/>
  <c r="C338" i="37"/>
  <c r="D338" i="37"/>
  <c r="E338" i="37"/>
  <c r="K338" i="37"/>
  <c r="L338" i="37"/>
  <c r="B339" i="37"/>
  <c r="C339" i="37"/>
  <c r="D339" i="37"/>
  <c r="E339" i="37"/>
  <c r="K339" i="37"/>
  <c r="L339" i="37"/>
  <c r="N339" i="37" s="1"/>
  <c r="O339" i="37" s="1"/>
  <c r="B340" i="37"/>
  <c r="C340" i="37"/>
  <c r="D340" i="37"/>
  <c r="E340" i="37"/>
  <c r="K340" i="37"/>
  <c r="L340" i="37"/>
  <c r="N340" i="37"/>
  <c r="O340" i="37" s="1"/>
  <c r="B341" i="37"/>
  <c r="C341" i="37"/>
  <c r="D341" i="37"/>
  <c r="E341" i="37"/>
  <c r="K341" i="37"/>
  <c r="L341" i="37"/>
  <c r="B342" i="37"/>
  <c r="C342" i="37"/>
  <c r="D342" i="37"/>
  <c r="E342" i="37"/>
  <c r="K342" i="37"/>
  <c r="L342" i="37"/>
  <c r="N342" i="37"/>
  <c r="O342" i="37" s="1"/>
  <c r="B343" i="37"/>
  <c r="C343" i="37"/>
  <c r="D343" i="37"/>
  <c r="E343" i="37"/>
  <c r="K343" i="37"/>
  <c r="L343" i="37"/>
  <c r="B344" i="37"/>
  <c r="C344" i="37"/>
  <c r="D344" i="37"/>
  <c r="E344" i="37"/>
  <c r="K344" i="37"/>
  <c r="L344" i="37"/>
  <c r="B345" i="37"/>
  <c r="C345" i="37"/>
  <c r="D345" i="37"/>
  <c r="E345" i="37"/>
  <c r="K345" i="37"/>
  <c r="L345" i="37"/>
  <c r="B346" i="37"/>
  <c r="C346" i="37"/>
  <c r="D346" i="37"/>
  <c r="E346" i="37"/>
  <c r="K346" i="37"/>
  <c r="L346" i="37"/>
  <c r="B347" i="37"/>
  <c r="C347" i="37"/>
  <c r="D347" i="37"/>
  <c r="E347" i="37"/>
  <c r="K347" i="37"/>
  <c r="L347" i="37"/>
  <c r="N347" i="37" s="1"/>
  <c r="O347" i="37" s="1"/>
  <c r="B348" i="37"/>
  <c r="C348" i="37"/>
  <c r="D348" i="37"/>
  <c r="E348" i="37"/>
  <c r="K348" i="37"/>
  <c r="L348" i="37"/>
  <c r="N348" i="37" s="1"/>
  <c r="O348" i="37" s="1"/>
  <c r="B349" i="37"/>
  <c r="C349" i="37"/>
  <c r="D349" i="37"/>
  <c r="E349" i="37"/>
  <c r="K349" i="37"/>
  <c r="L349" i="37"/>
  <c r="B350" i="37"/>
  <c r="C350" i="37"/>
  <c r="D350" i="37"/>
  <c r="E350" i="37"/>
  <c r="K350" i="37"/>
  <c r="L350" i="37"/>
  <c r="O350" i="37" s="1"/>
  <c r="N350" i="37"/>
  <c r="B351" i="37"/>
  <c r="C351" i="37"/>
  <c r="D351" i="37"/>
  <c r="E351" i="37"/>
  <c r="K351" i="37"/>
  <c r="L351" i="37"/>
  <c r="N351" i="37"/>
  <c r="B352" i="37"/>
  <c r="C352" i="37"/>
  <c r="D352" i="37"/>
  <c r="E352" i="37"/>
  <c r="K352" i="37"/>
  <c r="L352" i="37"/>
  <c r="N352" i="37" s="1"/>
  <c r="O352" i="37" s="1"/>
  <c r="B353" i="37"/>
  <c r="C353" i="37"/>
  <c r="D353" i="37"/>
  <c r="E353" i="37"/>
  <c r="K353" i="37"/>
  <c r="L353" i="37"/>
  <c r="N353" i="37" s="1"/>
  <c r="O353" i="37" s="1"/>
  <c r="B354" i="37"/>
  <c r="C354" i="37"/>
  <c r="D354" i="37"/>
  <c r="E354" i="37"/>
  <c r="K354" i="37"/>
  <c r="L354" i="37"/>
  <c r="B355" i="37"/>
  <c r="C355" i="37"/>
  <c r="D355" i="37"/>
  <c r="E355" i="37"/>
  <c r="K355" i="37"/>
  <c r="L355" i="37"/>
  <c r="N355" i="37" s="1"/>
  <c r="B356" i="37"/>
  <c r="C356" i="37"/>
  <c r="D356" i="37"/>
  <c r="E356" i="37"/>
  <c r="K356" i="37"/>
  <c r="L356" i="37"/>
  <c r="B357" i="37"/>
  <c r="C357" i="37"/>
  <c r="D357" i="37"/>
  <c r="E357" i="37"/>
  <c r="K357" i="37"/>
  <c r="L357" i="37"/>
  <c r="B358" i="37"/>
  <c r="C358" i="37"/>
  <c r="D358" i="37"/>
  <c r="E358" i="37"/>
  <c r="K358" i="37"/>
  <c r="L358" i="37"/>
  <c r="N358" i="37"/>
  <c r="O358" i="37" s="1"/>
  <c r="B359" i="37"/>
  <c r="C359" i="37"/>
  <c r="D359" i="37"/>
  <c r="E359" i="37"/>
  <c r="K359" i="37"/>
  <c r="L359" i="37"/>
  <c r="N359" i="37" s="1"/>
  <c r="B360" i="37"/>
  <c r="C360" i="37"/>
  <c r="D360" i="37"/>
  <c r="E360" i="37"/>
  <c r="K360" i="37"/>
  <c r="L360" i="37"/>
  <c r="N360" i="37" s="1"/>
  <c r="O360" i="37" s="1"/>
  <c r="B361" i="37"/>
  <c r="C361" i="37"/>
  <c r="D361" i="37"/>
  <c r="E361" i="37"/>
  <c r="K361" i="37"/>
  <c r="L361" i="37"/>
  <c r="N361" i="37"/>
  <c r="O361" i="37" s="1"/>
  <c r="B362" i="37"/>
  <c r="C362" i="37"/>
  <c r="D362" i="37"/>
  <c r="E362" i="37"/>
  <c r="K362" i="37"/>
  <c r="L362" i="37"/>
  <c r="B363" i="37"/>
  <c r="C363" i="37"/>
  <c r="D363" i="37"/>
  <c r="E363" i="37"/>
  <c r="K363" i="37"/>
  <c r="L363" i="37"/>
  <c r="N363" i="37" s="1"/>
  <c r="B364" i="37"/>
  <c r="C364" i="37"/>
  <c r="D364" i="37"/>
  <c r="E364" i="37"/>
  <c r="K364" i="37"/>
  <c r="L364" i="37"/>
  <c r="N364" i="37"/>
  <c r="B365" i="37"/>
  <c r="C365" i="37"/>
  <c r="D365" i="37"/>
  <c r="E365" i="37"/>
  <c r="K365" i="37"/>
  <c r="L365" i="37"/>
  <c r="N365" i="37" s="1"/>
  <c r="B366" i="37"/>
  <c r="C366" i="37"/>
  <c r="D366" i="37"/>
  <c r="E366" i="37"/>
  <c r="K366" i="37"/>
  <c r="L366" i="37"/>
  <c r="N366" i="37"/>
  <c r="O366" i="37" s="1"/>
  <c r="B367" i="37"/>
  <c r="C367" i="37"/>
  <c r="D367" i="37"/>
  <c r="E367" i="37"/>
  <c r="K367" i="37"/>
  <c r="L367" i="37"/>
  <c r="B368" i="37"/>
  <c r="C368" i="37"/>
  <c r="D368" i="37"/>
  <c r="E368" i="37"/>
  <c r="K368" i="37"/>
  <c r="L368" i="37"/>
  <c r="N368" i="37" s="1"/>
  <c r="O368" i="37"/>
  <c r="B369" i="37"/>
  <c r="C369" i="37"/>
  <c r="D369" i="37"/>
  <c r="E369" i="37"/>
  <c r="K369" i="37"/>
  <c r="L369" i="37"/>
  <c r="B370" i="37"/>
  <c r="C370" i="37"/>
  <c r="D370" i="37"/>
  <c r="E370" i="37"/>
  <c r="K370" i="37"/>
  <c r="L370" i="37"/>
  <c r="B371" i="37"/>
  <c r="C371" i="37"/>
  <c r="D371" i="37"/>
  <c r="E371" i="37"/>
  <c r="K371" i="37"/>
  <c r="L371" i="37"/>
  <c r="N371" i="37"/>
  <c r="O371" i="37" s="1"/>
  <c r="B372" i="37"/>
  <c r="C372" i="37"/>
  <c r="D372" i="37"/>
  <c r="E372" i="37"/>
  <c r="K372" i="37"/>
  <c r="L372" i="37"/>
  <c r="B373" i="37"/>
  <c r="C373" i="37"/>
  <c r="D373" i="37"/>
  <c r="E373" i="37"/>
  <c r="K373" i="37"/>
  <c r="L373" i="37"/>
  <c r="N373" i="37"/>
  <c r="B374" i="37"/>
  <c r="C374" i="37"/>
  <c r="D374" i="37"/>
  <c r="E374" i="37"/>
  <c r="K374" i="37"/>
  <c r="L374" i="37"/>
  <c r="N374" i="37"/>
  <c r="O374" i="37" s="1"/>
  <c r="B375" i="37"/>
  <c r="C375" i="37"/>
  <c r="D375" i="37"/>
  <c r="E375" i="37"/>
  <c r="K375" i="37"/>
  <c r="L375" i="37"/>
  <c r="B376" i="37"/>
  <c r="C376" i="37"/>
  <c r="D376" i="37"/>
  <c r="E376" i="37"/>
  <c r="K376" i="37"/>
  <c r="L376" i="37"/>
  <c r="B377" i="37"/>
  <c r="C377" i="37"/>
  <c r="D377" i="37"/>
  <c r="E377" i="37"/>
  <c r="K377" i="37"/>
  <c r="L377" i="37"/>
  <c r="N377" i="37" s="1"/>
  <c r="O377" i="37" s="1"/>
  <c r="B378" i="37"/>
  <c r="C378" i="37"/>
  <c r="D378" i="37"/>
  <c r="E378" i="37"/>
  <c r="K378" i="37"/>
  <c r="L378" i="37"/>
  <c r="B379" i="37"/>
  <c r="C379" i="37"/>
  <c r="D379" i="37"/>
  <c r="E379" i="37"/>
  <c r="K379" i="37"/>
  <c r="L379" i="37"/>
  <c r="N379" i="37" s="1"/>
  <c r="O379" i="37" s="1"/>
  <c r="B380" i="37"/>
  <c r="C380" i="37"/>
  <c r="D380" i="37"/>
  <c r="E380" i="37"/>
  <c r="K380" i="37"/>
  <c r="L380" i="37"/>
  <c r="N380" i="37"/>
  <c r="O380" i="37" s="1"/>
  <c r="B381" i="37"/>
  <c r="C381" i="37"/>
  <c r="D381" i="37"/>
  <c r="E381" i="37"/>
  <c r="K381" i="37"/>
  <c r="L381" i="37"/>
  <c r="B382" i="37"/>
  <c r="C382" i="37"/>
  <c r="D382" i="37"/>
  <c r="E382" i="37"/>
  <c r="K382" i="37"/>
  <c r="L382" i="37"/>
  <c r="N382" i="37" s="1"/>
  <c r="O382" i="37" s="1"/>
  <c r="B383" i="37"/>
  <c r="C383" i="37"/>
  <c r="D383" i="37"/>
  <c r="E383" i="37"/>
  <c r="K383" i="37"/>
  <c r="L383" i="37"/>
  <c r="N383" i="37" s="1"/>
  <c r="O383" i="37" s="1"/>
  <c r="B384" i="37"/>
  <c r="C384" i="37"/>
  <c r="D384" i="37"/>
  <c r="E384" i="37"/>
  <c r="K384" i="37"/>
  <c r="L384" i="37"/>
  <c r="N384" i="37" s="1"/>
  <c r="B385" i="37"/>
  <c r="C385" i="37"/>
  <c r="D385" i="37"/>
  <c r="E385" i="37"/>
  <c r="K385" i="37"/>
  <c r="L385" i="37"/>
  <c r="N385" i="37"/>
  <c r="O385" i="37" s="1"/>
  <c r="B386" i="37"/>
  <c r="C386" i="37"/>
  <c r="D386" i="37"/>
  <c r="E386" i="37"/>
  <c r="K386" i="37"/>
  <c r="L386" i="37"/>
  <c r="N386" i="37"/>
  <c r="O386" i="37" s="1"/>
  <c r="B387" i="37"/>
  <c r="C387" i="37"/>
  <c r="D387" i="37"/>
  <c r="E387" i="37"/>
  <c r="K387" i="37"/>
  <c r="L387" i="37"/>
  <c r="N387" i="37" s="1"/>
  <c r="B388" i="37"/>
  <c r="C388" i="37"/>
  <c r="D388" i="37"/>
  <c r="E388" i="37"/>
  <c r="K388" i="37"/>
  <c r="L388" i="37"/>
  <c r="N388" i="37" s="1"/>
  <c r="O388" i="37" s="1"/>
  <c r="B389" i="37"/>
  <c r="C389" i="37"/>
  <c r="D389" i="37"/>
  <c r="E389" i="37"/>
  <c r="K389" i="37"/>
  <c r="L389" i="37"/>
  <c r="N389" i="37" s="1"/>
  <c r="B390" i="37"/>
  <c r="C390" i="37"/>
  <c r="D390" i="37"/>
  <c r="E390" i="37"/>
  <c r="K390" i="37"/>
  <c r="L390" i="37"/>
  <c r="N390" i="37"/>
  <c r="O390" i="37" s="1"/>
  <c r="B391" i="37"/>
  <c r="C391" i="37"/>
  <c r="D391" i="37"/>
  <c r="E391" i="37"/>
  <c r="K391" i="37"/>
  <c r="L391" i="37"/>
  <c r="N391" i="37" s="1"/>
  <c r="O391" i="37" s="1"/>
  <c r="B392" i="37"/>
  <c r="C392" i="37"/>
  <c r="D392" i="37"/>
  <c r="E392" i="37"/>
  <c r="K392" i="37"/>
  <c r="L392" i="37"/>
  <c r="N392" i="37" s="1"/>
  <c r="O392" i="37"/>
  <c r="B393" i="37"/>
  <c r="C393" i="37"/>
  <c r="D393" i="37"/>
  <c r="E393" i="37"/>
  <c r="K393" i="37"/>
  <c r="L393" i="37"/>
  <c r="B394" i="37"/>
  <c r="C394" i="37"/>
  <c r="D394" i="37"/>
  <c r="E394" i="37"/>
  <c r="K394" i="37"/>
  <c r="L394" i="37"/>
  <c r="N394" i="37"/>
  <c r="O394" i="37" s="1"/>
  <c r="B395" i="37"/>
  <c r="C395" i="37"/>
  <c r="D395" i="37"/>
  <c r="E395" i="37"/>
  <c r="K395" i="37"/>
  <c r="L395" i="37"/>
  <c r="N395" i="37" s="1"/>
  <c r="O395" i="37" s="1"/>
  <c r="B396" i="37"/>
  <c r="C396" i="37"/>
  <c r="D396" i="37"/>
  <c r="E396" i="37"/>
  <c r="K396" i="37"/>
  <c r="L396" i="37"/>
  <c r="B397" i="37"/>
  <c r="C397" i="37"/>
  <c r="D397" i="37"/>
  <c r="E397" i="37"/>
  <c r="K397" i="37"/>
  <c r="L397" i="37"/>
  <c r="N397" i="37" s="1"/>
  <c r="B398" i="37"/>
  <c r="C398" i="37"/>
  <c r="D398" i="37"/>
  <c r="E398" i="37"/>
  <c r="K398" i="37"/>
  <c r="L398" i="37"/>
  <c r="B399" i="37"/>
  <c r="C399" i="37"/>
  <c r="D399" i="37"/>
  <c r="E399" i="37"/>
  <c r="K399" i="37"/>
  <c r="L399" i="37"/>
  <c r="B400" i="37"/>
  <c r="C400" i="37"/>
  <c r="D400" i="37"/>
  <c r="E400" i="37"/>
  <c r="K400" i="37"/>
  <c r="L400" i="37"/>
  <c r="N400" i="37" s="1"/>
  <c r="O400" i="37" s="1"/>
  <c r="B401" i="37"/>
  <c r="C401" i="37"/>
  <c r="D401" i="37"/>
  <c r="E401" i="37"/>
  <c r="K401" i="37"/>
  <c r="L401" i="37"/>
  <c r="N401" i="37"/>
  <c r="O401" i="37" s="1"/>
  <c r="B402" i="37"/>
  <c r="C402" i="37"/>
  <c r="D402" i="37"/>
  <c r="E402" i="37"/>
  <c r="K402" i="37"/>
  <c r="L402" i="37"/>
  <c r="B403" i="37"/>
  <c r="C403" i="37"/>
  <c r="D403" i="37"/>
  <c r="E403" i="37"/>
  <c r="K403" i="37"/>
  <c r="L403" i="37"/>
  <c r="N403" i="37"/>
  <c r="B404" i="37"/>
  <c r="C404" i="37"/>
  <c r="D404" i="37"/>
  <c r="E404" i="37"/>
  <c r="K404" i="37"/>
  <c r="L404" i="37"/>
  <c r="N404" i="37"/>
  <c r="O404" i="37" s="1"/>
  <c r="B405" i="37"/>
  <c r="C405" i="37"/>
  <c r="D405" i="37"/>
  <c r="E405" i="37"/>
  <c r="K405" i="37"/>
  <c r="L405" i="37"/>
  <c r="N405" i="37" s="1"/>
  <c r="B406" i="37"/>
  <c r="C406" i="37"/>
  <c r="D406" i="37"/>
  <c r="E406" i="37"/>
  <c r="K406" i="37"/>
  <c r="L406" i="37"/>
  <c r="B407" i="37"/>
  <c r="C407" i="37"/>
  <c r="D407" i="37"/>
  <c r="E407" i="37"/>
  <c r="K407" i="37"/>
  <c r="L407" i="37"/>
  <c r="B408" i="37"/>
  <c r="C408" i="37"/>
  <c r="D408" i="37"/>
  <c r="E408" i="37"/>
  <c r="K408" i="37"/>
  <c r="L408" i="37"/>
  <c r="N408" i="37" s="1"/>
  <c r="O408" i="37" s="1"/>
  <c r="B409" i="37"/>
  <c r="C409" i="37"/>
  <c r="D409" i="37"/>
  <c r="E409" i="37"/>
  <c r="K409" i="37"/>
  <c r="L409" i="37"/>
  <c r="N409" i="37"/>
  <c r="O409" i="37" s="1"/>
  <c r="B410" i="37"/>
  <c r="C410" i="37"/>
  <c r="D410" i="37"/>
  <c r="E410" i="37"/>
  <c r="K410" i="37"/>
  <c r="L410" i="37"/>
  <c r="B411" i="37"/>
  <c r="C411" i="37"/>
  <c r="D411" i="37"/>
  <c r="E411" i="37"/>
  <c r="K411" i="37"/>
  <c r="L411" i="37"/>
  <c r="N411" i="37" s="1"/>
  <c r="B412" i="37"/>
  <c r="C412" i="37"/>
  <c r="D412" i="37"/>
  <c r="E412" i="37"/>
  <c r="K412" i="37"/>
  <c r="L412" i="37"/>
  <c r="N412" i="37" s="1"/>
  <c r="O412" i="37" s="1"/>
  <c r="B413" i="37"/>
  <c r="C413" i="37"/>
  <c r="D413" i="37"/>
  <c r="E413" i="37"/>
  <c r="K413" i="37"/>
  <c r="L413" i="37"/>
  <c r="N413" i="37" s="1"/>
  <c r="B414" i="37"/>
  <c r="C414" i="37"/>
  <c r="D414" i="37"/>
  <c r="E414" i="37"/>
  <c r="K414" i="37"/>
  <c r="L414" i="37"/>
  <c r="B415" i="37"/>
  <c r="C415" i="37"/>
  <c r="D415" i="37"/>
  <c r="E415" i="37"/>
  <c r="K415" i="37"/>
  <c r="L415" i="37"/>
  <c r="B416" i="37"/>
  <c r="C416" i="37"/>
  <c r="D416" i="37"/>
  <c r="E416" i="37"/>
  <c r="K416" i="37"/>
  <c r="L416" i="37"/>
  <c r="N416" i="37"/>
  <c r="O416" i="37" s="1"/>
  <c r="B417" i="37"/>
  <c r="C417" i="37"/>
  <c r="D417" i="37"/>
  <c r="E417" i="37"/>
  <c r="K417" i="37"/>
  <c r="L417" i="37"/>
  <c r="N417" i="37"/>
  <c r="O417" i="37" s="1"/>
  <c r="B418" i="37"/>
  <c r="C418" i="37"/>
  <c r="D418" i="37"/>
  <c r="E418" i="37"/>
  <c r="K418" i="37"/>
  <c r="L418" i="37"/>
  <c r="B419" i="37"/>
  <c r="C419" i="37"/>
  <c r="D419" i="37"/>
  <c r="E419" i="37"/>
  <c r="K419" i="37"/>
  <c r="L419" i="37"/>
  <c r="N419" i="37"/>
  <c r="B420" i="37"/>
  <c r="C420" i="37"/>
  <c r="D420" i="37"/>
  <c r="E420" i="37"/>
  <c r="K420" i="37"/>
  <c r="L420" i="37"/>
  <c r="N420" i="37" s="1"/>
  <c r="O420" i="37" s="1"/>
  <c r="B421" i="37"/>
  <c r="C421" i="37"/>
  <c r="D421" i="37"/>
  <c r="E421" i="37"/>
  <c r="K421" i="37"/>
  <c r="L421" i="37"/>
  <c r="N421" i="37" s="1"/>
  <c r="B422" i="37"/>
  <c r="C422" i="37"/>
  <c r="D422" i="37"/>
  <c r="E422" i="37"/>
  <c r="K422" i="37"/>
  <c r="L422" i="37"/>
  <c r="B423" i="37"/>
  <c r="C423" i="37"/>
  <c r="D423" i="37"/>
  <c r="E423" i="37"/>
  <c r="K423" i="37"/>
  <c r="L423" i="37"/>
  <c r="B424" i="37"/>
  <c r="C424" i="37"/>
  <c r="D424" i="37"/>
  <c r="E424" i="37"/>
  <c r="K424" i="37"/>
  <c r="L424" i="37"/>
  <c r="N424" i="37" s="1"/>
  <c r="O424" i="37" s="1"/>
  <c r="B425" i="37"/>
  <c r="C425" i="37"/>
  <c r="D425" i="37"/>
  <c r="E425" i="37"/>
  <c r="K425" i="37"/>
  <c r="L425" i="37"/>
  <c r="N425" i="37" s="1"/>
  <c r="O425" i="37" s="1"/>
  <c r="B426" i="37"/>
  <c r="C426" i="37"/>
  <c r="D426" i="37"/>
  <c r="E426" i="37"/>
  <c r="K426" i="37"/>
  <c r="L426" i="37"/>
  <c r="B427" i="37"/>
  <c r="C427" i="37"/>
  <c r="D427" i="37"/>
  <c r="E427" i="37"/>
  <c r="K427" i="37"/>
  <c r="L427" i="37"/>
  <c r="O427" i="37" s="1"/>
  <c r="N427" i="37"/>
  <c r="B428" i="37"/>
  <c r="C428" i="37"/>
  <c r="D428" i="37"/>
  <c r="E428" i="37"/>
  <c r="K428" i="37"/>
  <c r="L428" i="37"/>
  <c r="N428" i="37"/>
  <c r="O428" i="37" s="1"/>
  <c r="B429" i="37"/>
  <c r="C429" i="37"/>
  <c r="D429" i="37"/>
  <c r="E429" i="37"/>
  <c r="K429" i="37"/>
  <c r="L429" i="37"/>
  <c r="N429" i="37" s="1"/>
  <c r="B430" i="37"/>
  <c r="C430" i="37"/>
  <c r="D430" i="37"/>
  <c r="E430" i="37"/>
  <c r="K430" i="37"/>
  <c r="L430" i="37"/>
  <c r="B431" i="37"/>
  <c r="C431" i="37"/>
  <c r="D431" i="37"/>
  <c r="E431" i="37"/>
  <c r="K431" i="37"/>
  <c r="L431" i="37"/>
  <c r="B432" i="37"/>
  <c r="C432" i="37"/>
  <c r="D432" i="37"/>
  <c r="E432" i="37"/>
  <c r="K432" i="37"/>
  <c r="L432" i="37"/>
  <c r="N432" i="37" s="1"/>
  <c r="O432" i="37" s="1"/>
  <c r="B433" i="37"/>
  <c r="C433" i="37"/>
  <c r="D433" i="37"/>
  <c r="E433" i="37"/>
  <c r="K433" i="37"/>
  <c r="L433" i="37"/>
  <c r="N433" i="37" s="1"/>
  <c r="O433" i="37" s="1"/>
  <c r="B434" i="37"/>
  <c r="C434" i="37"/>
  <c r="D434" i="37"/>
  <c r="E434" i="37"/>
  <c r="K434" i="37"/>
  <c r="L434" i="37"/>
  <c r="B435" i="37"/>
  <c r="C435" i="37"/>
  <c r="D435" i="37"/>
  <c r="E435" i="37"/>
  <c r="K435" i="37"/>
  <c r="L435" i="37"/>
  <c r="N435" i="37" s="1"/>
  <c r="B436" i="37"/>
  <c r="C436" i="37"/>
  <c r="D436" i="37"/>
  <c r="E436" i="37"/>
  <c r="K436" i="37"/>
  <c r="L436" i="37"/>
  <c r="N436" i="37" s="1"/>
  <c r="O436" i="37" s="1"/>
  <c r="B437" i="37"/>
  <c r="C437" i="37"/>
  <c r="D437" i="37"/>
  <c r="E437" i="37"/>
  <c r="K437" i="37"/>
  <c r="L437" i="37"/>
  <c r="N437" i="37" s="1"/>
  <c r="B438" i="37"/>
  <c r="C438" i="37"/>
  <c r="D438" i="37"/>
  <c r="E438" i="37"/>
  <c r="K438" i="37"/>
  <c r="L438" i="37"/>
  <c r="B439" i="37"/>
  <c r="C439" i="37"/>
  <c r="D439" i="37"/>
  <c r="E439" i="37"/>
  <c r="K439" i="37"/>
  <c r="L439" i="37"/>
  <c r="B440" i="37"/>
  <c r="C440" i="37"/>
  <c r="D440" i="37"/>
  <c r="E440" i="37"/>
  <c r="K440" i="37"/>
  <c r="L440" i="37"/>
  <c r="N440" i="37" s="1"/>
  <c r="O440" i="37" s="1"/>
  <c r="B441" i="37"/>
  <c r="C441" i="37"/>
  <c r="D441" i="37"/>
  <c r="E441" i="37"/>
  <c r="K441" i="37"/>
  <c r="L441" i="37"/>
  <c r="N441" i="37"/>
  <c r="O441" i="37" s="1"/>
  <c r="B442" i="37"/>
  <c r="C442" i="37"/>
  <c r="D442" i="37"/>
  <c r="E442" i="37"/>
  <c r="K442" i="37"/>
  <c r="L442" i="37"/>
  <c r="B443" i="37"/>
  <c r="C443" i="37"/>
  <c r="D443" i="37"/>
  <c r="E443" i="37"/>
  <c r="K443" i="37"/>
  <c r="L443" i="37"/>
  <c r="N443" i="37"/>
  <c r="B444" i="37"/>
  <c r="C444" i="37"/>
  <c r="D444" i="37"/>
  <c r="E444" i="37"/>
  <c r="K444" i="37"/>
  <c r="L444" i="37"/>
  <c r="N444" i="37" s="1"/>
  <c r="O444" i="37" s="1"/>
  <c r="B445" i="37"/>
  <c r="C445" i="37"/>
  <c r="D445" i="37"/>
  <c r="E445" i="37"/>
  <c r="K445" i="37"/>
  <c r="L445" i="37"/>
  <c r="N445" i="37" s="1"/>
  <c r="B446" i="37"/>
  <c r="C446" i="37"/>
  <c r="D446" i="37"/>
  <c r="E446" i="37"/>
  <c r="K446" i="37"/>
  <c r="L446" i="37"/>
  <c r="B447" i="37"/>
  <c r="C447" i="37"/>
  <c r="D447" i="37"/>
  <c r="E447" i="37"/>
  <c r="K447" i="37"/>
  <c r="L447" i="37"/>
  <c r="B448" i="37"/>
  <c r="C448" i="37"/>
  <c r="D448" i="37"/>
  <c r="E448" i="37"/>
  <c r="K448" i="37"/>
  <c r="L448" i="37"/>
  <c r="N448" i="37" s="1"/>
  <c r="O448" i="37" s="1"/>
  <c r="B449" i="37"/>
  <c r="C449" i="37"/>
  <c r="D449" i="37"/>
  <c r="E449" i="37"/>
  <c r="K449" i="37"/>
  <c r="L449" i="37"/>
  <c r="N449" i="37" s="1"/>
  <c r="O449" i="37" s="1"/>
  <c r="B450" i="37"/>
  <c r="C450" i="37"/>
  <c r="D450" i="37"/>
  <c r="E450" i="37"/>
  <c r="K450" i="37"/>
  <c r="L450" i="37"/>
  <c r="B451" i="37"/>
  <c r="C451" i="37"/>
  <c r="D451" i="37"/>
  <c r="E451" i="37"/>
  <c r="K451" i="37"/>
  <c r="L451" i="37"/>
  <c r="N451" i="37" s="1"/>
  <c r="B452" i="37"/>
  <c r="C452" i="37"/>
  <c r="D452" i="37"/>
  <c r="E452" i="37"/>
  <c r="K452" i="37"/>
  <c r="L452" i="37"/>
  <c r="N452" i="37"/>
  <c r="O452" i="37" s="1"/>
  <c r="B453" i="37"/>
  <c r="C453" i="37"/>
  <c r="D453" i="37"/>
  <c r="E453" i="37"/>
  <c r="K453" i="37"/>
  <c r="L453" i="37"/>
  <c r="N453" i="37" s="1"/>
  <c r="B454" i="37"/>
  <c r="C454" i="37"/>
  <c r="D454" i="37"/>
  <c r="E454" i="37"/>
  <c r="K454" i="37"/>
  <c r="L454" i="37"/>
  <c r="B455" i="37"/>
  <c r="C455" i="37"/>
  <c r="D455" i="37"/>
  <c r="E455" i="37"/>
  <c r="K455" i="37"/>
  <c r="L455" i="37"/>
  <c r="B456" i="37"/>
  <c r="C456" i="37"/>
  <c r="D456" i="37"/>
  <c r="E456" i="37"/>
  <c r="K456" i="37"/>
  <c r="L456" i="37"/>
  <c r="N456" i="37"/>
  <c r="O456" i="37" s="1"/>
  <c r="B457" i="37"/>
  <c r="C457" i="37"/>
  <c r="D457" i="37"/>
  <c r="E457" i="37"/>
  <c r="K457" i="37"/>
  <c r="L457" i="37"/>
  <c r="N457" i="37" s="1"/>
  <c r="O457" i="37" s="1"/>
  <c r="B458" i="37"/>
  <c r="C458" i="37"/>
  <c r="D458" i="37"/>
  <c r="E458" i="37"/>
  <c r="K458" i="37"/>
  <c r="L458" i="37"/>
  <c r="B459" i="37"/>
  <c r="C459" i="37"/>
  <c r="D459" i="37"/>
  <c r="E459" i="37"/>
  <c r="K459" i="37"/>
  <c r="L459" i="37"/>
  <c r="B460" i="37"/>
  <c r="C460" i="37"/>
  <c r="D460" i="37"/>
  <c r="E460" i="37"/>
  <c r="K460" i="37"/>
  <c r="L460" i="37"/>
  <c r="N460" i="37" s="1"/>
  <c r="O460" i="37" s="1"/>
  <c r="B461" i="37"/>
  <c r="C461" i="37"/>
  <c r="D461" i="37"/>
  <c r="E461" i="37"/>
  <c r="K461" i="37"/>
  <c r="L461" i="37"/>
  <c r="N461" i="37" s="1"/>
  <c r="B462" i="37"/>
  <c r="C462" i="37"/>
  <c r="D462" i="37"/>
  <c r="E462" i="37"/>
  <c r="K462" i="37"/>
  <c r="L462" i="37"/>
  <c r="B463" i="37"/>
  <c r="C463" i="37"/>
  <c r="D463" i="37"/>
  <c r="E463" i="37"/>
  <c r="K463" i="37"/>
  <c r="L463" i="37"/>
  <c r="B464" i="37"/>
  <c r="C464" i="37"/>
  <c r="D464" i="37"/>
  <c r="E464" i="37"/>
  <c r="K464" i="37"/>
  <c r="L464" i="37"/>
  <c r="N464" i="37" s="1"/>
  <c r="O464" i="37" s="1"/>
  <c r="B465" i="37"/>
  <c r="C465" i="37"/>
  <c r="D465" i="37"/>
  <c r="E465" i="37"/>
  <c r="K465" i="37"/>
  <c r="L465" i="37"/>
  <c r="N465" i="37" s="1"/>
  <c r="O465" i="37" s="1"/>
  <c r="B466" i="37"/>
  <c r="C466" i="37"/>
  <c r="D466" i="37"/>
  <c r="E466" i="37"/>
  <c r="K466" i="37"/>
  <c r="L466" i="37"/>
  <c r="B467" i="37"/>
  <c r="C467" i="37"/>
  <c r="D467" i="37"/>
  <c r="E467" i="37"/>
  <c r="K467" i="37"/>
  <c r="L467" i="37"/>
  <c r="N467" i="37" s="1"/>
  <c r="B468" i="37"/>
  <c r="C468" i="37"/>
  <c r="D468" i="37"/>
  <c r="E468" i="37"/>
  <c r="K468" i="37"/>
  <c r="L468" i="37"/>
  <c r="N468" i="37"/>
  <c r="O468" i="37" s="1"/>
  <c r="B469" i="37"/>
  <c r="C469" i="37"/>
  <c r="D469" i="37"/>
  <c r="E469" i="37"/>
  <c r="K469" i="37"/>
  <c r="L469" i="37"/>
  <c r="N469" i="37" s="1"/>
  <c r="B470" i="37"/>
  <c r="C470" i="37"/>
  <c r="D470" i="37"/>
  <c r="E470" i="37"/>
  <c r="K470" i="37"/>
  <c r="L470" i="37"/>
  <c r="B471" i="37"/>
  <c r="C471" i="37"/>
  <c r="D471" i="37"/>
  <c r="E471" i="37"/>
  <c r="K471" i="37"/>
  <c r="L471" i="37"/>
  <c r="B472" i="37"/>
  <c r="C472" i="37"/>
  <c r="D472" i="37"/>
  <c r="E472" i="37"/>
  <c r="K472" i="37"/>
  <c r="L472" i="37"/>
  <c r="N472" i="37" s="1"/>
  <c r="O472" i="37" s="1"/>
  <c r="B473" i="37"/>
  <c r="C473" i="37"/>
  <c r="D473" i="37"/>
  <c r="E473" i="37"/>
  <c r="K473" i="37"/>
  <c r="L473" i="37"/>
  <c r="N473" i="37" s="1"/>
  <c r="O473" i="37" s="1"/>
  <c r="B474" i="37"/>
  <c r="C474" i="37"/>
  <c r="D474" i="37"/>
  <c r="E474" i="37"/>
  <c r="K474" i="37"/>
  <c r="L474" i="37"/>
  <c r="B475" i="37"/>
  <c r="C475" i="37"/>
  <c r="D475" i="37"/>
  <c r="E475" i="37"/>
  <c r="K475" i="37"/>
  <c r="L475" i="37"/>
  <c r="N475" i="37" s="1"/>
  <c r="B476" i="37"/>
  <c r="C476" i="37"/>
  <c r="D476" i="37"/>
  <c r="E476" i="37"/>
  <c r="K476" i="37"/>
  <c r="L476" i="37"/>
  <c r="N476" i="37" s="1"/>
  <c r="O476" i="37" s="1"/>
  <c r="B477" i="37"/>
  <c r="C477" i="37"/>
  <c r="D477" i="37"/>
  <c r="E477" i="37"/>
  <c r="K477" i="37"/>
  <c r="L477" i="37"/>
  <c r="N477" i="37" s="1"/>
  <c r="B478" i="37"/>
  <c r="C478" i="37"/>
  <c r="D478" i="37"/>
  <c r="E478" i="37"/>
  <c r="K478" i="37"/>
  <c r="L478" i="37"/>
  <c r="B479" i="37"/>
  <c r="C479" i="37"/>
  <c r="D479" i="37"/>
  <c r="E479" i="37"/>
  <c r="K479" i="37"/>
  <c r="L479" i="37"/>
  <c r="B480" i="37"/>
  <c r="C480" i="37"/>
  <c r="D480" i="37"/>
  <c r="E480" i="37"/>
  <c r="K480" i="37"/>
  <c r="L480" i="37"/>
  <c r="N480" i="37"/>
  <c r="O480" i="37" s="1"/>
  <c r="B481" i="37"/>
  <c r="C481" i="37"/>
  <c r="D481" i="37"/>
  <c r="E481" i="37"/>
  <c r="K481" i="37"/>
  <c r="L481" i="37"/>
  <c r="N481" i="37"/>
  <c r="O481" i="37" s="1"/>
  <c r="B482" i="37"/>
  <c r="C482" i="37"/>
  <c r="D482" i="37"/>
  <c r="E482" i="37"/>
  <c r="K482" i="37"/>
  <c r="L482" i="37"/>
  <c r="B483" i="37"/>
  <c r="C483" i="37"/>
  <c r="D483" i="37"/>
  <c r="E483" i="37"/>
  <c r="K483" i="37"/>
  <c r="L483" i="37"/>
  <c r="N483" i="37" s="1"/>
  <c r="B484" i="37"/>
  <c r="C484" i="37"/>
  <c r="D484" i="37"/>
  <c r="E484" i="37"/>
  <c r="K484" i="37"/>
  <c r="L484" i="37"/>
  <c r="N484" i="37" s="1"/>
  <c r="O484" i="37" s="1"/>
  <c r="B485" i="37"/>
  <c r="C485" i="37"/>
  <c r="D485" i="37"/>
  <c r="E485" i="37"/>
  <c r="K485" i="37"/>
  <c r="L485" i="37"/>
  <c r="N485" i="37" s="1"/>
  <c r="B486" i="37"/>
  <c r="C486" i="37"/>
  <c r="D486" i="37"/>
  <c r="E486" i="37"/>
  <c r="K486" i="37"/>
  <c r="L486" i="37"/>
  <c r="B487" i="37"/>
  <c r="C487" i="37"/>
  <c r="D487" i="37"/>
  <c r="E487" i="37"/>
  <c r="K487" i="37"/>
  <c r="L487" i="37"/>
  <c r="B488" i="37"/>
  <c r="C488" i="37"/>
  <c r="D488" i="37"/>
  <c r="E488" i="37"/>
  <c r="K488" i="37"/>
  <c r="L488" i="37"/>
  <c r="N488" i="37" s="1"/>
  <c r="O488" i="37" s="1"/>
  <c r="B489" i="37"/>
  <c r="C489" i="37"/>
  <c r="D489" i="37"/>
  <c r="E489" i="37"/>
  <c r="K489" i="37"/>
  <c r="L489" i="37"/>
  <c r="N489" i="37" s="1"/>
  <c r="O489" i="37" s="1"/>
  <c r="B490" i="37"/>
  <c r="C490" i="37"/>
  <c r="D490" i="37"/>
  <c r="E490" i="37"/>
  <c r="K490" i="37"/>
  <c r="L490" i="37"/>
  <c r="B491" i="37"/>
  <c r="C491" i="37"/>
  <c r="D491" i="37"/>
  <c r="E491" i="37"/>
  <c r="K491" i="37"/>
  <c r="L491" i="37"/>
  <c r="N491" i="37" s="1"/>
  <c r="B492" i="37"/>
  <c r="C492" i="37"/>
  <c r="D492" i="37"/>
  <c r="E492" i="37"/>
  <c r="K492" i="37"/>
  <c r="L492" i="37"/>
  <c r="N492" i="37"/>
  <c r="O492" i="37" s="1"/>
  <c r="B493" i="37"/>
  <c r="C493" i="37"/>
  <c r="D493" i="37"/>
  <c r="E493" i="37"/>
  <c r="K493" i="37"/>
  <c r="L493" i="37"/>
  <c r="N493" i="37" s="1"/>
  <c r="B494" i="37"/>
  <c r="C494" i="37"/>
  <c r="D494" i="37"/>
  <c r="E494" i="37"/>
  <c r="K494" i="37"/>
  <c r="L494" i="37"/>
  <c r="B495" i="37"/>
  <c r="C495" i="37"/>
  <c r="D495" i="37"/>
  <c r="E495" i="37"/>
  <c r="K495" i="37"/>
  <c r="L495" i="37"/>
  <c r="B496" i="37"/>
  <c r="C496" i="37"/>
  <c r="D496" i="37"/>
  <c r="E496" i="37"/>
  <c r="K496" i="37"/>
  <c r="L496" i="37"/>
  <c r="N496" i="37"/>
  <c r="O496" i="37" s="1"/>
  <c r="B497" i="37"/>
  <c r="C497" i="37"/>
  <c r="D497" i="37"/>
  <c r="E497" i="37"/>
  <c r="K497" i="37"/>
  <c r="L497" i="37"/>
  <c r="N497" i="37" s="1"/>
  <c r="O497" i="37" s="1"/>
  <c r="B498" i="37"/>
  <c r="C498" i="37"/>
  <c r="D498" i="37"/>
  <c r="E498" i="37"/>
  <c r="K498" i="37"/>
  <c r="L498" i="37"/>
  <c r="B499" i="37"/>
  <c r="C499" i="37"/>
  <c r="D499" i="37"/>
  <c r="E499" i="37"/>
  <c r="K499" i="37"/>
  <c r="L499" i="37"/>
  <c r="N499" i="37" s="1"/>
  <c r="B500" i="37"/>
  <c r="C500" i="37"/>
  <c r="D500" i="37"/>
  <c r="E500" i="37"/>
  <c r="K500" i="37"/>
  <c r="L500" i="37"/>
  <c r="N500" i="37" s="1"/>
  <c r="O500" i="37" s="1"/>
  <c r="B501" i="37"/>
  <c r="C501" i="37"/>
  <c r="D501" i="37"/>
  <c r="E501" i="37"/>
  <c r="K501" i="37"/>
  <c r="L501" i="37"/>
  <c r="N501" i="37" s="1"/>
  <c r="B502" i="37"/>
  <c r="C502" i="37"/>
  <c r="D502" i="37"/>
  <c r="E502" i="37"/>
  <c r="K502" i="37"/>
  <c r="L502" i="37"/>
  <c r="B503" i="37"/>
  <c r="C503" i="37"/>
  <c r="D503" i="37"/>
  <c r="E503" i="37"/>
  <c r="K503" i="37"/>
  <c r="L503" i="37"/>
  <c r="B504" i="37"/>
  <c r="C504" i="37"/>
  <c r="D504" i="37"/>
  <c r="E504" i="37"/>
  <c r="K504" i="37"/>
  <c r="L504" i="37"/>
  <c r="N504" i="37" s="1"/>
  <c r="O504" i="37" s="1"/>
  <c r="B505" i="37"/>
  <c r="C505" i="37"/>
  <c r="D505" i="37"/>
  <c r="E505" i="37"/>
  <c r="K505" i="37"/>
  <c r="L505" i="37"/>
  <c r="N505" i="37"/>
  <c r="O505" i="37" s="1"/>
  <c r="B506" i="37"/>
  <c r="C506" i="37"/>
  <c r="D506" i="37"/>
  <c r="E506" i="37"/>
  <c r="K506" i="37"/>
  <c r="L506" i="37"/>
  <c r="B7" i="37"/>
  <c r="C7" i="37"/>
  <c r="D7" i="37"/>
  <c r="E7" i="37"/>
  <c r="B8" i="33"/>
  <c r="C8" i="33"/>
  <c r="D8" i="33"/>
  <c r="E8" i="33"/>
  <c r="F8" i="33"/>
  <c r="B9" i="33"/>
  <c r="C9" i="33"/>
  <c r="D9" i="33"/>
  <c r="E9" i="33"/>
  <c r="F9" i="33"/>
  <c r="B10" i="33"/>
  <c r="C10" i="33"/>
  <c r="D10" i="33"/>
  <c r="E10" i="33"/>
  <c r="F10" i="33"/>
  <c r="B11" i="33"/>
  <c r="C11" i="33"/>
  <c r="D11" i="33"/>
  <c r="E11" i="33"/>
  <c r="F11" i="33"/>
  <c r="B12" i="33"/>
  <c r="C12" i="33"/>
  <c r="D12" i="33"/>
  <c r="E12" i="33"/>
  <c r="F12" i="33"/>
  <c r="B13" i="33"/>
  <c r="C13" i="33"/>
  <c r="D13" i="33"/>
  <c r="E13" i="33"/>
  <c r="F13" i="33"/>
  <c r="B14" i="33"/>
  <c r="C14" i="33"/>
  <c r="D14" i="33"/>
  <c r="E14" i="33"/>
  <c r="F14" i="33"/>
  <c r="B15" i="33"/>
  <c r="C15" i="33"/>
  <c r="D15" i="33"/>
  <c r="E15" i="33"/>
  <c r="F15" i="33"/>
  <c r="B16" i="33"/>
  <c r="C16" i="33"/>
  <c r="D16" i="33"/>
  <c r="E16" i="33"/>
  <c r="F16" i="33"/>
  <c r="B17" i="33"/>
  <c r="C17" i="33"/>
  <c r="D17" i="33"/>
  <c r="E17" i="33"/>
  <c r="F17" i="33"/>
  <c r="B18" i="33"/>
  <c r="C18" i="33"/>
  <c r="D18" i="33"/>
  <c r="E18" i="33"/>
  <c r="F18" i="33"/>
  <c r="B19" i="33"/>
  <c r="C19" i="33"/>
  <c r="D19" i="33"/>
  <c r="E19" i="33"/>
  <c r="F19" i="33"/>
  <c r="B20" i="33"/>
  <c r="C20" i="33"/>
  <c r="D20" i="33"/>
  <c r="E20" i="33"/>
  <c r="F20" i="33"/>
  <c r="B21" i="33"/>
  <c r="C21" i="33"/>
  <c r="D21" i="33"/>
  <c r="E21" i="33"/>
  <c r="F21" i="33"/>
  <c r="B22" i="33"/>
  <c r="C22" i="33"/>
  <c r="D22" i="33"/>
  <c r="E22" i="33"/>
  <c r="F22" i="33"/>
  <c r="B23" i="33"/>
  <c r="C23" i="33"/>
  <c r="D23" i="33"/>
  <c r="E23" i="33"/>
  <c r="F23" i="33"/>
  <c r="B24" i="33"/>
  <c r="C24" i="33"/>
  <c r="D24" i="33"/>
  <c r="E24" i="33"/>
  <c r="F24" i="33"/>
  <c r="B25" i="33"/>
  <c r="C25" i="33"/>
  <c r="D25" i="33"/>
  <c r="E25" i="33"/>
  <c r="F25" i="33"/>
  <c r="B26" i="33"/>
  <c r="C26" i="33"/>
  <c r="D26" i="33"/>
  <c r="E26" i="33"/>
  <c r="F26" i="33"/>
  <c r="B27" i="33"/>
  <c r="C27" i="33"/>
  <c r="D27" i="33"/>
  <c r="E27" i="33"/>
  <c r="F27" i="33"/>
  <c r="B28" i="33"/>
  <c r="C28" i="33"/>
  <c r="D28" i="33"/>
  <c r="E28" i="33"/>
  <c r="F28" i="33"/>
  <c r="B29" i="33"/>
  <c r="C29" i="33"/>
  <c r="D29" i="33"/>
  <c r="E29" i="33"/>
  <c r="F29" i="33"/>
  <c r="B30" i="33"/>
  <c r="C30" i="33"/>
  <c r="D30" i="33"/>
  <c r="E30" i="33"/>
  <c r="F30" i="33"/>
  <c r="B31" i="33"/>
  <c r="C31" i="33"/>
  <c r="D31" i="33"/>
  <c r="E31" i="33"/>
  <c r="F31" i="33"/>
  <c r="B32" i="33"/>
  <c r="C32" i="33"/>
  <c r="D32" i="33"/>
  <c r="E32" i="33"/>
  <c r="F32" i="33"/>
  <c r="B33" i="33"/>
  <c r="C33" i="33"/>
  <c r="D33" i="33"/>
  <c r="E33" i="33"/>
  <c r="F33" i="33"/>
  <c r="B34" i="33"/>
  <c r="C34" i="33"/>
  <c r="D34" i="33"/>
  <c r="E34" i="33"/>
  <c r="F34" i="33"/>
  <c r="B35" i="33"/>
  <c r="C35" i="33"/>
  <c r="D35" i="33"/>
  <c r="E35" i="33"/>
  <c r="F35" i="33"/>
  <c r="B36" i="33"/>
  <c r="C36" i="33"/>
  <c r="D36" i="33"/>
  <c r="E36" i="33"/>
  <c r="F36" i="33"/>
  <c r="B37" i="33"/>
  <c r="C37" i="33"/>
  <c r="D37" i="33"/>
  <c r="E37" i="33"/>
  <c r="F37" i="33"/>
  <c r="B38" i="33"/>
  <c r="C38" i="33"/>
  <c r="D38" i="33"/>
  <c r="E38" i="33"/>
  <c r="F38" i="33"/>
  <c r="B39" i="33"/>
  <c r="C39" i="33"/>
  <c r="D39" i="33"/>
  <c r="E39" i="33"/>
  <c r="F39" i="33"/>
  <c r="B40" i="33"/>
  <c r="C40" i="33"/>
  <c r="D40" i="33"/>
  <c r="E40" i="33"/>
  <c r="F40" i="33"/>
  <c r="B41" i="33"/>
  <c r="C41" i="33"/>
  <c r="D41" i="33"/>
  <c r="E41" i="33"/>
  <c r="F41" i="33"/>
  <c r="B42" i="33"/>
  <c r="C42" i="33"/>
  <c r="D42" i="33"/>
  <c r="E42" i="33"/>
  <c r="F42" i="33"/>
  <c r="B43" i="33"/>
  <c r="C43" i="33"/>
  <c r="D43" i="33"/>
  <c r="E43" i="33"/>
  <c r="F43" i="33"/>
  <c r="B44" i="33"/>
  <c r="C44" i="33"/>
  <c r="D44" i="33"/>
  <c r="E44" i="33"/>
  <c r="F44" i="33"/>
  <c r="B45" i="33"/>
  <c r="C45" i="33"/>
  <c r="D45" i="33"/>
  <c r="E45" i="33"/>
  <c r="F45" i="33"/>
  <c r="B46" i="33"/>
  <c r="C46" i="33"/>
  <c r="D46" i="33"/>
  <c r="E46" i="33"/>
  <c r="F46" i="33"/>
  <c r="B47" i="33"/>
  <c r="C47" i="33"/>
  <c r="D47" i="33"/>
  <c r="E47" i="33"/>
  <c r="F47" i="33"/>
  <c r="B48" i="33"/>
  <c r="C48" i="33"/>
  <c r="D48" i="33"/>
  <c r="E48" i="33"/>
  <c r="F48" i="33"/>
  <c r="B49" i="33"/>
  <c r="C49" i="33"/>
  <c r="D49" i="33"/>
  <c r="E49" i="33"/>
  <c r="F49" i="33"/>
  <c r="B50" i="33"/>
  <c r="C50" i="33"/>
  <c r="D50" i="33"/>
  <c r="E50" i="33"/>
  <c r="F50" i="33"/>
  <c r="B51" i="33"/>
  <c r="C51" i="33"/>
  <c r="D51" i="33"/>
  <c r="E51" i="33"/>
  <c r="F51" i="33"/>
  <c r="B52" i="33"/>
  <c r="C52" i="33"/>
  <c r="D52" i="33"/>
  <c r="E52" i="33"/>
  <c r="F52" i="33"/>
  <c r="B53" i="33"/>
  <c r="C53" i="33"/>
  <c r="D53" i="33"/>
  <c r="E53" i="33"/>
  <c r="F53" i="33"/>
  <c r="B54" i="33"/>
  <c r="C54" i="33"/>
  <c r="D54" i="33"/>
  <c r="E54" i="33"/>
  <c r="F54" i="33"/>
  <c r="B55" i="33"/>
  <c r="C55" i="33"/>
  <c r="D55" i="33"/>
  <c r="E55" i="33"/>
  <c r="F55" i="33"/>
  <c r="B56" i="33"/>
  <c r="C56" i="33"/>
  <c r="D56" i="33"/>
  <c r="E56" i="33"/>
  <c r="F56" i="33"/>
  <c r="B57" i="33"/>
  <c r="C57" i="33"/>
  <c r="D57" i="33"/>
  <c r="E57" i="33"/>
  <c r="F57" i="33"/>
  <c r="B58" i="33"/>
  <c r="C58" i="33"/>
  <c r="D58" i="33"/>
  <c r="E58" i="33"/>
  <c r="F58" i="33"/>
  <c r="B59" i="33"/>
  <c r="C59" i="33"/>
  <c r="D59" i="33"/>
  <c r="E59" i="33"/>
  <c r="F59" i="33"/>
  <c r="B60" i="33"/>
  <c r="C60" i="33"/>
  <c r="D60" i="33"/>
  <c r="E60" i="33"/>
  <c r="F60" i="33"/>
  <c r="B61" i="33"/>
  <c r="C61" i="33"/>
  <c r="D61" i="33"/>
  <c r="E61" i="33"/>
  <c r="F61" i="33"/>
  <c r="B62" i="33"/>
  <c r="C62" i="33"/>
  <c r="D62" i="33"/>
  <c r="E62" i="33"/>
  <c r="F62" i="33"/>
  <c r="B63" i="33"/>
  <c r="C63" i="33"/>
  <c r="D63" i="33"/>
  <c r="E63" i="33"/>
  <c r="F63" i="33"/>
  <c r="B64" i="33"/>
  <c r="C64" i="33"/>
  <c r="D64" i="33"/>
  <c r="E64" i="33"/>
  <c r="F64" i="33"/>
  <c r="B65" i="33"/>
  <c r="C65" i="33"/>
  <c r="D65" i="33"/>
  <c r="E65" i="33"/>
  <c r="F65" i="33"/>
  <c r="B66" i="33"/>
  <c r="C66" i="33"/>
  <c r="D66" i="33"/>
  <c r="E66" i="33"/>
  <c r="F66" i="33"/>
  <c r="B67" i="33"/>
  <c r="C67" i="33"/>
  <c r="D67" i="33"/>
  <c r="E67" i="33"/>
  <c r="F67" i="33"/>
  <c r="B68" i="33"/>
  <c r="C68" i="33"/>
  <c r="D68" i="33"/>
  <c r="E68" i="33"/>
  <c r="F68" i="33"/>
  <c r="B69" i="33"/>
  <c r="C69" i="33"/>
  <c r="D69" i="33"/>
  <c r="E69" i="33"/>
  <c r="F69" i="33"/>
  <c r="B70" i="33"/>
  <c r="C70" i="33"/>
  <c r="D70" i="33"/>
  <c r="E70" i="33"/>
  <c r="F70" i="33"/>
  <c r="B71" i="33"/>
  <c r="C71" i="33"/>
  <c r="D71" i="33"/>
  <c r="E71" i="33"/>
  <c r="F71" i="33"/>
  <c r="B72" i="33"/>
  <c r="C72" i="33"/>
  <c r="D72" i="33"/>
  <c r="E72" i="33"/>
  <c r="F72" i="33"/>
  <c r="B73" i="33"/>
  <c r="C73" i="33"/>
  <c r="D73" i="33"/>
  <c r="E73" i="33"/>
  <c r="F73" i="33"/>
  <c r="B74" i="33"/>
  <c r="C74" i="33"/>
  <c r="D74" i="33"/>
  <c r="E74" i="33"/>
  <c r="F74" i="33"/>
  <c r="B75" i="33"/>
  <c r="C75" i="33"/>
  <c r="D75" i="33"/>
  <c r="E75" i="33"/>
  <c r="F75" i="33"/>
  <c r="B76" i="33"/>
  <c r="C76" i="33"/>
  <c r="D76" i="33"/>
  <c r="E76" i="33"/>
  <c r="F76" i="33"/>
  <c r="B77" i="33"/>
  <c r="C77" i="33"/>
  <c r="D77" i="33"/>
  <c r="E77" i="33"/>
  <c r="F77" i="33"/>
  <c r="B78" i="33"/>
  <c r="C78" i="33"/>
  <c r="D78" i="33"/>
  <c r="E78" i="33"/>
  <c r="F78" i="33"/>
  <c r="B79" i="33"/>
  <c r="C79" i="33"/>
  <c r="D79" i="33"/>
  <c r="E79" i="33"/>
  <c r="F79" i="33"/>
  <c r="B80" i="33"/>
  <c r="C80" i="33"/>
  <c r="D80" i="33"/>
  <c r="E80" i="33"/>
  <c r="F80" i="33"/>
  <c r="B81" i="33"/>
  <c r="C81" i="33"/>
  <c r="D81" i="33"/>
  <c r="E81" i="33"/>
  <c r="F81" i="33"/>
  <c r="B82" i="33"/>
  <c r="C82" i="33"/>
  <c r="D82" i="33"/>
  <c r="E82" i="33"/>
  <c r="F82" i="33"/>
  <c r="B83" i="33"/>
  <c r="C83" i="33"/>
  <c r="D83" i="33"/>
  <c r="E83" i="33"/>
  <c r="F83" i="33"/>
  <c r="B84" i="33"/>
  <c r="C84" i="33"/>
  <c r="D84" i="33"/>
  <c r="E84" i="33"/>
  <c r="F84" i="33"/>
  <c r="B85" i="33"/>
  <c r="C85" i="33"/>
  <c r="D85" i="33"/>
  <c r="E85" i="33"/>
  <c r="F85" i="33"/>
  <c r="B86" i="33"/>
  <c r="C86" i="33"/>
  <c r="D86" i="33"/>
  <c r="E86" i="33"/>
  <c r="F86" i="33"/>
  <c r="B87" i="33"/>
  <c r="C87" i="33"/>
  <c r="D87" i="33"/>
  <c r="E87" i="33"/>
  <c r="F87" i="33"/>
  <c r="B88" i="33"/>
  <c r="C88" i="33"/>
  <c r="D88" i="33"/>
  <c r="E88" i="33"/>
  <c r="F88" i="33"/>
  <c r="B89" i="33"/>
  <c r="C89" i="33"/>
  <c r="D89" i="33"/>
  <c r="E89" i="33"/>
  <c r="F89" i="33"/>
  <c r="B90" i="33"/>
  <c r="C90" i="33"/>
  <c r="D90" i="33"/>
  <c r="E90" i="33"/>
  <c r="F90" i="33"/>
  <c r="B91" i="33"/>
  <c r="C91" i="33"/>
  <c r="D91" i="33"/>
  <c r="E91" i="33"/>
  <c r="F91" i="33"/>
  <c r="B92" i="33"/>
  <c r="C92" i="33"/>
  <c r="D92" i="33"/>
  <c r="E92" i="33"/>
  <c r="F92" i="33"/>
  <c r="B93" i="33"/>
  <c r="C93" i="33"/>
  <c r="D93" i="33"/>
  <c r="E93" i="33"/>
  <c r="F93" i="33"/>
  <c r="B94" i="33"/>
  <c r="C94" i="33"/>
  <c r="D94" i="33"/>
  <c r="E94" i="33"/>
  <c r="F94" i="33"/>
  <c r="B95" i="33"/>
  <c r="C95" i="33"/>
  <c r="D95" i="33"/>
  <c r="E95" i="33"/>
  <c r="F95" i="33"/>
  <c r="B96" i="33"/>
  <c r="C96" i="33"/>
  <c r="D96" i="33"/>
  <c r="E96" i="33"/>
  <c r="F96" i="33"/>
  <c r="B97" i="33"/>
  <c r="C97" i="33"/>
  <c r="D97" i="33"/>
  <c r="E97" i="33"/>
  <c r="F97" i="33"/>
  <c r="B98" i="33"/>
  <c r="C98" i="33"/>
  <c r="D98" i="33"/>
  <c r="E98" i="33"/>
  <c r="F98" i="33"/>
  <c r="B99" i="33"/>
  <c r="C99" i="33"/>
  <c r="D99" i="33"/>
  <c r="E99" i="33"/>
  <c r="F99" i="33"/>
  <c r="B100" i="33"/>
  <c r="C100" i="33"/>
  <c r="D100" i="33"/>
  <c r="E100" i="33"/>
  <c r="F100" i="33"/>
  <c r="B101" i="33"/>
  <c r="C101" i="33"/>
  <c r="D101" i="33"/>
  <c r="E101" i="33"/>
  <c r="F101" i="33"/>
  <c r="B102" i="33"/>
  <c r="C102" i="33"/>
  <c r="D102" i="33"/>
  <c r="E102" i="33"/>
  <c r="F102" i="33"/>
  <c r="B103" i="33"/>
  <c r="C103" i="33"/>
  <c r="D103" i="33"/>
  <c r="E103" i="33"/>
  <c r="F103" i="33"/>
  <c r="B104" i="33"/>
  <c r="C104" i="33"/>
  <c r="D104" i="33"/>
  <c r="E104" i="33"/>
  <c r="F104" i="33"/>
  <c r="B105" i="33"/>
  <c r="C105" i="33"/>
  <c r="D105" i="33"/>
  <c r="E105" i="33"/>
  <c r="F105" i="33"/>
  <c r="B106" i="33"/>
  <c r="C106" i="33"/>
  <c r="D106" i="33"/>
  <c r="E106" i="33"/>
  <c r="F106" i="33"/>
  <c r="B107" i="33"/>
  <c r="C107" i="33"/>
  <c r="D107" i="33"/>
  <c r="E107" i="33"/>
  <c r="F107" i="33"/>
  <c r="B108" i="33"/>
  <c r="C108" i="33"/>
  <c r="D108" i="33"/>
  <c r="E108" i="33"/>
  <c r="F108" i="33"/>
  <c r="B109" i="33"/>
  <c r="C109" i="33"/>
  <c r="D109" i="33"/>
  <c r="E109" i="33"/>
  <c r="F109" i="33"/>
  <c r="B110" i="33"/>
  <c r="C110" i="33"/>
  <c r="D110" i="33"/>
  <c r="E110" i="33"/>
  <c r="F110" i="33"/>
  <c r="B111" i="33"/>
  <c r="C111" i="33"/>
  <c r="D111" i="33"/>
  <c r="E111" i="33"/>
  <c r="F111" i="33"/>
  <c r="B112" i="33"/>
  <c r="C112" i="33"/>
  <c r="D112" i="33"/>
  <c r="E112" i="33"/>
  <c r="F112" i="33"/>
  <c r="B113" i="33"/>
  <c r="C113" i="33"/>
  <c r="D113" i="33"/>
  <c r="E113" i="33"/>
  <c r="F113" i="33"/>
  <c r="B114" i="33"/>
  <c r="C114" i="33"/>
  <c r="D114" i="33"/>
  <c r="E114" i="33"/>
  <c r="F114" i="33"/>
  <c r="B115" i="33"/>
  <c r="C115" i="33"/>
  <c r="D115" i="33"/>
  <c r="E115" i="33"/>
  <c r="F115" i="33"/>
  <c r="B116" i="33"/>
  <c r="C116" i="33"/>
  <c r="D116" i="33"/>
  <c r="E116" i="33"/>
  <c r="F116" i="33"/>
  <c r="B117" i="33"/>
  <c r="C117" i="33"/>
  <c r="D117" i="33"/>
  <c r="E117" i="33"/>
  <c r="F117" i="33"/>
  <c r="B118" i="33"/>
  <c r="C118" i="33"/>
  <c r="D118" i="33"/>
  <c r="E118" i="33"/>
  <c r="F118" i="33"/>
  <c r="B119" i="33"/>
  <c r="C119" i="33"/>
  <c r="D119" i="33"/>
  <c r="E119" i="33"/>
  <c r="F119" i="33"/>
  <c r="B120" i="33"/>
  <c r="C120" i="33"/>
  <c r="D120" i="33"/>
  <c r="E120" i="33"/>
  <c r="F120" i="33"/>
  <c r="B121" i="33"/>
  <c r="C121" i="33"/>
  <c r="D121" i="33"/>
  <c r="E121" i="33"/>
  <c r="F121" i="33"/>
  <c r="B122" i="33"/>
  <c r="C122" i="33"/>
  <c r="D122" i="33"/>
  <c r="E122" i="33"/>
  <c r="F122" i="33"/>
  <c r="B123" i="33"/>
  <c r="C123" i="33"/>
  <c r="D123" i="33"/>
  <c r="E123" i="33"/>
  <c r="F123" i="33"/>
  <c r="B124" i="33"/>
  <c r="C124" i="33"/>
  <c r="D124" i="33"/>
  <c r="E124" i="33"/>
  <c r="F124" i="33"/>
  <c r="B125" i="33"/>
  <c r="C125" i="33"/>
  <c r="D125" i="33"/>
  <c r="E125" i="33"/>
  <c r="F125" i="33"/>
  <c r="B126" i="33"/>
  <c r="C126" i="33"/>
  <c r="D126" i="33"/>
  <c r="E126" i="33"/>
  <c r="F126" i="33"/>
  <c r="B127" i="33"/>
  <c r="C127" i="33"/>
  <c r="D127" i="33"/>
  <c r="E127" i="33"/>
  <c r="F127" i="33"/>
  <c r="B128" i="33"/>
  <c r="C128" i="33"/>
  <c r="D128" i="33"/>
  <c r="E128" i="33"/>
  <c r="F128" i="33"/>
  <c r="B129" i="33"/>
  <c r="C129" i="33"/>
  <c r="D129" i="33"/>
  <c r="E129" i="33"/>
  <c r="F129" i="33"/>
  <c r="B130" i="33"/>
  <c r="C130" i="33"/>
  <c r="D130" i="33"/>
  <c r="E130" i="33"/>
  <c r="F130" i="33"/>
  <c r="B131" i="33"/>
  <c r="C131" i="33"/>
  <c r="D131" i="33"/>
  <c r="E131" i="33"/>
  <c r="F131" i="33"/>
  <c r="B132" i="33"/>
  <c r="C132" i="33"/>
  <c r="D132" i="33"/>
  <c r="E132" i="33"/>
  <c r="F132" i="33"/>
  <c r="B133" i="33"/>
  <c r="C133" i="33"/>
  <c r="D133" i="33"/>
  <c r="E133" i="33"/>
  <c r="F133" i="33"/>
  <c r="B134" i="33"/>
  <c r="C134" i="33"/>
  <c r="D134" i="33"/>
  <c r="E134" i="33"/>
  <c r="F134" i="33"/>
  <c r="B135" i="33"/>
  <c r="C135" i="33"/>
  <c r="D135" i="33"/>
  <c r="E135" i="33"/>
  <c r="F135" i="33"/>
  <c r="B136" i="33"/>
  <c r="C136" i="33"/>
  <c r="D136" i="33"/>
  <c r="E136" i="33"/>
  <c r="F136" i="33"/>
  <c r="B137" i="33"/>
  <c r="C137" i="33"/>
  <c r="D137" i="33"/>
  <c r="E137" i="33"/>
  <c r="F137" i="33"/>
  <c r="B138" i="33"/>
  <c r="C138" i="33"/>
  <c r="D138" i="33"/>
  <c r="E138" i="33"/>
  <c r="F138" i="33"/>
  <c r="B139" i="33"/>
  <c r="C139" i="33"/>
  <c r="D139" i="33"/>
  <c r="E139" i="33"/>
  <c r="F139" i="33"/>
  <c r="B140" i="33"/>
  <c r="C140" i="33"/>
  <c r="D140" i="33"/>
  <c r="E140" i="33"/>
  <c r="F140" i="33"/>
  <c r="B141" i="33"/>
  <c r="C141" i="33"/>
  <c r="D141" i="33"/>
  <c r="E141" i="33"/>
  <c r="F141" i="33"/>
  <c r="B142" i="33"/>
  <c r="C142" i="33"/>
  <c r="D142" i="33"/>
  <c r="E142" i="33"/>
  <c r="F142" i="33"/>
  <c r="B143" i="33"/>
  <c r="C143" i="33"/>
  <c r="D143" i="33"/>
  <c r="E143" i="33"/>
  <c r="F143" i="33"/>
  <c r="B144" i="33"/>
  <c r="C144" i="33"/>
  <c r="D144" i="33"/>
  <c r="E144" i="33"/>
  <c r="F144" i="33"/>
  <c r="B145" i="33"/>
  <c r="C145" i="33"/>
  <c r="D145" i="33"/>
  <c r="E145" i="33"/>
  <c r="F145" i="33"/>
  <c r="B146" i="33"/>
  <c r="C146" i="33"/>
  <c r="D146" i="33"/>
  <c r="E146" i="33"/>
  <c r="F146" i="33"/>
  <c r="B147" i="33"/>
  <c r="C147" i="33"/>
  <c r="D147" i="33"/>
  <c r="E147" i="33"/>
  <c r="F147" i="33"/>
  <c r="B148" i="33"/>
  <c r="C148" i="33"/>
  <c r="D148" i="33"/>
  <c r="E148" i="33"/>
  <c r="F148" i="33"/>
  <c r="B149" i="33"/>
  <c r="C149" i="33"/>
  <c r="D149" i="33"/>
  <c r="E149" i="33"/>
  <c r="F149" i="33"/>
  <c r="B150" i="33"/>
  <c r="C150" i="33"/>
  <c r="D150" i="33"/>
  <c r="E150" i="33"/>
  <c r="F150" i="33"/>
  <c r="B151" i="33"/>
  <c r="C151" i="33"/>
  <c r="D151" i="33"/>
  <c r="E151" i="33"/>
  <c r="F151" i="33"/>
  <c r="B152" i="33"/>
  <c r="C152" i="33"/>
  <c r="D152" i="33"/>
  <c r="E152" i="33"/>
  <c r="F152" i="33"/>
  <c r="B153" i="33"/>
  <c r="C153" i="33"/>
  <c r="D153" i="33"/>
  <c r="E153" i="33"/>
  <c r="F153" i="33"/>
  <c r="B154" i="33"/>
  <c r="C154" i="33"/>
  <c r="D154" i="33"/>
  <c r="E154" i="33"/>
  <c r="F154" i="33"/>
  <c r="B155" i="33"/>
  <c r="C155" i="33"/>
  <c r="D155" i="33"/>
  <c r="E155" i="33"/>
  <c r="F155" i="33"/>
  <c r="B156" i="33"/>
  <c r="C156" i="33"/>
  <c r="D156" i="33"/>
  <c r="E156" i="33"/>
  <c r="F156" i="33"/>
  <c r="B157" i="33"/>
  <c r="C157" i="33"/>
  <c r="D157" i="33"/>
  <c r="E157" i="33"/>
  <c r="F157" i="33"/>
  <c r="B158" i="33"/>
  <c r="C158" i="33"/>
  <c r="D158" i="33"/>
  <c r="E158" i="33"/>
  <c r="F158" i="33"/>
  <c r="B159" i="33"/>
  <c r="C159" i="33"/>
  <c r="D159" i="33"/>
  <c r="E159" i="33"/>
  <c r="F159" i="33"/>
  <c r="B160" i="33"/>
  <c r="C160" i="33"/>
  <c r="D160" i="33"/>
  <c r="E160" i="33"/>
  <c r="F160" i="33"/>
  <c r="B161" i="33"/>
  <c r="C161" i="33"/>
  <c r="D161" i="33"/>
  <c r="E161" i="33"/>
  <c r="F161" i="33"/>
  <c r="B162" i="33"/>
  <c r="C162" i="33"/>
  <c r="D162" i="33"/>
  <c r="E162" i="33"/>
  <c r="F162" i="33"/>
  <c r="B163" i="33"/>
  <c r="C163" i="33"/>
  <c r="D163" i="33"/>
  <c r="E163" i="33"/>
  <c r="F163" i="33"/>
  <c r="B164" i="33"/>
  <c r="C164" i="33"/>
  <c r="D164" i="33"/>
  <c r="E164" i="33"/>
  <c r="F164" i="33"/>
  <c r="B165" i="33"/>
  <c r="C165" i="33"/>
  <c r="D165" i="33"/>
  <c r="E165" i="33"/>
  <c r="F165" i="33"/>
  <c r="B166" i="33"/>
  <c r="C166" i="33"/>
  <c r="D166" i="33"/>
  <c r="E166" i="33"/>
  <c r="F166" i="33"/>
  <c r="B167" i="33"/>
  <c r="C167" i="33"/>
  <c r="D167" i="33"/>
  <c r="E167" i="33"/>
  <c r="F167" i="33"/>
  <c r="B168" i="33"/>
  <c r="C168" i="33"/>
  <c r="D168" i="33"/>
  <c r="E168" i="33"/>
  <c r="F168" i="33"/>
  <c r="B169" i="33"/>
  <c r="C169" i="33"/>
  <c r="D169" i="33"/>
  <c r="E169" i="33"/>
  <c r="F169" i="33"/>
  <c r="B170" i="33"/>
  <c r="C170" i="33"/>
  <c r="D170" i="33"/>
  <c r="E170" i="33"/>
  <c r="F170" i="33"/>
  <c r="B171" i="33"/>
  <c r="C171" i="33"/>
  <c r="D171" i="33"/>
  <c r="E171" i="33"/>
  <c r="F171" i="33"/>
  <c r="B172" i="33"/>
  <c r="C172" i="33"/>
  <c r="D172" i="33"/>
  <c r="E172" i="33"/>
  <c r="F172" i="33"/>
  <c r="B173" i="33"/>
  <c r="C173" i="33"/>
  <c r="D173" i="33"/>
  <c r="E173" i="33"/>
  <c r="F173" i="33"/>
  <c r="B174" i="33"/>
  <c r="C174" i="33"/>
  <c r="D174" i="33"/>
  <c r="E174" i="33"/>
  <c r="F174" i="33"/>
  <c r="B175" i="33"/>
  <c r="C175" i="33"/>
  <c r="D175" i="33"/>
  <c r="E175" i="33"/>
  <c r="F175" i="33"/>
  <c r="B176" i="33"/>
  <c r="C176" i="33"/>
  <c r="D176" i="33"/>
  <c r="E176" i="33"/>
  <c r="F176" i="33"/>
  <c r="B177" i="33"/>
  <c r="C177" i="33"/>
  <c r="D177" i="33"/>
  <c r="E177" i="33"/>
  <c r="F177" i="33"/>
  <c r="B178" i="33"/>
  <c r="C178" i="33"/>
  <c r="D178" i="33"/>
  <c r="E178" i="33"/>
  <c r="F178" i="33"/>
  <c r="B179" i="33"/>
  <c r="C179" i="33"/>
  <c r="D179" i="33"/>
  <c r="E179" i="33"/>
  <c r="F179" i="33"/>
  <c r="B180" i="33"/>
  <c r="C180" i="33"/>
  <c r="D180" i="33"/>
  <c r="E180" i="33"/>
  <c r="F180" i="33"/>
  <c r="B181" i="33"/>
  <c r="C181" i="33"/>
  <c r="D181" i="33"/>
  <c r="E181" i="33"/>
  <c r="F181" i="33"/>
  <c r="B182" i="33"/>
  <c r="C182" i="33"/>
  <c r="D182" i="33"/>
  <c r="E182" i="33"/>
  <c r="F182" i="33"/>
  <c r="B183" i="33"/>
  <c r="C183" i="33"/>
  <c r="D183" i="33"/>
  <c r="E183" i="33"/>
  <c r="F183" i="33"/>
  <c r="B184" i="33"/>
  <c r="C184" i="33"/>
  <c r="D184" i="33"/>
  <c r="E184" i="33"/>
  <c r="F184" i="33"/>
  <c r="B185" i="33"/>
  <c r="C185" i="33"/>
  <c r="D185" i="33"/>
  <c r="E185" i="33"/>
  <c r="F185" i="33"/>
  <c r="B186" i="33"/>
  <c r="C186" i="33"/>
  <c r="D186" i="33"/>
  <c r="E186" i="33"/>
  <c r="F186" i="33"/>
  <c r="B187" i="33"/>
  <c r="C187" i="33"/>
  <c r="D187" i="33"/>
  <c r="E187" i="33"/>
  <c r="F187" i="33"/>
  <c r="B188" i="33"/>
  <c r="C188" i="33"/>
  <c r="D188" i="33"/>
  <c r="E188" i="33"/>
  <c r="F188" i="33"/>
  <c r="B189" i="33"/>
  <c r="C189" i="33"/>
  <c r="D189" i="33"/>
  <c r="E189" i="33"/>
  <c r="F189" i="33"/>
  <c r="B190" i="33"/>
  <c r="C190" i="33"/>
  <c r="D190" i="33"/>
  <c r="E190" i="33"/>
  <c r="F190" i="33"/>
  <c r="B191" i="33"/>
  <c r="C191" i="33"/>
  <c r="D191" i="33"/>
  <c r="E191" i="33"/>
  <c r="F191" i="33"/>
  <c r="B192" i="33"/>
  <c r="C192" i="33"/>
  <c r="D192" i="33"/>
  <c r="E192" i="33"/>
  <c r="F192" i="33"/>
  <c r="B193" i="33"/>
  <c r="C193" i="33"/>
  <c r="D193" i="33"/>
  <c r="E193" i="33"/>
  <c r="F193" i="33"/>
  <c r="B194" i="33"/>
  <c r="C194" i="33"/>
  <c r="D194" i="33"/>
  <c r="E194" i="33"/>
  <c r="F194" i="33"/>
  <c r="B195" i="33"/>
  <c r="C195" i="33"/>
  <c r="D195" i="33"/>
  <c r="E195" i="33"/>
  <c r="F195" i="33"/>
  <c r="B196" i="33"/>
  <c r="C196" i="33"/>
  <c r="D196" i="33"/>
  <c r="E196" i="33"/>
  <c r="F196" i="33"/>
  <c r="B197" i="33"/>
  <c r="C197" i="33"/>
  <c r="D197" i="33"/>
  <c r="E197" i="33"/>
  <c r="F197" i="33"/>
  <c r="B198" i="33"/>
  <c r="C198" i="33"/>
  <c r="D198" i="33"/>
  <c r="E198" i="33"/>
  <c r="F198" i="33"/>
  <c r="B199" i="33"/>
  <c r="C199" i="33"/>
  <c r="D199" i="33"/>
  <c r="E199" i="33"/>
  <c r="F199" i="33"/>
  <c r="B200" i="33"/>
  <c r="C200" i="33"/>
  <c r="D200" i="33"/>
  <c r="E200" i="33"/>
  <c r="F200" i="33"/>
  <c r="B201" i="33"/>
  <c r="C201" i="33"/>
  <c r="D201" i="33"/>
  <c r="E201" i="33"/>
  <c r="F201" i="33"/>
  <c r="B202" i="33"/>
  <c r="C202" i="33"/>
  <c r="D202" i="33"/>
  <c r="E202" i="33"/>
  <c r="F202" i="33"/>
  <c r="B203" i="33"/>
  <c r="C203" i="33"/>
  <c r="D203" i="33"/>
  <c r="E203" i="33"/>
  <c r="F203" i="33"/>
  <c r="B204" i="33"/>
  <c r="C204" i="33"/>
  <c r="D204" i="33"/>
  <c r="E204" i="33"/>
  <c r="F204" i="33"/>
  <c r="B205" i="33"/>
  <c r="C205" i="33"/>
  <c r="D205" i="33"/>
  <c r="E205" i="33"/>
  <c r="F205" i="33"/>
  <c r="B206" i="33"/>
  <c r="C206" i="33"/>
  <c r="D206" i="33"/>
  <c r="E206" i="33"/>
  <c r="F206" i="33"/>
  <c r="B207" i="33"/>
  <c r="C207" i="33"/>
  <c r="D207" i="33"/>
  <c r="E207" i="33"/>
  <c r="F207" i="33"/>
  <c r="B208" i="33"/>
  <c r="C208" i="33"/>
  <c r="D208" i="33"/>
  <c r="E208" i="33"/>
  <c r="F208" i="33"/>
  <c r="B209" i="33"/>
  <c r="C209" i="33"/>
  <c r="D209" i="33"/>
  <c r="E209" i="33"/>
  <c r="F209" i="33"/>
  <c r="B210" i="33"/>
  <c r="C210" i="33"/>
  <c r="D210" i="33"/>
  <c r="E210" i="33"/>
  <c r="F210" i="33"/>
  <c r="B211" i="33"/>
  <c r="C211" i="33"/>
  <c r="D211" i="33"/>
  <c r="E211" i="33"/>
  <c r="F211" i="33"/>
  <c r="B212" i="33"/>
  <c r="C212" i="33"/>
  <c r="D212" i="33"/>
  <c r="E212" i="33"/>
  <c r="F212" i="33"/>
  <c r="B213" i="33"/>
  <c r="C213" i="33"/>
  <c r="D213" i="33"/>
  <c r="E213" i="33"/>
  <c r="F213" i="33"/>
  <c r="B214" i="33"/>
  <c r="C214" i="33"/>
  <c r="D214" i="33"/>
  <c r="E214" i="33"/>
  <c r="F214" i="33"/>
  <c r="B215" i="33"/>
  <c r="C215" i="33"/>
  <c r="D215" i="33"/>
  <c r="E215" i="33"/>
  <c r="F215" i="33"/>
  <c r="B216" i="33"/>
  <c r="C216" i="33"/>
  <c r="D216" i="33"/>
  <c r="E216" i="33"/>
  <c r="F216" i="33"/>
  <c r="B217" i="33"/>
  <c r="C217" i="33"/>
  <c r="D217" i="33"/>
  <c r="E217" i="33"/>
  <c r="F217" i="33"/>
  <c r="B218" i="33"/>
  <c r="C218" i="33"/>
  <c r="D218" i="33"/>
  <c r="E218" i="33"/>
  <c r="F218" i="33"/>
  <c r="B219" i="33"/>
  <c r="C219" i="33"/>
  <c r="D219" i="33"/>
  <c r="E219" i="33"/>
  <c r="F219" i="33"/>
  <c r="B220" i="33"/>
  <c r="C220" i="33"/>
  <c r="D220" i="33"/>
  <c r="E220" i="33"/>
  <c r="F220" i="33"/>
  <c r="B221" i="33"/>
  <c r="C221" i="33"/>
  <c r="D221" i="33"/>
  <c r="E221" i="33"/>
  <c r="F221" i="33"/>
  <c r="B222" i="33"/>
  <c r="C222" i="33"/>
  <c r="D222" i="33"/>
  <c r="E222" i="33"/>
  <c r="F222" i="33"/>
  <c r="B223" i="33"/>
  <c r="C223" i="33"/>
  <c r="D223" i="33"/>
  <c r="E223" i="33"/>
  <c r="F223" i="33"/>
  <c r="B224" i="33"/>
  <c r="C224" i="33"/>
  <c r="D224" i="33"/>
  <c r="E224" i="33"/>
  <c r="F224" i="33"/>
  <c r="B225" i="33"/>
  <c r="C225" i="33"/>
  <c r="D225" i="33"/>
  <c r="E225" i="33"/>
  <c r="F225" i="33"/>
  <c r="B226" i="33"/>
  <c r="C226" i="33"/>
  <c r="D226" i="33"/>
  <c r="E226" i="33"/>
  <c r="F226" i="33"/>
  <c r="B227" i="33"/>
  <c r="C227" i="33"/>
  <c r="D227" i="33"/>
  <c r="E227" i="33"/>
  <c r="F227" i="33"/>
  <c r="B228" i="33"/>
  <c r="C228" i="33"/>
  <c r="D228" i="33"/>
  <c r="E228" i="33"/>
  <c r="F228" i="33"/>
  <c r="B229" i="33"/>
  <c r="C229" i="33"/>
  <c r="D229" i="33"/>
  <c r="E229" i="33"/>
  <c r="F229" i="33"/>
  <c r="B230" i="33"/>
  <c r="C230" i="33"/>
  <c r="D230" i="33"/>
  <c r="E230" i="33"/>
  <c r="F230" i="33"/>
  <c r="B231" i="33"/>
  <c r="C231" i="33"/>
  <c r="D231" i="33"/>
  <c r="E231" i="33"/>
  <c r="F231" i="33"/>
  <c r="B232" i="33"/>
  <c r="C232" i="33"/>
  <c r="D232" i="33"/>
  <c r="E232" i="33"/>
  <c r="F232" i="33"/>
  <c r="B233" i="33"/>
  <c r="C233" i="33"/>
  <c r="D233" i="33"/>
  <c r="E233" i="33"/>
  <c r="F233" i="33"/>
  <c r="B234" i="33"/>
  <c r="C234" i="33"/>
  <c r="D234" i="33"/>
  <c r="E234" i="33"/>
  <c r="F234" i="33"/>
  <c r="B235" i="33"/>
  <c r="C235" i="33"/>
  <c r="D235" i="33"/>
  <c r="E235" i="33"/>
  <c r="F235" i="33"/>
  <c r="B236" i="33"/>
  <c r="C236" i="33"/>
  <c r="D236" i="33"/>
  <c r="E236" i="33"/>
  <c r="F236" i="33"/>
  <c r="B237" i="33"/>
  <c r="C237" i="33"/>
  <c r="D237" i="33"/>
  <c r="E237" i="33"/>
  <c r="F237" i="33"/>
  <c r="B238" i="33"/>
  <c r="C238" i="33"/>
  <c r="D238" i="33"/>
  <c r="E238" i="33"/>
  <c r="F238" i="33"/>
  <c r="B239" i="33"/>
  <c r="C239" i="33"/>
  <c r="D239" i="33"/>
  <c r="E239" i="33"/>
  <c r="F239" i="33"/>
  <c r="B240" i="33"/>
  <c r="C240" i="33"/>
  <c r="D240" i="33"/>
  <c r="E240" i="33"/>
  <c r="F240" i="33"/>
  <c r="B241" i="33"/>
  <c r="C241" i="33"/>
  <c r="D241" i="33"/>
  <c r="E241" i="33"/>
  <c r="F241" i="33"/>
  <c r="B242" i="33"/>
  <c r="C242" i="33"/>
  <c r="D242" i="33"/>
  <c r="E242" i="33"/>
  <c r="F242" i="33"/>
  <c r="B243" i="33"/>
  <c r="C243" i="33"/>
  <c r="D243" i="33"/>
  <c r="E243" i="33"/>
  <c r="F243" i="33"/>
  <c r="B244" i="33"/>
  <c r="C244" i="33"/>
  <c r="D244" i="33"/>
  <c r="E244" i="33"/>
  <c r="F244" i="33"/>
  <c r="B245" i="33"/>
  <c r="C245" i="33"/>
  <c r="D245" i="33"/>
  <c r="E245" i="33"/>
  <c r="F245" i="33"/>
  <c r="B246" i="33"/>
  <c r="C246" i="33"/>
  <c r="D246" i="33"/>
  <c r="E246" i="33"/>
  <c r="F246" i="33"/>
  <c r="B247" i="33"/>
  <c r="C247" i="33"/>
  <c r="D247" i="33"/>
  <c r="E247" i="33"/>
  <c r="F247" i="33"/>
  <c r="B248" i="33"/>
  <c r="C248" i="33"/>
  <c r="D248" i="33"/>
  <c r="E248" i="33"/>
  <c r="F248" i="33"/>
  <c r="B249" i="33"/>
  <c r="C249" i="33"/>
  <c r="D249" i="33"/>
  <c r="E249" i="33"/>
  <c r="F249" i="33"/>
  <c r="B250" i="33"/>
  <c r="C250" i="33"/>
  <c r="D250" i="33"/>
  <c r="E250" i="33"/>
  <c r="F250" i="33"/>
  <c r="B251" i="33"/>
  <c r="C251" i="33"/>
  <c r="D251" i="33"/>
  <c r="E251" i="33"/>
  <c r="F251" i="33"/>
  <c r="B252" i="33"/>
  <c r="C252" i="33"/>
  <c r="D252" i="33"/>
  <c r="E252" i="33"/>
  <c r="F252" i="33"/>
  <c r="B253" i="33"/>
  <c r="C253" i="33"/>
  <c r="D253" i="33"/>
  <c r="E253" i="33"/>
  <c r="F253" i="33"/>
  <c r="B254" i="33"/>
  <c r="C254" i="33"/>
  <c r="D254" i="33"/>
  <c r="E254" i="33"/>
  <c r="F254" i="33"/>
  <c r="B255" i="33"/>
  <c r="C255" i="33"/>
  <c r="D255" i="33"/>
  <c r="E255" i="33"/>
  <c r="F255" i="33"/>
  <c r="B256" i="33"/>
  <c r="C256" i="33"/>
  <c r="D256" i="33"/>
  <c r="E256" i="33"/>
  <c r="F256" i="33"/>
  <c r="B257" i="33"/>
  <c r="C257" i="33"/>
  <c r="D257" i="33"/>
  <c r="E257" i="33"/>
  <c r="F257" i="33"/>
  <c r="B258" i="33"/>
  <c r="C258" i="33"/>
  <c r="D258" i="33"/>
  <c r="E258" i="33"/>
  <c r="F258" i="33"/>
  <c r="B259" i="33"/>
  <c r="C259" i="33"/>
  <c r="D259" i="33"/>
  <c r="E259" i="33"/>
  <c r="F259" i="33"/>
  <c r="B260" i="33"/>
  <c r="C260" i="33"/>
  <c r="D260" i="33"/>
  <c r="E260" i="33"/>
  <c r="F260" i="33"/>
  <c r="B261" i="33"/>
  <c r="C261" i="33"/>
  <c r="D261" i="33"/>
  <c r="E261" i="33"/>
  <c r="F261" i="33"/>
  <c r="B262" i="33"/>
  <c r="C262" i="33"/>
  <c r="D262" i="33"/>
  <c r="E262" i="33"/>
  <c r="F262" i="33"/>
  <c r="B263" i="33"/>
  <c r="C263" i="33"/>
  <c r="D263" i="33"/>
  <c r="E263" i="33"/>
  <c r="F263" i="33"/>
  <c r="B264" i="33"/>
  <c r="C264" i="33"/>
  <c r="D264" i="33"/>
  <c r="E264" i="33"/>
  <c r="F264" i="33"/>
  <c r="B265" i="33"/>
  <c r="C265" i="33"/>
  <c r="D265" i="33"/>
  <c r="E265" i="33"/>
  <c r="F265" i="33"/>
  <c r="B266" i="33"/>
  <c r="C266" i="33"/>
  <c r="D266" i="33"/>
  <c r="E266" i="33"/>
  <c r="F266" i="33"/>
  <c r="B267" i="33"/>
  <c r="C267" i="33"/>
  <c r="D267" i="33"/>
  <c r="E267" i="33"/>
  <c r="F267" i="33"/>
  <c r="B268" i="33"/>
  <c r="C268" i="33"/>
  <c r="D268" i="33"/>
  <c r="E268" i="33"/>
  <c r="F268" i="33"/>
  <c r="B269" i="33"/>
  <c r="C269" i="33"/>
  <c r="D269" i="33"/>
  <c r="E269" i="33"/>
  <c r="F269" i="33"/>
  <c r="B270" i="33"/>
  <c r="C270" i="33"/>
  <c r="D270" i="33"/>
  <c r="E270" i="33"/>
  <c r="F270" i="33"/>
  <c r="B271" i="33"/>
  <c r="C271" i="33"/>
  <c r="D271" i="33"/>
  <c r="E271" i="33"/>
  <c r="F271" i="33"/>
  <c r="B272" i="33"/>
  <c r="C272" i="33"/>
  <c r="D272" i="33"/>
  <c r="E272" i="33"/>
  <c r="F272" i="33"/>
  <c r="B273" i="33"/>
  <c r="C273" i="33"/>
  <c r="D273" i="33"/>
  <c r="E273" i="33"/>
  <c r="F273" i="33"/>
  <c r="B274" i="33"/>
  <c r="C274" i="33"/>
  <c r="D274" i="33"/>
  <c r="E274" i="33"/>
  <c r="F274" i="33"/>
  <c r="B275" i="33"/>
  <c r="C275" i="33"/>
  <c r="D275" i="33"/>
  <c r="E275" i="33"/>
  <c r="F275" i="33"/>
  <c r="B276" i="33"/>
  <c r="C276" i="33"/>
  <c r="D276" i="33"/>
  <c r="E276" i="33"/>
  <c r="F276" i="33"/>
  <c r="B277" i="33"/>
  <c r="C277" i="33"/>
  <c r="D277" i="33"/>
  <c r="E277" i="33"/>
  <c r="F277" i="33"/>
  <c r="B278" i="33"/>
  <c r="C278" i="33"/>
  <c r="D278" i="33"/>
  <c r="E278" i="33"/>
  <c r="F278" i="33"/>
  <c r="B279" i="33"/>
  <c r="C279" i="33"/>
  <c r="D279" i="33"/>
  <c r="E279" i="33"/>
  <c r="F279" i="33"/>
  <c r="B280" i="33"/>
  <c r="C280" i="33"/>
  <c r="D280" i="33"/>
  <c r="E280" i="33"/>
  <c r="F280" i="33"/>
  <c r="B281" i="33"/>
  <c r="C281" i="33"/>
  <c r="D281" i="33"/>
  <c r="E281" i="33"/>
  <c r="F281" i="33"/>
  <c r="B282" i="33"/>
  <c r="C282" i="33"/>
  <c r="D282" i="33"/>
  <c r="E282" i="33"/>
  <c r="F282" i="33"/>
  <c r="B283" i="33"/>
  <c r="C283" i="33"/>
  <c r="D283" i="33"/>
  <c r="E283" i="33"/>
  <c r="F283" i="33"/>
  <c r="B284" i="33"/>
  <c r="C284" i="33"/>
  <c r="D284" i="33"/>
  <c r="E284" i="33"/>
  <c r="F284" i="33"/>
  <c r="B285" i="33"/>
  <c r="C285" i="33"/>
  <c r="D285" i="33"/>
  <c r="E285" i="33"/>
  <c r="F285" i="33"/>
  <c r="B286" i="33"/>
  <c r="C286" i="33"/>
  <c r="D286" i="33"/>
  <c r="E286" i="33"/>
  <c r="F286" i="33"/>
  <c r="B287" i="33"/>
  <c r="C287" i="33"/>
  <c r="D287" i="33"/>
  <c r="E287" i="33"/>
  <c r="F287" i="33"/>
  <c r="B288" i="33"/>
  <c r="C288" i="33"/>
  <c r="D288" i="33"/>
  <c r="E288" i="33"/>
  <c r="F288" i="33"/>
  <c r="B289" i="33"/>
  <c r="C289" i="33"/>
  <c r="D289" i="33"/>
  <c r="E289" i="33"/>
  <c r="F289" i="33"/>
  <c r="B290" i="33"/>
  <c r="C290" i="33"/>
  <c r="D290" i="33"/>
  <c r="E290" i="33"/>
  <c r="F290" i="33"/>
  <c r="B291" i="33"/>
  <c r="C291" i="33"/>
  <c r="D291" i="33"/>
  <c r="E291" i="33"/>
  <c r="F291" i="33"/>
  <c r="B292" i="33"/>
  <c r="C292" i="33"/>
  <c r="D292" i="33"/>
  <c r="E292" i="33"/>
  <c r="F292" i="33"/>
  <c r="B293" i="33"/>
  <c r="C293" i="33"/>
  <c r="D293" i="33"/>
  <c r="E293" i="33"/>
  <c r="F293" i="33"/>
  <c r="B294" i="33"/>
  <c r="C294" i="33"/>
  <c r="D294" i="33"/>
  <c r="E294" i="33"/>
  <c r="F294" i="33"/>
  <c r="B295" i="33"/>
  <c r="C295" i="33"/>
  <c r="D295" i="33"/>
  <c r="E295" i="33"/>
  <c r="F295" i="33"/>
  <c r="B296" i="33"/>
  <c r="C296" i="33"/>
  <c r="D296" i="33"/>
  <c r="E296" i="33"/>
  <c r="F296" i="33"/>
  <c r="B297" i="33"/>
  <c r="C297" i="33"/>
  <c r="D297" i="33"/>
  <c r="E297" i="33"/>
  <c r="F297" i="33"/>
  <c r="B298" i="33"/>
  <c r="C298" i="33"/>
  <c r="D298" i="33"/>
  <c r="E298" i="33"/>
  <c r="F298" i="33"/>
  <c r="B299" i="33"/>
  <c r="C299" i="33"/>
  <c r="D299" i="33"/>
  <c r="E299" i="33"/>
  <c r="F299" i="33"/>
  <c r="B300" i="33"/>
  <c r="C300" i="33"/>
  <c r="D300" i="33"/>
  <c r="E300" i="33"/>
  <c r="F300" i="33"/>
  <c r="B301" i="33"/>
  <c r="C301" i="33"/>
  <c r="D301" i="33"/>
  <c r="E301" i="33"/>
  <c r="F301" i="33"/>
  <c r="B302" i="33"/>
  <c r="C302" i="33"/>
  <c r="D302" i="33"/>
  <c r="E302" i="33"/>
  <c r="F302" i="33"/>
  <c r="B303" i="33"/>
  <c r="C303" i="33"/>
  <c r="D303" i="33"/>
  <c r="E303" i="33"/>
  <c r="F303" i="33"/>
  <c r="B304" i="33"/>
  <c r="C304" i="33"/>
  <c r="D304" i="33"/>
  <c r="E304" i="33"/>
  <c r="F304" i="33"/>
  <c r="B305" i="33"/>
  <c r="C305" i="33"/>
  <c r="D305" i="33"/>
  <c r="E305" i="33"/>
  <c r="F305" i="33"/>
  <c r="B306" i="33"/>
  <c r="C306" i="33"/>
  <c r="D306" i="33"/>
  <c r="E306" i="33"/>
  <c r="F306" i="33"/>
  <c r="B307" i="33"/>
  <c r="C307" i="33"/>
  <c r="D307" i="33"/>
  <c r="E307" i="33"/>
  <c r="F307" i="33"/>
  <c r="B308" i="33"/>
  <c r="C308" i="33"/>
  <c r="D308" i="33"/>
  <c r="E308" i="33"/>
  <c r="F308" i="33"/>
  <c r="B309" i="33"/>
  <c r="C309" i="33"/>
  <c r="D309" i="33"/>
  <c r="E309" i="33"/>
  <c r="F309" i="33"/>
  <c r="B310" i="33"/>
  <c r="C310" i="33"/>
  <c r="D310" i="33"/>
  <c r="E310" i="33"/>
  <c r="F310" i="33"/>
  <c r="B311" i="33"/>
  <c r="C311" i="33"/>
  <c r="D311" i="33"/>
  <c r="E311" i="33"/>
  <c r="F311" i="33"/>
  <c r="B312" i="33"/>
  <c r="C312" i="33"/>
  <c r="D312" i="33"/>
  <c r="E312" i="33"/>
  <c r="F312" i="33"/>
  <c r="B313" i="33"/>
  <c r="C313" i="33"/>
  <c r="D313" i="33"/>
  <c r="E313" i="33"/>
  <c r="F313" i="33"/>
  <c r="B314" i="33"/>
  <c r="C314" i="33"/>
  <c r="D314" i="33"/>
  <c r="E314" i="33"/>
  <c r="F314" i="33"/>
  <c r="B315" i="33"/>
  <c r="C315" i="33"/>
  <c r="D315" i="33"/>
  <c r="E315" i="33"/>
  <c r="F315" i="33"/>
  <c r="B316" i="33"/>
  <c r="C316" i="33"/>
  <c r="D316" i="33"/>
  <c r="E316" i="33"/>
  <c r="F316" i="33"/>
  <c r="B317" i="33"/>
  <c r="C317" i="33"/>
  <c r="D317" i="33"/>
  <c r="E317" i="33"/>
  <c r="F317" i="33"/>
  <c r="B318" i="33"/>
  <c r="C318" i="33"/>
  <c r="D318" i="33"/>
  <c r="E318" i="33"/>
  <c r="F318" i="33"/>
  <c r="B319" i="33"/>
  <c r="C319" i="33"/>
  <c r="D319" i="33"/>
  <c r="E319" i="33"/>
  <c r="F319" i="33"/>
  <c r="B320" i="33"/>
  <c r="C320" i="33"/>
  <c r="D320" i="33"/>
  <c r="E320" i="33"/>
  <c r="F320" i="33"/>
  <c r="B321" i="33"/>
  <c r="C321" i="33"/>
  <c r="D321" i="33"/>
  <c r="E321" i="33"/>
  <c r="F321" i="33"/>
  <c r="B322" i="33"/>
  <c r="C322" i="33"/>
  <c r="D322" i="33"/>
  <c r="E322" i="33"/>
  <c r="F322" i="33"/>
  <c r="B323" i="33"/>
  <c r="C323" i="33"/>
  <c r="D323" i="33"/>
  <c r="E323" i="33"/>
  <c r="F323" i="33"/>
  <c r="B324" i="33"/>
  <c r="C324" i="33"/>
  <c r="D324" i="33"/>
  <c r="E324" i="33"/>
  <c r="F324" i="33"/>
  <c r="B325" i="33"/>
  <c r="C325" i="33"/>
  <c r="D325" i="33"/>
  <c r="E325" i="33"/>
  <c r="F325" i="33"/>
  <c r="B326" i="33"/>
  <c r="C326" i="33"/>
  <c r="D326" i="33"/>
  <c r="E326" i="33"/>
  <c r="F326" i="33"/>
  <c r="B327" i="33"/>
  <c r="C327" i="33"/>
  <c r="D327" i="33"/>
  <c r="E327" i="33"/>
  <c r="F327" i="33"/>
  <c r="B328" i="33"/>
  <c r="C328" i="33"/>
  <c r="D328" i="33"/>
  <c r="E328" i="33"/>
  <c r="F328" i="33"/>
  <c r="B329" i="33"/>
  <c r="C329" i="33"/>
  <c r="D329" i="33"/>
  <c r="E329" i="33"/>
  <c r="F329" i="33"/>
  <c r="B330" i="33"/>
  <c r="C330" i="33"/>
  <c r="D330" i="33"/>
  <c r="E330" i="33"/>
  <c r="F330" i="33"/>
  <c r="B331" i="33"/>
  <c r="C331" i="33"/>
  <c r="D331" i="33"/>
  <c r="E331" i="33"/>
  <c r="F331" i="33"/>
  <c r="B332" i="33"/>
  <c r="C332" i="33"/>
  <c r="D332" i="33"/>
  <c r="E332" i="33"/>
  <c r="F332" i="33"/>
  <c r="B333" i="33"/>
  <c r="C333" i="33"/>
  <c r="D333" i="33"/>
  <c r="E333" i="33"/>
  <c r="F333" i="33"/>
  <c r="B334" i="33"/>
  <c r="C334" i="33"/>
  <c r="D334" i="33"/>
  <c r="E334" i="33"/>
  <c r="F334" i="33"/>
  <c r="B335" i="33"/>
  <c r="C335" i="33"/>
  <c r="D335" i="33"/>
  <c r="E335" i="33"/>
  <c r="F335" i="33"/>
  <c r="B336" i="33"/>
  <c r="C336" i="33"/>
  <c r="D336" i="33"/>
  <c r="E336" i="33"/>
  <c r="F336" i="33"/>
  <c r="B337" i="33"/>
  <c r="C337" i="33"/>
  <c r="D337" i="33"/>
  <c r="E337" i="33"/>
  <c r="F337" i="33"/>
  <c r="B338" i="33"/>
  <c r="C338" i="33"/>
  <c r="D338" i="33"/>
  <c r="E338" i="33"/>
  <c r="F338" i="33"/>
  <c r="B339" i="33"/>
  <c r="C339" i="33"/>
  <c r="D339" i="33"/>
  <c r="E339" i="33"/>
  <c r="F339" i="33"/>
  <c r="B340" i="33"/>
  <c r="C340" i="33"/>
  <c r="D340" i="33"/>
  <c r="E340" i="33"/>
  <c r="F340" i="33"/>
  <c r="B341" i="33"/>
  <c r="C341" i="33"/>
  <c r="D341" i="33"/>
  <c r="E341" i="33"/>
  <c r="F341" i="33"/>
  <c r="B342" i="33"/>
  <c r="C342" i="33"/>
  <c r="D342" i="33"/>
  <c r="E342" i="33"/>
  <c r="F342" i="33"/>
  <c r="B343" i="33"/>
  <c r="C343" i="33"/>
  <c r="D343" i="33"/>
  <c r="E343" i="33"/>
  <c r="F343" i="33"/>
  <c r="B344" i="33"/>
  <c r="C344" i="33"/>
  <c r="D344" i="33"/>
  <c r="E344" i="33"/>
  <c r="F344" i="33"/>
  <c r="B345" i="33"/>
  <c r="C345" i="33"/>
  <c r="D345" i="33"/>
  <c r="E345" i="33"/>
  <c r="F345" i="33"/>
  <c r="B346" i="33"/>
  <c r="C346" i="33"/>
  <c r="D346" i="33"/>
  <c r="E346" i="33"/>
  <c r="F346" i="33"/>
  <c r="B347" i="33"/>
  <c r="C347" i="33"/>
  <c r="D347" i="33"/>
  <c r="E347" i="33"/>
  <c r="F347" i="33"/>
  <c r="B348" i="33"/>
  <c r="C348" i="33"/>
  <c r="D348" i="33"/>
  <c r="E348" i="33"/>
  <c r="F348" i="33"/>
  <c r="B349" i="33"/>
  <c r="C349" i="33"/>
  <c r="D349" i="33"/>
  <c r="E349" i="33"/>
  <c r="F349" i="33"/>
  <c r="B350" i="33"/>
  <c r="C350" i="33"/>
  <c r="D350" i="33"/>
  <c r="E350" i="33"/>
  <c r="F350" i="33"/>
  <c r="B351" i="33"/>
  <c r="C351" i="33"/>
  <c r="D351" i="33"/>
  <c r="E351" i="33"/>
  <c r="F351" i="33"/>
  <c r="B352" i="33"/>
  <c r="C352" i="33"/>
  <c r="D352" i="33"/>
  <c r="E352" i="33"/>
  <c r="F352" i="33"/>
  <c r="B353" i="33"/>
  <c r="C353" i="33"/>
  <c r="D353" i="33"/>
  <c r="E353" i="33"/>
  <c r="F353" i="33"/>
  <c r="B354" i="33"/>
  <c r="C354" i="33"/>
  <c r="D354" i="33"/>
  <c r="E354" i="33"/>
  <c r="F354" i="33"/>
  <c r="B355" i="33"/>
  <c r="C355" i="33"/>
  <c r="D355" i="33"/>
  <c r="E355" i="33"/>
  <c r="F355" i="33"/>
  <c r="B356" i="33"/>
  <c r="C356" i="33"/>
  <c r="D356" i="33"/>
  <c r="E356" i="33"/>
  <c r="F356" i="33"/>
  <c r="B357" i="33"/>
  <c r="C357" i="33"/>
  <c r="D357" i="33"/>
  <c r="E357" i="33"/>
  <c r="F357" i="33"/>
  <c r="B358" i="33"/>
  <c r="C358" i="33"/>
  <c r="D358" i="33"/>
  <c r="E358" i="33"/>
  <c r="F358" i="33"/>
  <c r="B359" i="33"/>
  <c r="C359" i="33"/>
  <c r="D359" i="33"/>
  <c r="E359" i="33"/>
  <c r="F359" i="33"/>
  <c r="B360" i="33"/>
  <c r="C360" i="33"/>
  <c r="D360" i="33"/>
  <c r="E360" i="33"/>
  <c r="F360" i="33"/>
  <c r="B361" i="33"/>
  <c r="C361" i="33"/>
  <c r="D361" i="33"/>
  <c r="E361" i="33"/>
  <c r="F361" i="33"/>
  <c r="B362" i="33"/>
  <c r="C362" i="33"/>
  <c r="D362" i="33"/>
  <c r="E362" i="33"/>
  <c r="F362" i="33"/>
  <c r="B363" i="33"/>
  <c r="C363" i="33"/>
  <c r="D363" i="33"/>
  <c r="E363" i="33"/>
  <c r="F363" i="33"/>
  <c r="B364" i="33"/>
  <c r="C364" i="33"/>
  <c r="D364" i="33"/>
  <c r="E364" i="33"/>
  <c r="F364" i="33"/>
  <c r="B365" i="33"/>
  <c r="C365" i="33"/>
  <c r="D365" i="33"/>
  <c r="E365" i="33"/>
  <c r="F365" i="33"/>
  <c r="B366" i="33"/>
  <c r="C366" i="33"/>
  <c r="D366" i="33"/>
  <c r="E366" i="33"/>
  <c r="F366" i="33"/>
  <c r="B367" i="33"/>
  <c r="C367" i="33"/>
  <c r="D367" i="33"/>
  <c r="E367" i="33"/>
  <c r="F367" i="33"/>
  <c r="B368" i="33"/>
  <c r="C368" i="33"/>
  <c r="D368" i="33"/>
  <c r="E368" i="33"/>
  <c r="F368" i="33"/>
  <c r="B369" i="33"/>
  <c r="C369" i="33"/>
  <c r="D369" i="33"/>
  <c r="E369" i="33"/>
  <c r="F369" i="33"/>
  <c r="B370" i="33"/>
  <c r="C370" i="33"/>
  <c r="D370" i="33"/>
  <c r="E370" i="33"/>
  <c r="F370" i="33"/>
  <c r="B371" i="33"/>
  <c r="C371" i="33"/>
  <c r="D371" i="33"/>
  <c r="E371" i="33"/>
  <c r="F371" i="33"/>
  <c r="B372" i="33"/>
  <c r="C372" i="33"/>
  <c r="D372" i="33"/>
  <c r="E372" i="33"/>
  <c r="F372" i="33"/>
  <c r="B373" i="33"/>
  <c r="C373" i="33"/>
  <c r="D373" i="33"/>
  <c r="E373" i="33"/>
  <c r="F373" i="33"/>
  <c r="B374" i="33"/>
  <c r="C374" i="33"/>
  <c r="D374" i="33"/>
  <c r="E374" i="33"/>
  <c r="F374" i="33"/>
  <c r="B375" i="33"/>
  <c r="C375" i="33"/>
  <c r="D375" i="33"/>
  <c r="E375" i="33"/>
  <c r="F375" i="33"/>
  <c r="B376" i="33"/>
  <c r="C376" i="33"/>
  <c r="D376" i="33"/>
  <c r="E376" i="33"/>
  <c r="F376" i="33"/>
  <c r="B377" i="33"/>
  <c r="C377" i="33"/>
  <c r="D377" i="33"/>
  <c r="E377" i="33"/>
  <c r="F377" i="33"/>
  <c r="B378" i="33"/>
  <c r="C378" i="33"/>
  <c r="D378" i="33"/>
  <c r="E378" i="33"/>
  <c r="F378" i="33"/>
  <c r="B379" i="33"/>
  <c r="C379" i="33"/>
  <c r="D379" i="33"/>
  <c r="E379" i="33"/>
  <c r="F379" i="33"/>
  <c r="B380" i="33"/>
  <c r="C380" i="33"/>
  <c r="D380" i="33"/>
  <c r="E380" i="33"/>
  <c r="F380" i="33"/>
  <c r="B381" i="33"/>
  <c r="C381" i="33"/>
  <c r="D381" i="33"/>
  <c r="E381" i="33"/>
  <c r="F381" i="33"/>
  <c r="B382" i="33"/>
  <c r="C382" i="33"/>
  <c r="D382" i="33"/>
  <c r="E382" i="33"/>
  <c r="F382" i="33"/>
  <c r="B383" i="33"/>
  <c r="C383" i="33"/>
  <c r="D383" i="33"/>
  <c r="E383" i="33"/>
  <c r="F383" i="33"/>
  <c r="B384" i="33"/>
  <c r="C384" i="33"/>
  <c r="D384" i="33"/>
  <c r="E384" i="33"/>
  <c r="F384" i="33"/>
  <c r="B385" i="33"/>
  <c r="C385" i="33"/>
  <c r="D385" i="33"/>
  <c r="E385" i="33"/>
  <c r="F385" i="33"/>
  <c r="B386" i="33"/>
  <c r="C386" i="33"/>
  <c r="D386" i="33"/>
  <c r="E386" i="33"/>
  <c r="F386" i="33"/>
  <c r="B387" i="33"/>
  <c r="C387" i="33"/>
  <c r="D387" i="33"/>
  <c r="E387" i="33"/>
  <c r="F387" i="33"/>
  <c r="B388" i="33"/>
  <c r="C388" i="33"/>
  <c r="D388" i="33"/>
  <c r="E388" i="33"/>
  <c r="F388" i="33"/>
  <c r="B389" i="33"/>
  <c r="C389" i="33"/>
  <c r="D389" i="33"/>
  <c r="E389" i="33"/>
  <c r="F389" i="33"/>
  <c r="B390" i="33"/>
  <c r="C390" i="33"/>
  <c r="D390" i="33"/>
  <c r="E390" i="33"/>
  <c r="F390" i="33"/>
  <c r="B391" i="33"/>
  <c r="C391" i="33"/>
  <c r="D391" i="33"/>
  <c r="E391" i="33"/>
  <c r="F391" i="33"/>
  <c r="B392" i="33"/>
  <c r="C392" i="33"/>
  <c r="D392" i="33"/>
  <c r="E392" i="33"/>
  <c r="F392" i="33"/>
  <c r="B393" i="33"/>
  <c r="C393" i="33"/>
  <c r="D393" i="33"/>
  <c r="E393" i="33"/>
  <c r="F393" i="33"/>
  <c r="B394" i="33"/>
  <c r="C394" i="33"/>
  <c r="D394" i="33"/>
  <c r="E394" i="33"/>
  <c r="F394" i="33"/>
  <c r="B395" i="33"/>
  <c r="C395" i="33"/>
  <c r="D395" i="33"/>
  <c r="E395" i="33"/>
  <c r="F395" i="33"/>
  <c r="B396" i="33"/>
  <c r="C396" i="33"/>
  <c r="D396" i="33"/>
  <c r="E396" i="33"/>
  <c r="F396" i="33"/>
  <c r="B397" i="33"/>
  <c r="C397" i="33"/>
  <c r="D397" i="33"/>
  <c r="E397" i="33"/>
  <c r="F397" i="33"/>
  <c r="B398" i="33"/>
  <c r="C398" i="33"/>
  <c r="D398" i="33"/>
  <c r="E398" i="33"/>
  <c r="F398" i="33"/>
  <c r="B399" i="33"/>
  <c r="C399" i="33"/>
  <c r="D399" i="33"/>
  <c r="E399" i="33"/>
  <c r="F399" i="33"/>
  <c r="B400" i="33"/>
  <c r="C400" i="33"/>
  <c r="D400" i="33"/>
  <c r="E400" i="33"/>
  <c r="F400" i="33"/>
  <c r="B401" i="33"/>
  <c r="C401" i="33"/>
  <c r="D401" i="33"/>
  <c r="E401" i="33"/>
  <c r="F401" i="33"/>
  <c r="B402" i="33"/>
  <c r="C402" i="33"/>
  <c r="D402" i="33"/>
  <c r="E402" i="33"/>
  <c r="F402" i="33"/>
  <c r="B403" i="33"/>
  <c r="C403" i="33"/>
  <c r="D403" i="33"/>
  <c r="E403" i="33"/>
  <c r="F403" i="33"/>
  <c r="B404" i="33"/>
  <c r="C404" i="33"/>
  <c r="D404" i="33"/>
  <c r="E404" i="33"/>
  <c r="F404" i="33"/>
  <c r="B405" i="33"/>
  <c r="C405" i="33"/>
  <c r="D405" i="33"/>
  <c r="E405" i="33"/>
  <c r="F405" i="33"/>
  <c r="B406" i="33"/>
  <c r="C406" i="33"/>
  <c r="D406" i="33"/>
  <c r="E406" i="33"/>
  <c r="F406" i="33"/>
  <c r="B407" i="33"/>
  <c r="C407" i="33"/>
  <c r="D407" i="33"/>
  <c r="E407" i="33"/>
  <c r="F407" i="33"/>
  <c r="B408" i="33"/>
  <c r="C408" i="33"/>
  <c r="D408" i="33"/>
  <c r="E408" i="33"/>
  <c r="F408" i="33"/>
  <c r="B409" i="33"/>
  <c r="C409" i="33"/>
  <c r="D409" i="33"/>
  <c r="E409" i="33"/>
  <c r="F409" i="33"/>
  <c r="B410" i="33"/>
  <c r="C410" i="33"/>
  <c r="D410" i="33"/>
  <c r="E410" i="33"/>
  <c r="F410" i="33"/>
  <c r="B411" i="33"/>
  <c r="C411" i="33"/>
  <c r="D411" i="33"/>
  <c r="E411" i="33"/>
  <c r="F411" i="33"/>
  <c r="B412" i="33"/>
  <c r="C412" i="33"/>
  <c r="D412" i="33"/>
  <c r="E412" i="33"/>
  <c r="F412" i="33"/>
  <c r="B413" i="33"/>
  <c r="C413" i="33"/>
  <c r="D413" i="33"/>
  <c r="E413" i="33"/>
  <c r="F413" i="33"/>
  <c r="B414" i="33"/>
  <c r="C414" i="33"/>
  <c r="D414" i="33"/>
  <c r="E414" i="33"/>
  <c r="F414" i="33"/>
  <c r="B415" i="33"/>
  <c r="C415" i="33"/>
  <c r="D415" i="33"/>
  <c r="E415" i="33"/>
  <c r="F415" i="33"/>
  <c r="B416" i="33"/>
  <c r="C416" i="33"/>
  <c r="D416" i="33"/>
  <c r="E416" i="33"/>
  <c r="F416" i="33"/>
  <c r="B417" i="33"/>
  <c r="C417" i="33"/>
  <c r="D417" i="33"/>
  <c r="E417" i="33"/>
  <c r="F417" i="33"/>
  <c r="B418" i="33"/>
  <c r="C418" i="33"/>
  <c r="D418" i="33"/>
  <c r="E418" i="33"/>
  <c r="F418" i="33"/>
  <c r="B419" i="33"/>
  <c r="C419" i="33"/>
  <c r="D419" i="33"/>
  <c r="E419" i="33"/>
  <c r="F419" i="33"/>
  <c r="B420" i="33"/>
  <c r="C420" i="33"/>
  <c r="D420" i="33"/>
  <c r="E420" i="33"/>
  <c r="F420" i="33"/>
  <c r="B421" i="33"/>
  <c r="C421" i="33"/>
  <c r="D421" i="33"/>
  <c r="E421" i="33"/>
  <c r="F421" i="33"/>
  <c r="B422" i="33"/>
  <c r="C422" i="33"/>
  <c r="D422" i="33"/>
  <c r="E422" i="33"/>
  <c r="F422" i="33"/>
  <c r="B423" i="33"/>
  <c r="C423" i="33"/>
  <c r="D423" i="33"/>
  <c r="E423" i="33"/>
  <c r="F423" i="33"/>
  <c r="B424" i="33"/>
  <c r="C424" i="33"/>
  <c r="D424" i="33"/>
  <c r="E424" i="33"/>
  <c r="F424" i="33"/>
  <c r="B425" i="33"/>
  <c r="C425" i="33"/>
  <c r="D425" i="33"/>
  <c r="E425" i="33"/>
  <c r="F425" i="33"/>
  <c r="B426" i="33"/>
  <c r="C426" i="33"/>
  <c r="D426" i="33"/>
  <c r="E426" i="33"/>
  <c r="F426" i="33"/>
  <c r="B427" i="33"/>
  <c r="C427" i="33"/>
  <c r="D427" i="33"/>
  <c r="E427" i="33"/>
  <c r="F427" i="33"/>
  <c r="B428" i="33"/>
  <c r="C428" i="33"/>
  <c r="D428" i="33"/>
  <c r="E428" i="33"/>
  <c r="F428" i="33"/>
  <c r="B429" i="33"/>
  <c r="C429" i="33"/>
  <c r="D429" i="33"/>
  <c r="E429" i="33"/>
  <c r="F429" i="33"/>
  <c r="B430" i="33"/>
  <c r="C430" i="33"/>
  <c r="D430" i="33"/>
  <c r="E430" i="33"/>
  <c r="F430" i="33"/>
  <c r="B431" i="33"/>
  <c r="C431" i="33"/>
  <c r="D431" i="33"/>
  <c r="E431" i="33"/>
  <c r="F431" i="33"/>
  <c r="B432" i="33"/>
  <c r="C432" i="33"/>
  <c r="D432" i="33"/>
  <c r="E432" i="33"/>
  <c r="F432" i="33"/>
  <c r="B433" i="33"/>
  <c r="C433" i="33"/>
  <c r="D433" i="33"/>
  <c r="E433" i="33"/>
  <c r="F433" i="33"/>
  <c r="B434" i="33"/>
  <c r="C434" i="33"/>
  <c r="D434" i="33"/>
  <c r="E434" i="33"/>
  <c r="F434" i="33"/>
  <c r="B435" i="33"/>
  <c r="C435" i="33"/>
  <c r="D435" i="33"/>
  <c r="E435" i="33"/>
  <c r="F435" i="33"/>
  <c r="B436" i="33"/>
  <c r="C436" i="33"/>
  <c r="D436" i="33"/>
  <c r="E436" i="33"/>
  <c r="F436" i="33"/>
  <c r="B437" i="33"/>
  <c r="C437" i="33"/>
  <c r="D437" i="33"/>
  <c r="E437" i="33"/>
  <c r="F437" i="33"/>
  <c r="B438" i="33"/>
  <c r="C438" i="33"/>
  <c r="D438" i="33"/>
  <c r="E438" i="33"/>
  <c r="F438" i="33"/>
  <c r="B439" i="33"/>
  <c r="C439" i="33"/>
  <c r="D439" i="33"/>
  <c r="E439" i="33"/>
  <c r="F439" i="33"/>
  <c r="B440" i="33"/>
  <c r="C440" i="33"/>
  <c r="D440" i="33"/>
  <c r="E440" i="33"/>
  <c r="F440" i="33"/>
  <c r="B441" i="33"/>
  <c r="C441" i="33"/>
  <c r="D441" i="33"/>
  <c r="E441" i="33"/>
  <c r="F441" i="33"/>
  <c r="B442" i="33"/>
  <c r="C442" i="33"/>
  <c r="D442" i="33"/>
  <c r="E442" i="33"/>
  <c r="F442" i="33"/>
  <c r="B443" i="33"/>
  <c r="C443" i="33"/>
  <c r="D443" i="33"/>
  <c r="E443" i="33"/>
  <c r="F443" i="33"/>
  <c r="B444" i="33"/>
  <c r="C444" i="33"/>
  <c r="D444" i="33"/>
  <c r="E444" i="33"/>
  <c r="F444" i="33"/>
  <c r="B445" i="33"/>
  <c r="C445" i="33"/>
  <c r="D445" i="33"/>
  <c r="E445" i="33"/>
  <c r="F445" i="33"/>
  <c r="B446" i="33"/>
  <c r="C446" i="33"/>
  <c r="D446" i="33"/>
  <c r="E446" i="33"/>
  <c r="F446" i="33"/>
  <c r="B447" i="33"/>
  <c r="C447" i="33"/>
  <c r="D447" i="33"/>
  <c r="E447" i="33"/>
  <c r="F447" i="33"/>
  <c r="B448" i="33"/>
  <c r="C448" i="33"/>
  <c r="D448" i="33"/>
  <c r="E448" i="33"/>
  <c r="F448" i="33"/>
  <c r="B449" i="33"/>
  <c r="C449" i="33"/>
  <c r="D449" i="33"/>
  <c r="E449" i="33"/>
  <c r="F449" i="33"/>
  <c r="B450" i="33"/>
  <c r="C450" i="33"/>
  <c r="D450" i="33"/>
  <c r="E450" i="33"/>
  <c r="F450" i="33"/>
  <c r="B451" i="33"/>
  <c r="C451" i="33"/>
  <c r="D451" i="33"/>
  <c r="E451" i="33"/>
  <c r="F451" i="33"/>
  <c r="B452" i="33"/>
  <c r="C452" i="33"/>
  <c r="D452" i="33"/>
  <c r="E452" i="33"/>
  <c r="F452" i="33"/>
  <c r="B453" i="33"/>
  <c r="C453" i="33"/>
  <c r="D453" i="33"/>
  <c r="E453" i="33"/>
  <c r="F453" i="33"/>
  <c r="B454" i="33"/>
  <c r="C454" i="33"/>
  <c r="D454" i="33"/>
  <c r="E454" i="33"/>
  <c r="F454" i="33"/>
  <c r="B455" i="33"/>
  <c r="C455" i="33"/>
  <c r="D455" i="33"/>
  <c r="E455" i="33"/>
  <c r="F455" i="33"/>
  <c r="B456" i="33"/>
  <c r="C456" i="33"/>
  <c r="D456" i="33"/>
  <c r="E456" i="33"/>
  <c r="F456" i="33"/>
  <c r="B457" i="33"/>
  <c r="C457" i="33"/>
  <c r="D457" i="33"/>
  <c r="E457" i="33"/>
  <c r="F457" i="33"/>
  <c r="B458" i="33"/>
  <c r="C458" i="33"/>
  <c r="D458" i="33"/>
  <c r="E458" i="33"/>
  <c r="F458" i="33"/>
  <c r="B459" i="33"/>
  <c r="C459" i="33"/>
  <c r="D459" i="33"/>
  <c r="E459" i="33"/>
  <c r="F459" i="33"/>
  <c r="B460" i="33"/>
  <c r="C460" i="33"/>
  <c r="D460" i="33"/>
  <c r="E460" i="33"/>
  <c r="F460" i="33"/>
  <c r="B461" i="33"/>
  <c r="C461" i="33"/>
  <c r="D461" i="33"/>
  <c r="E461" i="33"/>
  <c r="F461" i="33"/>
  <c r="B462" i="33"/>
  <c r="C462" i="33"/>
  <c r="D462" i="33"/>
  <c r="E462" i="33"/>
  <c r="F462" i="33"/>
  <c r="B463" i="33"/>
  <c r="C463" i="33"/>
  <c r="D463" i="33"/>
  <c r="E463" i="33"/>
  <c r="F463" i="33"/>
  <c r="B464" i="33"/>
  <c r="C464" i="33"/>
  <c r="D464" i="33"/>
  <c r="E464" i="33"/>
  <c r="F464" i="33"/>
  <c r="B465" i="33"/>
  <c r="C465" i="33"/>
  <c r="D465" i="33"/>
  <c r="E465" i="33"/>
  <c r="F465" i="33"/>
  <c r="B466" i="33"/>
  <c r="C466" i="33"/>
  <c r="D466" i="33"/>
  <c r="E466" i="33"/>
  <c r="F466" i="33"/>
  <c r="B467" i="33"/>
  <c r="C467" i="33"/>
  <c r="D467" i="33"/>
  <c r="E467" i="33"/>
  <c r="F467" i="33"/>
  <c r="B468" i="33"/>
  <c r="C468" i="33"/>
  <c r="D468" i="33"/>
  <c r="E468" i="33"/>
  <c r="F468" i="33"/>
  <c r="B469" i="33"/>
  <c r="C469" i="33"/>
  <c r="D469" i="33"/>
  <c r="E469" i="33"/>
  <c r="F469" i="33"/>
  <c r="B470" i="33"/>
  <c r="C470" i="33"/>
  <c r="D470" i="33"/>
  <c r="E470" i="33"/>
  <c r="F470" i="33"/>
  <c r="B471" i="33"/>
  <c r="C471" i="33"/>
  <c r="D471" i="33"/>
  <c r="E471" i="33"/>
  <c r="F471" i="33"/>
  <c r="B472" i="33"/>
  <c r="C472" i="33"/>
  <c r="D472" i="33"/>
  <c r="E472" i="33"/>
  <c r="F472" i="33"/>
  <c r="B473" i="33"/>
  <c r="C473" i="33"/>
  <c r="D473" i="33"/>
  <c r="E473" i="33"/>
  <c r="F473" i="33"/>
  <c r="B474" i="33"/>
  <c r="C474" i="33"/>
  <c r="D474" i="33"/>
  <c r="E474" i="33"/>
  <c r="F474" i="33"/>
  <c r="B475" i="33"/>
  <c r="C475" i="33"/>
  <c r="D475" i="33"/>
  <c r="E475" i="33"/>
  <c r="F475" i="33"/>
  <c r="B476" i="33"/>
  <c r="C476" i="33"/>
  <c r="D476" i="33"/>
  <c r="E476" i="33"/>
  <c r="F476" i="33"/>
  <c r="B477" i="33"/>
  <c r="C477" i="33"/>
  <c r="D477" i="33"/>
  <c r="E477" i="33"/>
  <c r="F477" i="33"/>
  <c r="B478" i="33"/>
  <c r="C478" i="33"/>
  <c r="D478" i="33"/>
  <c r="E478" i="33"/>
  <c r="F478" i="33"/>
  <c r="B479" i="33"/>
  <c r="C479" i="33"/>
  <c r="D479" i="33"/>
  <c r="E479" i="33"/>
  <c r="F479" i="33"/>
  <c r="B480" i="33"/>
  <c r="C480" i="33"/>
  <c r="D480" i="33"/>
  <c r="E480" i="33"/>
  <c r="F480" i="33"/>
  <c r="B481" i="33"/>
  <c r="C481" i="33"/>
  <c r="D481" i="33"/>
  <c r="E481" i="33"/>
  <c r="F481" i="33"/>
  <c r="B482" i="33"/>
  <c r="C482" i="33"/>
  <c r="D482" i="33"/>
  <c r="E482" i="33"/>
  <c r="F482" i="33"/>
  <c r="B483" i="33"/>
  <c r="C483" i="33"/>
  <c r="D483" i="33"/>
  <c r="E483" i="33"/>
  <c r="F483" i="33"/>
  <c r="B484" i="33"/>
  <c r="C484" i="33"/>
  <c r="D484" i="33"/>
  <c r="E484" i="33"/>
  <c r="F484" i="33"/>
  <c r="B485" i="33"/>
  <c r="C485" i="33"/>
  <c r="D485" i="33"/>
  <c r="E485" i="33"/>
  <c r="F485" i="33"/>
  <c r="B486" i="33"/>
  <c r="C486" i="33"/>
  <c r="D486" i="33"/>
  <c r="E486" i="33"/>
  <c r="F486" i="33"/>
  <c r="B487" i="33"/>
  <c r="C487" i="33"/>
  <c r="D487" i="33"/>
  <c r="E487" i="33"/>
  <c r="F487" i="33"/>
  <c r="B488" i="33"/>
  <c r="C488" i="33"/>
  <c r="D488" i="33"/>
  <c r="E488" i="33"/>
  <c r="F488" i="33"/>
  <c r="B489" i="33"/>
  <c r="C489" i="33"/>
  <c r="D489" i="33"/>
  <c r="E489" i="33"/>
  <c r="F489" i="33"/>
  <c r="B490" i="33"/>
  <c r="C490" i="33"/>
  <c r="D490" i="33"/>
  <c r="E490" i="33"/>
  <c r="F490" i="33"/>
  <c r="B491" i="33"/>
  <c r="C491" i="33"/>
  <c r="D491" i="33"/>
  <c r="E491" i="33"/>
  <c r="F491" i="33"/>
  <c r="B492" i="33"/>
  <c r="C492" i="33"/>
  <c r="D492" i="33"/>
  <c r="E492" i="33"/>
  <c r="F492" i="33"/>
  <c r="B493" i="33"/>
  <c r="C493" i="33"/>
  <c r="D493" i="33"/>
  <c r="E493" i="33"/>
  <c r="F493" i="33"/>
  <c r="B494" i="33"/>
  <c r="C494" i="33"/>
  <c r="D494" i="33"/>
  <c r="E494" i="33"/>
  <c r="F494" i="33"/>
  <c r="B495" i="33"/>
  <c r="C495" i="33"/>
  <c r="D495" i="33"/>
  <c r="E495" i="33"/>
  <c r="F495" i="33"/>
  <c r="B496" i="33"/>
  <c r="C496" i="33"/>
  <c r="D496" i="33"/>
  <c r="E496" i="33"/>
  <c r="F496" i="33"/>
  <c r="B497" i="33"/>
  <c r="C497" i="33"/>
  <c r="D497" i="33"/>
  <c r="E497" i="33"/>
  <c r="F497" i="33"/>
  <c r="B498" i="33"/>
  <c r="C498" i="33"/>
  <c r="D498" i="33"/>
  <c r="E498" i="33"/>
  <c r="F498" i="33"/>
  <c r="B499" i="33"/>
  <c r="C499" i="33"/>
  <c r="D499" i="33"/>
  <c r="E499" i="33"/>
  <c r="F499" i="33"/>
  <c r="B500" i="33"/>
  <c r="C500" i="33"/>
  <c r="D500" i="33"/>
  <c r="E500" i="33"/>
  <c r="F500" i="33"/>
  <c r="B501" i="33"/>
  <c r="C501" i="33"/>
  <c r="D501" i="33"/>
  <c r="E501" i="33"/>
  <c r="F501" i="33"/>
  <c r="B502" i="33"/>
  <c r="C502" i="33"/>
  <c r="D502" i="33"/>
  <c r="E502" i="33"/>
  <c r="F502" i="33"/>
  <c r="B503" i="33"/>
  <c r="C503" i="33"/>
  <c r="D503" i="33"/>
  <c r="E503" i="33"/>
  <c r="F503" i="33"/>
  <c r="B504" i="33"/>
  <c r="C504" i="33"/>
  <c r="D504" i="33"/>
  <c r="E504" i="33"/>
  <c r="F504" i="33"/>
  <c r="B505" i="33"/>
  <c r="C505" i="33"/>
  <c r="D505" i="33"/>
  <c r="E505" i="33"/>
  <c r="F505" i="33"/>
  <c r="B506" i="33"/>
  <c r="C506" i="33"/>
  <c r="D506" i="33"/>
  <c r="E506" i="33"/>
  <c r="F506" i="33"/>
  <c r="B7" i="33"/>
  <c r="B8" i="32"/>
  <c r="C8" i="32"/>
  <c r="D8" i="32"/>
  <c r="E8" i="32"/>
  <c r="F8" i="32"/>
  <c r="G8" i="32"/>
  <c r="I8" i="32" s="1"/>
  <c r="J8" i="32"/>
  <c r="B9" i="32"/>
  <c r="C9" i="32"/>
  <c r="D9" i="32"/>
  <c r="E9" i="32"/>
  <c r="F9" i="32"/>
  <c r="G9" i="32"/>
  <c r="I9" i="32" s="1"/>
  <c r="J9" i="32"/>
  <c r="B10" i="32"/>
  <c r="C10" i="32"/>
  <c r="D10" i="32"/>
  <c r="E10" i="32"/>
  <c r="F10" i="32"/>
  <c r="G10" i="32"/>
  <c r="I10" i="32" s="1"/>
  <c r="J10" i="32"/>
  <c r="L10" i="32" s="1"/>
  <c r="B11" i="32"/>
  <c r="C11" i="32"/>
  <c r="D11" i="32"/>
  <c r="E11" i="32"/>
  <c r="F11" i="32"/>
  <c r="G11" i="32"/>
  <c r="I11" i="32" s="1"/>
  <c r="J11" i="32"/>
  <c r="K11" i="32"/>
  <c r="L11" i="32"/>
  <c r="B12" i="32"/>
  <c r="C12" i="32"/>
  <c r="D12" i="32"/>
  <c r="E12" i="32"/>
  <c r="F12" i="32"/>
  <c r="K12" i="32" s="1"/>
  <c r="G12" i="32"/>
  <c r="I12" i="32"/>
  <c r="J12" i="32"/>
  <c r="L12" i="32" s="1"/>
  <c r="B13" i="32"/>
  <c r="C13" i="32"/>
  <c r="D13" i="32"/>
  <c r="E13" i="32"/>
  <c r="F13" i="32"/>
  <c r="K13" i="32" s="1"/>
  <c r="G13" i="32"/>
  <c r="I13" i="32" s="1"/>
  <c r="J13" i="32"/>
  <c r="L13" i="32" s="1"/>
  <c r="B14" i="32"/>
  <c r="C14" i="32"/>
  <c r="D14" i="32"/>
  <c r="E14" i="32"/>
  <c r="F14" i="32"/>
  <c r="G14" i="32"/>
  <c r="I14" i="32" s="1"/>
  <c r="J14" i="32"/>
  <c r="L14" i="32" s="1"/>
  <c r="B15" i="32"/>
  <c r="C15" i="32"/>
  <c r="D15" i="32"/>
  <c r="E15" i="32"/>
  <c r="F15" i="32"/>
  <c r="G15" i="32"/>
  <c r="I15" i="32" s="1"/>
  <c r="J15" i="32"/>
  <c r="K15" i="32"/>
  <c r="L15" i="32"/>
  <c r="B16" i="32"/>
  <c r="C16" i="32"/>
  <c r="D16" i="32"/>
  <c r="E16" i="32"/>
  <c r="F16" i="32"/>
  <c r="K16" i="32" s="1"/>
  <c r="G16" i="32"/>
  <c r="I16" i="32"/>
  <c r="J16" i="32"/>
  <c r="L16" i="32" s="1"/>
  <c r="B17" i="32"/>
  <c r="C17" i="32"/>
  <c r="D17" i="32"/>
  <c r="E17" i="32"/>
  <c r="F17" i="32"/>
  <c r="K17" i="32" s="1"/>
  <c r="G17" i="32"/>
  <c r="I17" i="32" s="1"/>
  <c r="J17" i="32"/>
  <c r="L17" i="32" s="1"/>
  <c r="B18" i="32"/>
  <c r="C18" i="32"/>
  <c r="D18" i="32"/>
  <c r="E18" i="32"/>
  <c r="F18" i="32"/>
  <c r="G18" i="32"/>
  <c r="I18" i="32" s="1"/>
  <c r="J18" i="32"/>
  <c r="L18" i="32" s="1"/>
  <c r="B19" i="32"/>
  <c r="C19" i="32"/>
  <c r="D19" i="32"/>
  <c r="E19" i="32"/>
  <c r="F19" i="32"/>
  <c r="G19" i="32"/>
  <c r="I19" i="32" s="1"/>
  <c r="J19" i="32"/>
  <c r="K19" i="32"/>
  <c r="L19" i="32"/>
  <c r="B20" i="32"/>
  <c r="C20" i="32"/>
  <c r="D20" i="32"/>
  <c r="E20" i="32"/>
  <c r="F20" i="32"/>
  <c r="K20" i="32" s="1"/>
  <c r="G20" i="32"/>
  <c r="I20" i="32"/>
  <c r="J20" i="32"/>
  <c r="L20" i="32" s="1"/>
  <c r="B21" i="32"/>
  <c r="C21" i="32"/>
  <c r="D21" i="32"/>
  <c r="E21" i="32"/>
  <c r="F21" i="32"/>
  <c r="K21" i="32" s="1"/>
  <c r="G21" i="32"/>
  <c r="I21" i="32" s="1"/>
  <c r="J21" i="32"/>
  <c r="L21" i="32" s="1"/>
  <c r="B22" i="32"/>
  <c r="C22" i="32"/>
  <c r="D22" i="32"/>
  <c r="E22" i="32"/>
  <c r="F22" i="32"/>
  <c r="G22" i="32"/>
  <c r="I22" i="32" s="1"/>
  <c r="J22" i="32"/>
  <c r="L22" i="32" s="1"/>
  <c r="B23" i="32"/>
  <c r="C23" i="32"/>
  <c r="D23" i="32"/>
  <c r="E23" i="32"/>
  <c r="F23" i="32"/>
  <c r="G23" i="32"/>
  <c r="I23" i="32" s="1"/>
  <c r="J23" i="32"/>
  <c r="K23" i="32"/>
  <c r="L23" i="32"/>
  <c r="B24" i="32"/>
  <c r="C24" i="32"/>
  <c r="D24" i="32"/>
  <c r="E24" i="32"/>
  <c r="F24" i="32"/>
  <c r="K24" i="32" s="1"/>
  <c r="G24" i="32"/>
  <c r="I24" i="32"/>
  <c r="J24" i="32"/>
  <c r="L24" i="32" s="1"/>
  <c r="B25" i="32"/>
  <c r="C25" i="32"/>
  <c r="D25" i="32"/>
  <c r="E25" i="32"/>
  <c r="F25" i="32"/>
  <c r="K25" i="32" s="1"/>
  <c r="G25" i="32"/>
  <c r="I25" i="32" s="1"/>
  <c r="J25" i="32"/>
  <c r="L25" i="32" s="1"/>
  <c r="B26" i="32"/>
  <c r="C26" i="32"/>
  <c r="D26" i="32"/>
  <c r="E26" i="32"/>
  <c r="F26" i="32"/>
  <c r="G26" i="32"/>
  <c r="I26" i="32" s="1"/>
  <c r="J26" i="32"/>
  <c r="L26" i="32" s="1"/>
  <c r="B27" i="32"/>
  <c r="C27" i="32"/>
  <c r="D27" i="32"/>
  <c r="E27" i="32"/>
  <c r="F27" i="32"/>
  <c r="G27" i="32"/>
  <c r="I27" i="32" s="1"/>
  <c r="J27" i="32"/>
  <c r="K27" i="32"/>
  <c r="L27" i="32"/>
  <c r="B28" i="32"/>
  <c r="C28" i="32"/>
  <c r="D28" i="32"/>
  <c r="E28" i="32"/>
  <c r="F28" i="32"/>
  <c r="K28" i="32" s="1"/>
  <c r="G28" i="32"/>
  <c r="I28" i="32"/>
  <c r="J28" i="32"/>
  <c r="L28" i="32" s="1"/>
  <c r="B29" i="32"/>
  <c r="C29" i="32"/>
  <c r="D29" i="32"/>
  <c r="E29" i="32"/>
  <c r="F29" i="32"/>
  <c r="K29" i="32" s="1"/>
  <c r="G29" i="32"/>
  <c r="I29" i="32" s="1"/>
  <c r="J29" i="32"/>
  <c r="L29" i="32" s="1"/>
  <c r="B30" i="32"/>
  <c r="C30" i="32"/>
  <c r="D30" i="32"/>
  <c r="E30" i="32"/>
  <c r="F30" i="32"/>
  <c r="G30" i="32"/>
  <c r="I30" i="32" s="1"/>
  <c r="J30" i="32"/>
  <c r="L30" i="32" s="1"/>
  <c r="B31" i="32"/>
  <c r="C31" i="32"/>
  <c r="D31" i="32"/>
  <c r="E31" i="32"/>
  <c r="F31" i="32"/>
  <c r="G31" i="32"/>
  <c r="I31" i="32" s="1"/>
  <c r="J31" i="32"/>
  <c r="K31" i="32"/>
  <c r="L31" i="32"/>
  <c r="B32" i="32"/>
  <c r="C32" i="32"/>
  <c r="D32" i="32"/>
  <c r="E32" i="32"/>
  <c r="F32" i="32"/>
  <c r="K32" i="32" s="1"/>
  <c r="G32" i="32"/>
  <c r="I32" i="32"/>
  <c r="J32" i="32"/>
  <c r="L32" i="32" s="1"/>
  <c r="B33" i="32"/>
  <c r="C33" i="32"/>
  <c r="D33" i="32"/>
  <c r="E33" i="32"/>
  <c r="F33" i="32"/>
  <c r="K33" i="32" s="1"/>
  <c r="G33" i="32"/>
  <c r="I33" i="32" s="1"/>
  <c r="J33" i="32"/>
  <c r="L33" i="32" s="1"/>
  <c r="B34" i="32"/>
  <c r="C34" i="32"/>
  <c r="D34" i="32"/>
  <c r="E34" i="32"/>
  <c r="F34" i="32"/>
  <c r="G34" i="32"/>
  <c r="I34" i="32" s="1"/>
  <c r="J34" i="32"/>
  <c r="L34" i="32" s="1"/>
  <c r="B35" i="32"/>
  <c r="C35" i="32"/>
  <c r="D35" i="32"/>
  <c r="E35" i="32"/>
  <c r="F35" i="32"/>
  <c r="G35" i="32"/>
  <c r="I35" i="32" s="1"/>
  <c r="J35" i="32"/>
  <c r="K35" i="32"/>
  <c r="L35" i="32"/>
  <c r="B36" i="32"/>
  <c r="C36" i="32"/>
  <c r="D36" i="32"/>
  <c r="E36" i="32"/>
  <c r="F36" i="32"/>
  <c r="K36" i="32" s="1"/>
  <c r="G36" i="32"/>
  <c r="I36" i="32"/>
  <c r="J36" i="32"/>
  <c r="L36" i="32" s="1"/>
  <c r="B37" i="32"/>
  <c r="C37" i="32"/>
  <c r="D37" i="32"/>
  <c r="E37" i="32"/>
  <c r="F37" i="32"/>
  <c r="K37" i="32" s="1"/>
  <c r="G37" i="32"/>
  <c r="I37" i="32" s="1"/>
  <c r="J37" i="32"/>
  <c r="L37" i="32" s="1"/>
  <c r="B38" i="32"/>
  <c r="C38" i="32"/>
  <c r="D38" i="32"/>
  <c r="E38" i="32"/>
  <c r="F38" i="32"/>
  <c r="G38" i="32"/>
  <c r="I38" i="32" s="1"/>
  <c r="J38" i="32"/>
  <c r="L38" i="32" s="1"/>
  <c r="B39" i="32"/>
  <c r="C39" i="32"/>
  <c r="D39" i="32"/>
  <c r="E39" i="32"/>
  <c r="F39" i="32"/>
  <c r="G39" i="32"/>
  <c r="I39" i="32" s="1"/>
  <c r="J39" i="32"/>
  <c r="K39" i="32"/>
  <c r="L39" i="32"/>
  <c r="B40" i="32"/>
  <c r="C40" i="32"/>
  <c r="D40" i="32"/>
  <c r="E40" i="32"/>
  <c r="F40" i="32"/>
  <c r="K40" i="32" s="1"/>
  <c r="G40" i="32"/>
  <c r="I40" i="32"/>
  <c r="J40" i="32"/>
  <c r="L40" i="32" s="1"/>
  <c r="B41" i="32"/>
  <c r="C41" i="32"/>
  <c r="D41" i="32"/>
  <c r="E41" i="32"/>
  <c r="F41" i="32"/>
  <c r="K41" i="32" s="1"/>
  <c r="G41" i="32"/>
  <c r="I41" i="32" s="1"/>
  <c r="J41" i="32"/>
  <c r="L41" i="32" s="1"/>
  <c r="B42" i="32"/>
  <c r="C42" i="32"/>
  <c r="D42" i="32"/>
  <c r="E42" i="32"/>
  <c r="F42" i="32"/>
  <c r="G42" i="32"/>
  <c r="I42" i="32" s="1"/>
  <c r="J42" i="32"/>
  <c r="L42" i="32" s="1"/>
  <c r="B43" i="32"/>
  <c r="C43" i="32"/>
  <c r="D43" i="32"/>
  <c r="E43" i="32"/>
  <c r="F43" i="32"/>
  <c r="G43" i="32"/>
  <c r="I43" i="32" s="1"/>
  <c r="J43" i="32"/>
  <c r="K43" i="32"/>
  <c r="L43" i="32"/>
  <c r="B44" i="32"/>
  <c r="C44" i="32"/>
  <c r="D44" i="32"/>
  <c r="E44" i="32"/>
  <c r="F44" i="32"/>
  <c r="K44" i="32" s="1"/>
  <c r="G44" i="32"/>
  <c r="I44" i="32"/>
  <c r="J44" i="32"/>
  <c r="L44" i="32" s="1"/>
  <c r="B45" i="32"/>
  <c r="C45" i="32"/>
  <c r="D45" i="32"/>
  <c r="E45" i="32"/>
  <c r="F45" i="32"/>
  <c r="K45" i="32" s="1"/>
  <c r="G45" i="32"/>
  <c r="I45" i="32" s="1"/>
  <c r="J45" i="32"/>
  <c r="L45" i="32" s="1"/>
  <c r="B46" i="32"/>
  <c r="C46" i="32"/>
  <c r="D46" i="32"/>
  <c r="E46" i="32"/>
  <c r="F46" i="32"/>
  <c r="G46" i="32"/>
  <c r="I46" i="32" s="1"/>
  <c r="J46" i="32"/>
  <c r="L46" i="32" s="1"/>
  <c r="B47" i="32"/>
  <c r="C47" i="32"/>
  <c r="D47" i="32"/>
  <c r="E47" i="32"/>
  <c r="F47" i="32"/>
  <c r="G47" i="32"/>
  <c r="I47" i="32" s="1"/>
  <c r="J47" i="32"/>
  <c r="K47" i="32"/>
  <c r="L47" i="32"/>
  <c r="B48" i="32"/>
  <c r="C48" i="32"/>
  <c r="D48" i="32"/>
  <c r="E48" i="32"/>
  <c r="F48" i="32"/>
  <c r="K48" i="32" s="1"/>
  <c r="G48" i="32"/>
  <c r="I48" i="32"/>
  <c r="J48" i="32"/>
  <c r="L48" i="32" s="1"/>
  <c r="B49" i="32"/>
  <c r="C49" i="32"/>
  <c r="D49" i="32"/>
  <c r="E49" i="32"/>
  <c r="F49" i="32"/>
  <c r="K49" i="32" s="1"/>
  <c r="G49" i="32"/>
  <c r="I49" i="32" s="1"/>
  <c r="J49" i="32"/>
  <c r="L49" i="32" s="1"/>
  <c r="B50" i="32"/>
  <c r="C50" i="32"/>
  <c r="D50" i="32"/>
  <c r="E50" i="32"/>
  <c r="F50" i="32"/>
  <c r="G50" i="32"/>
  <c r="I50" i="32" s="1"/>
  <c r="J50" i="32"/>
  <c r="L50" i="32" s="1"/>
  <c r="B51" i="32"/>
  <c r="C51" i="32"/>
  <c r="D51" i="32"/>
  <c r="E51" i="32"/>
  <c r="F51" i="32"/>
  <c r="G51" i="32"/>
  <c r="I51" i="32" s="1"/>
  <c r="J51" i="32"/>
  <c r="K51" i="32"/>
  <c r="L51" i="32"/>
  <c r="B52" i="32"/>
  <c r="C52" i="32"/>
  <c r="D52" i="32"/>
  <c r="E52" i="32"/>
  <c r="F52" i="32"/>
  <c r="K52" i="32" s="1"/>
  <c r="G52" i="32"/>
  <c r="I52" i="32"/>
  <c r="J52" i="32"/>
  <c r="L52" i="32" s="1"/>
  <c r="B53" i="32"/>
  <c r="C53" i="32"/>
  <c r="D53" i="32"/>
  <c r="E53" i="32"/>
  <c r="F53" i="32"/>
  <c r="K53" i="32" s="1"/>
  <c r="G53" i="32"/>
  <c r="I53" i="32" s="1"/>
  <c r="J53" i="32"/>
  <c r="L53" i="32" s="1"/>
  <c r="B54" i="32"/>
  <c r="C54" i="32"/>
  <c r="D54" i="32"/>
  <c r="E54" i="32"/>
  <c r="F54" i="32"/>
  <c r="G54" i="32"/>
  <c r="I54" i="32" s="1"/>
  <c r="J54" i="32"/>
  <c r="L54" i="32" s="1"/>
  <c r="B55" i="32"/>
  <c r="C55" i="32"/>
  <c r="D55" i="32"/>
  <c r="E55" i="32"/>
  <c r="F55" i="32"/>
  <c r="G55" i="32"/>
  <c r="I55" i="32" s="1"/>
  <c r="J55" i="32"/>
  <c r="K55" i="32"/>
  <c r="L55" i="32"/>
  <c r="B56" i="32"/>
  <c r="C56" i="32"/>
  <c r="D56" i="32"/>
  <c r="E56" i="32"/>
  <c r="F56" i="32"/>
  <c r="K56" i="32" s="1"/>
  <c r="G56" i="32"/>
  <c r="I56" i="32"/>
  <c r="J56" i="32"/>
  <c r="L56" i="32" s="1"/>
  <c r="B57" i="32"/>
  <c r="C57" i="32"/>
  <c r="D57" i="32"/>
  <c r="E57" i="32"/>
  <c r="F57" i="32"/>
  <c r="K57" i="32" s="1"/>
  <c r="G57" i="32"/>
  <c r="I57" i="32" s="1"/>
  <c r="J57" i="32"/>
  <c r="L57" i="32" s="1"/>
  <c r="B58" i="32"/>
  <c r="C58" i="32"/>
  <c r="D58" i="32"/>
  <c r="E58" i="32"/>
  <c r="F58" i="32"/>
  <c r="G58" i="32"/>
  <c r="I58" i="32" s="1"/>
  <c r="J58" i="32"/>
  <c r="L58" i="32" s="1"/>
  <c r="B59" i="32"/>
  <c r="C59" i="32"/>
  <c r="D59" i="32"/>
  <c r="E59" i="32"/>
  <c r="F59" i="32"/>
  <c r="G59" i="32"/>
  <c r="I59" i="32" s="1"/>
  <c r="J59" i="32"/>
  <c r="K59" i="32"/>
  <c r="L59" i="32"/>
  <c r="B60" i="32"/>
  <c r="C60" i="32"/>
  <c r="D60" i="32"/>
  <c r="E60" i="32"/>
  <c r="F60" i="32"/>
  <c r="K60" i="32" s="1"/>
  <c r="G60" i="32"/>
  <c r="I60" i="32"/>
  <c r="J60" i="32"/>
  <c r="L60" i="32" s="1"/>
  <c r="B61" i="32"/>
  <c r="C61" i="32"/>
  <c r="D61" i="32"/>
  <c r="E61" i="32"/>
  <c r="F61" i="32"/>
  <c r="K61" i="32" s="1"/>
  <c r="G61" i="32"/>
  <c r="I61" i="32" s="1"/>
  <c r="J61" i="32"/>
  <c r="L61" i="32" s="1"/>
  <c r="B62" i="32"/>
  <c r="C62" i="32"/>
  <c r="D62" i="32"/>
  <c r="E62" i="32"/>
  <c r="F62" i="32"/>
  <c r="G62" i="32"/>
  <c r="I62" i="32" s="1"/>
  <c r="J62" i="32"/>
  <c r="L62" i="32" s="1"/>
  <c r="B63" i="32"/>
  <c r="C63" i="32"/>
  <c r="D63" i="32"/>
  <c r="E63" i="32"/>
  <c r="F63" i="32"/>
  <c r="G63" i="32"/>
  <c r="I63" i="32" s="1"/>
  <c r="J63" i="32"/>
  <c r="K63" i="32"/>
  <c r="L63" i="32"/>
  <c r="B64" i="32"/>
  <c r="C64" i="32"/>
  <c r="D64" i="32"/>
  <c r="E64" i="32"/>
  <c r="F64" i="32"/>
  <c r="K64" i="32" s="1"/>
  <c r="G64" i="32"/>
  <c r="I64" i="32"/>
  <c r="J64" i="32"/>
  <c r="L64" i="32" s="1"/>
  <c r="B65" i="32"/>
  <c r="C65" i="32"/>
  <c r="D65" i="32"/>
  <c r="E65" i="32"/>
  <c r="F65" i="32"/>
  <c r="K65" i="32" s="1"/>
  <c r="G65" i="32"/>
  <c r="I65" i="32" s="1"/>
  <c r="J65" i="32"/>
  <c r="L65" i="32" s="1"/>
  <c r="B66" i="32"/>
  <c r="C66" i="32"/>
  <c r="D66" i="32"/>
  <c r="E66" i="32"/>
  <c r="F66" i="32"/>
  <c r="G66" i="32"/>
  <c r="I66" i="32" s="1"/>
  <c r="J66" i="32"/>
  <c r="L66" i="32" s="1"/>
  <c r="B67" i="32"/>
  <c r="C67" i="32"/>
  <c r="D67" i="32"/>
  <c r="E67" i="32"/>
  <c r="F67" i="32"/>
  <c r="G67" i="32"/>
  <c r="I67" i="32" s="1"/>
  <c r="J67" i="32"/>
  <c r="K67" i="32"/>
  <c r="L67" i="32"/>
  <c r="B68" i="32"/>
  <c r="C68" i="32"/>
  <c r="D68" i="32"/>
  <c r="E68" i="32"/>
  <c r="F68" i="32"/>
  <c r="K68" i="32" s="1"/>
  <c r="G68" i="32"/>
  <c r="I68" i="32"/>
  <c r="J68" i="32"/>
  <c r="L68" i="32" s="1"/>
  <c r="B69" i="32"/>
  <c r="C69" i="32"/>
  <c r="D69" i="32"/>
  <c r="E69" i="32"/>
  <c r="F69" i="32"/>
  <c r="K69" i="32" s="1"/>
  <c r="G69" i="32"/>
  <c r="I69" i="32" s="1"/>
  <c r="J69" i="32"/>
  <c r="L69" i="32" s="1"/>
  <c r="B70" i="32"/>
  <c r="C70" i="32"/>
  <c r="D70" i="32"/>
  <c r="E70" i="32"/>
  <c r="F70" i="32"/>
  <c r="G70" i="32"/>
  <c r="I70" i="32" s="1"/>
  <c r="J70" i="32"/>
  <c r="L70" i="32" s="1"/>
  <c r="B71" i="32"/>
  <c r="C71" i="32"/>
  <c r="D71" i="32"/>
  <c r="E71" i="32"/>
  <c r="F71" i="32"/>
  <c r="G71" i="32"/>
  <c r="I71" i="32" s="1"/>
  <c r="J71" i="32"/>
  <c r="K71" i="32"/>
  <c r="L71" i="32"/>
  <c r="B72" i="32"/>
  <c r="C72" i="32"/>
  <c r="D72" i="32"/>
  <c r="E72" i="32"/>
  <c r="F72" i="32"/>
  <c r="K72" i="32" s="1"/>
  <c r="G72" i="32"/>
  <c r="I72" i="32"/>
  <c r="J72" i="32"/>
  <c r="L72" i="32" s="1"/>
  <c r="B73" i="32"/>
  <c r="C73" i="32"/>
  <c r="D73" i="32"/>
  <c r="E73" i="32"/>
  <c r="F73" i="32"/>
  <c r="K73" i="32" s="1"/>
  <c r="G73" i="32"/>
  <c r="I73" i="32" s="1"/>
  <c r="J73" i="32"/>
  <c r="L73" i="32" s="1"/>
  <c r="B74" i="32"/>
  <c r="C74" i="32"/>
  <c r="D74" i="32"/>
  <c r="E74" i="32"/>
  <c r="F74" i="32"/>
  <c r="G74" i="32"/>
  <c r="I74" i="32" s="1"/>
  <c r="J74" i="32"/>
  <c r="L74" i="32" s="1"/>
  <c r="B75" i="32"/>
  <c r="C75" i="32"/>
  <c r="D75" i="32"/>
  <c r="E75" i="32"/>
  <c r="F75" i="32"/>
  <c r="G75" i="32"/>
  <c r="I75" i="32" s="1"/>
  <c r="J75" i="32"/>
  <c r="K75" i="32"/>
  <c r="L75" i="32"/>
  <c r="B76" i="32"/>
  <c r="C76" i="32"/>
  <c r="D76" i="32"/>
  <c r="E76" i="32"/>
  <c r="F76" i="32"/>
  <c r="K76" i="32" s="1"/>
  <c r="G76" i="32"/>
  <c r="I76" i="32"/>
  <c r="J76" i="32"/>
  <c r="L76" i="32" s="1"/>
  <c r="B77" i="32"/>
  <c r="C77" i="32"/>
  <c r="D77" i="32"/>
  <c r="E77" i="32"/>
  <c r="F77" i="32"/>
  <c r="K77" i="32" s="1"/>
  <c r="G77" i="32"/>
  <c r="I77" i="32" s="1"/>
  <c r="J77" i="32"/>
  <c r="L77" i="32" s="1"/>
  <c r="B78" i="32"/>
  <c r="C78" i="32"/>
  <c r="D78" i="32"/>
  <c r="E78" i="32"/>
  <c r="F78" i="32"/>
  <c r="G78" i="32"/>
  <c r="I78" i="32" s="1"/>
  <c r="J78" i="32"/>
  <c r="L78" i="32" s="1"/>
  <c r="B79" i="32"/>
  <c r="C79" i="32"/>
  <c r="D79" i="32"/>
  <c r="E79" i="32"/>
  <c r="F79" i="32"/>
  <c r="G79" i="32"/>
  <c r="I79" i="32" s="1"/>
  <c r="J79" i="32"/>
  <c r="K79" i="32"/>
  <c r="L79" i="32"/>
  <c r="B80" i="32"/>
  <c r="C80" i="32"/>
  <c r="D80" i="32"/>
  <c r="E80" i="32"/>
  <c r="F80" i="32"/>
  <c r="K80" i="32" s="1"/>
  <c r="G80" i="32"/>
  <c r="I80" i="32"/>
  <c r="J80" i="32"/>
  <c r="L80" i="32" s="1"/>
  <c r="B81" i="32"/>
  <c r="C81" i="32"/>
  <c r="D81" i="32"/>
  <c r="E81" i="32"/>
  <c r="F81" i="32"/>
  <c r="K81" i="32" s="1"/>
  <c r="G81" i="32"/>
  <c r="I81" i="32" s="1"/>
  <c r="J81" i="32"/>
  <c r="L81" i="32" s="1"/>
  <c r="B82" i="32"/>
  <c r="C82" i="32"/>
  <c r="D82" i="32"/>
  <c r="E82" i="32"/>
  <c r="F82" i="32"/>
  <c r="G82" i="32"/>
  <c r="I82" i="32" s="1"/>
  <c r="J82" i="32"/>
  <c r="L82" i="32" s="1"/>
  <c r="B83" i="32"/>
  <c r="C83" i="32"/>
  <c r="D83" i="32"/>
  <c r="E83" i="32"/>
  <c r="F83" i="32"/>
  <c r="G83" i="32"/>
  <c r="I83" i="32" s="1"/>
  <c r="J83" i="32"/>
  <c r="K83" i="32"/>
  <c r="L83" i="32"/>
  <c r="B84" i="32"/>
  <c r="C84" i="32"/>
  <c r="D84" i="32"/>
  <c r="E84" i="32"/>
  <c r="F84" i="32"/>
  <c r="K84" i="32" s="1"/>
  <c r="G84" i="32"/>
  <c r="I84" i="32"/>
  <c r="J84" i="32"/>
  <c r="L84" i="32" s="1"/>
  <c r="B85" i="32"/>
  <c r="C85" i="32"/>
  <c r="D85" i="32"/>
  <c r="E85" i="32"/>
  <c r="F85" i="32"/>
  <c r="K85" i="32" s="1"/>
  <c r="G85" i="32"/>
  <c r="I85" i="32" s="1"/>
  <c r="J85" i="32"/>
  <c r="L85" i="32" s="1"/>
  <c r="B86" i="32"/>
  <c r="C86" i="32"/>
  <c r="D86" i="32"/>
  <c r="E86" i="32"/>
  <c r="F86" i="32"/>
  <c r="G86" i="32"/>
  <c r="I86" i="32" s="1"/>
  <c r="J86" i="32"/>
  <c r="L86" i="32" s="1"/>
  <c r="B87" i="32"/>
  <c r="C87" i="32"/>
  <c r="D87" i="32"/>
  <c r="E87" i="32"/>
  <c r="F87" i="32"/>
  <c r="G87" i="32"/>
  <c r="I87" i="32" s="1"/>
  <c r="J87" i="32"/>
  <c r="K87" i="32"/>
  <c r="L87" i="32"/>
  <c r="B88" i="32"/>
  <c r="C88" i="32"/>
  <c r="D88" i="32"/>
  <c r="E88" i="32"/>
  <c r="F88" i="32"/>
  <c r="K88" i="32" s="1"/>
  <c r="G88" i="32"/>
  <c r="I88" i="32"/>
  <c r="J88" i="32"/>
  <c r="L88" i="32" s="1"/>
  <c r="B89" i="32"/>
  <c r="C89" i="32"/>
  <c r="D89" i="32"/>
  <c r="E89" i="32"/>
  <c r="F89" i="32"/>
  <c r="K89" i="32" s="1"/>
  <c r="G89" i="32"/>
  <c r="I89" i="32" s="1"/>
  <c r="J89" i="32"/>
  <c r="L89" i="32" s="1"/>
  <c r="B90" i="32"/>
  <c r="C90" i="32"/>
  <c r="D90" i="32"/>
  <c r="E90" i="32"/>
  <c r="F90" i="32"/>
  <c r="G90" i="32"/>
  <c r="I90" i="32" s="1"/>
  <c r="J90" i="32"/>
  <c r="L90" i="32" s="1"/>
  <c r="B91" i="32"/>
  <c r="C91" i="32"/>
  <c r="D91" i="32"/>
  <c r="E91" i="32"/>
  <c r="F91" i="32"/>
  <c r="G91" i="32"/>
  <c r="I91" i="32" s="1"/>
  <c r="J91" i="32"/>
  <c r="K91" i="32"/>
  <c r="L91" i="32"/>
  <c r="B92" i="32"/>
  <c r="C92" i="32"/>
  <c r="D92" i="32"/>
  <c r="E92" i="32"/>
  <c r="F92" i="32"/>
  <c r="K92" i="32" s="1"/>
  <c r="G92" i="32"/>
  <c r="I92" i="32"/>
  <c r="J92" i="32"/>
  <c r="L92" i="32" s="1"/>
  <c r="B93" i="32"/>
  <c r="C93" i="32"/>
  <c r="D93" i="32"/>
  <c r="E93" i="32"/>
  <c r="F93" i="32"/>
  <c r="K93" i="32" s="1"/>
  <c r="G93" i="32"/>
  <c r="I93" i="32" s="1"/>
  <c r="J93" i="32"/>
  <c r="L93" i="32" s="1"/>
  <c r="B94" i="32"/>
  <c r="C94" i="32"/>
  <c r="D94" i="32"/>
  <c r="E94" i="32"/>
  <c r="F94" i="32"/>
  <c r="G94" i="32"/>
  <c r="I94" i="32" s="1"/>
  <c r="J94" i="32"/>
  <c r="L94" i="32" s="1"/>
  <c r="B95" i="32"/>
  <c r="C95" i="32"/>
  <c r="D95" i="32"/>
  <c r="E95" i="32"/>
  <c r="F95" i="32"/>
  <c r="G95" i="32"/>
  <c r="I95" i="32" s="1"/>
  <c r="J95" i="32"/>
  <c r="K95" i="32"/>
  <c r="L95" i="32"/>
  <c r="B96" i="32"/>
  <c r="C96" i="32"/>
  <c r="D96" i="32"/>
  <c r="E96" i="32"/>
  <c r="F96" i="32"/>
  <c r="K96" i="32" s="1"/>
  <c r="G96" i="32"/>
  <c r="I96" i="32"/>
  <c r="J96" i="32"/>
  <c r="L96" i="32" s="1"/>
  <c r="B97" i="32"/>
  <c r="C97" i="32"/>
  <c r="D97" i="32"/>
  <c r="E97" i="32"/>
  <c r="F97" i="32"/>
  <c r="K97" i="32" s="1"/>
  <c r="G97" i="32"/>
  <c r="I97" i="32" s="1"/>
  <c r="J97" i="32"/>
  <c r="L97" i="32" s="1"/>
  <c r="B98" i="32"/>
  <c r="C98" i="32"/>
  <c r="D98" i="32"/>
  <c r="E98" i="32"/>
  <c r="F98" i="32"/>
  <c r="G98" i="32"/>
  <c r="I98" i="32" s="1"/>
  <c r="J98" i="32"/>
  <c r="L98" i="32" s="1"/>
  <c r="B99" i="32"/>
  <c r="C99" i="32"/>
  <c r="D99" i="32"/>
  <c r="E99" i="32"/>
  <c r="F99" i="32"/>
  <c r="G99" i="32"/>
  <c r="I99" i="32" s="1"/>
  <c r="J99" i="32"/>
  <c r="K99" i="32"/>
  <c r="L99" i="32"/>
  <c r="B100" i="32"/>
  <c r="C100" i="32"/>
  <c r="D100" i="32"/>
  <c r="E100" i="32"/>
  <c r="F100" i="32"/>
  <c r="K100" i="32" s="1"/>
  <c r="G100" i="32"/>
  <c r="I100" i="32"/>
  <c r="J100" i="32"/>
  <c r="L100" i="32" s="1"/>
  <c r="B101" i="32"/>
  <c r="C101" i="32"/>
  <c r="D101" i="32"/>
  <c r="E101" i="32"/>
  <c r="F101" i="32"/>
  <c r="K101" i="32" s="1"/>
  <c r="G101" i="32"/>
  <c r="I101" i="32" s="1"/>
  <c r="J101" i="32"/>
  <c r="L101" i="32" s="1"/>
  <c r="B102" i="32"/>
  <c r="C102" i="32"/>
  <c r="D102" i="32"/>
  <c r="E102" i="32"/>
  <c r="F102" i="32"/>
  <c r="G102" i="32"/>
  <c r="I102" i="32" s="1"/>
  <c r="J102" i="32"/>
  <c r="L102" i="32" s="1"/>
  <c r="B103" i="32"/>
  <c r="C103" i="32"/>
  <c r="D103" i="32"/>
  <c r="E103" i="32"/>
  <c r="F103" i="32"/>
  <c r="G103" i="32"/>
  <c r="I103" i="32" s="1"/>
  <c r="J103" i="32"/>
  <c r="K103" i="32"/>
  <c r="L103" i="32"/>
  <c r="B104" i="32"/>
  <c r="C104" i="32"/>
  <c r="D104" i="32"/>
  <c r="E104" i="32"/>
  <c r="F104" i="32"/>
  <c r="K104" i="32" s="1"/>
  <c r="G104" i="32"/>
  <c r="I104" i="32"/>
  <c r="J104" i="32"/>
  <c r="L104" i="32" s="1"/>
  <c r="B105" i="32"/>
  <c r="C105" i="32"/>
  <c r="D105" i="32"/>
  <c r="E105" i="32"/>
  <c r="F105" i="32"/>
  <c r="K105" i="32" s="1"/>
  <c r="G105" i="32"/>
  <c r="I105" i="32" s="1"/>
  <c r="J105" i="32"/>
  <c r="L105" i="32" s="1"/>
  <c r="B106" i="32"/>
  <c r="C106" i="32"/>
  <c r="D106" i="32"/>
  <c r="E106" i="32"/>
  <c r="F106" i="32"/>
  <c r="G106" i="32"/>
  <c r="I106" i="32" s="1"/>
  <c r="J106" i="32"/>
  <c r="L106" i="32" s="1"/>
  <c r="B107" i="32"/>
  <c r="C107" i="32"/>
  <c r="D107" i="32"/>
  <c r="E107" i="32"/>
  <c r="F107" i="32"/>
  <c r="G107" i="32"/>
  <c r="I107" i="32" s="1"/>
  <c r="J107" i="32"/>
  <c r="K107" i="32"/>
  <c r="L107" i="32"/>
  <c r="B108" i="32"/>
  <c r="C108" i="32"/>
  <c r="D108" i="32"/>
  <c r="E108" i="32"/>
  <c r="F108" i="32"/>
  <c r="K108" i="32" s="1"/>
  <c r="G108" i="32"/>
  <c r="I108" i="32"/>
  <c r="J108" i="32"/>
  <c r="L108" i="32" s="1"/>
  <c r="B109" i="32"/>
  <c r="C109" i="32"/>
  <c r="D109" i="32"/>
  <c r="E109" i="32"/>
  <c r="F109" i="32"/>
  <c r="K109" i="32" s="1"/>
  <c r="G109" i="32"/>
  <c r="I109" i="32" s="1"/>
  <c r="J109" i="32"/>
  <c r="L109" i="32" s="1"/>
  <c r="B110" i="32"/>
  <c r="C110" i="32"/>
  <c r="D110" i="32"/>
  <c r="E110" i="32"/>
  <c r="F110" i="32"/>
  <c r="G110" i="32"/>
  <c r="I110" i="32" s="1"/>
  <c r="J110" i="32"/>
  <c r="L110" i="32" s="1"/>
  <c r="B111" i="32"/>
  <c r="C111" i="32"/>
  <c r="D111" i="32"/>
  <c r="E111" i="32"/>
  <c r="F111" i="32"/>
  <c r="G111" i="32"/>
  <c r="I111" i="32" s="1"/>
  <c r="J111" i="32"/>
  <c r="K111" i="32"/>
  <c r="L111" i="32"/>
  <c r="B112" i="32"/>
  <c r="C112" i="32"/>
  <c r="D112" i="32"/>
  <c r="E112" i="32"/>
  <c r="F112" i="32"/>
  <c r="K112" i="32" s="1"/>
  <c r="G112" i="32"/>
  <c r="I112" i="32"/>
  <c r="J112" i="32"/>
  <c r="L112" i="32" s="1"/>
  <c r="B113" i="32"/>
  <c r="C113" i="32"/>
  <c r="D113" i="32"/>
  <c r="E113" i="32"/>
  <c r="F113" i="32"/>
  <c r="K113" i="32" s="1"/>
  <c r="G113" i="32"/>
  <c r="I113" i="32" s="1"/>
  <c r="J113" i="32"/>
  <c r="L113" i="32" s="1"/>
  <c r="B114" i="32"/>
  <c r="C114" i="32"/>
  <c r="D114" i="32"/>
  <c r="E114" i="32"/>
  <c r="F114" i="32"/>
  <c r="G114" i="32"/>
  <c r="I114" i="32" s="1"/>
  <c r="J114" i="32"/>
  <c r="L114" i="32" s="1"/>
  <c r="B115" i="32"/>
  <c r="C115" i="32"/>
  <c r="D115" i="32"/>
  <c r="E115" i="32"/>
  <c r="F115" i="32"/>
  <c r="G115" i="32"/>
  <c r="I115" i="32" s="1"/>
  <c r="J115" i="32"/>
  <c r="K115" i="32"/>
  <c r="L115" i="32"/>
  <c r="B116" i="32"/>
  <c r="C116" i="32"/>
  <c r="D116" i="32"/>
  <c r="E116" i="32"/>
  <c r="F116" i="32"/>
  <c r="K116" i="32" s="1"/>
  <c r="G116" i="32"/>
  <c r="I116" i="32"/>
  <c r="J116" i="32"/>
  <c r="L116" i="32" s="1"/>
  <c r="B117" i="32"/>
  <c r="C117" i="32"/>
  <c r="D117" i="32"/>
  <c r="E117" i="32"/>
  <c r="F117" i="32"/>
  <c r="K117" i="32" s="1"/>
  <c r="G117" i="32"/>
  <c r="I117" i="32" s="1"/>
  <c r="J117" i="32"/>
  <c r="L117" i="32" s="1"/>
  <c r="B118" i="32"/>
  <c r="C118" i="32"/>
  <c r="D118" i="32"/>
  <c r="E118" i="32"/>
  <c r="F118" i="32"/>
  <c r="G118" i="32"/>
  <c r="I118" i="32" s="1"/>
  <c r="J118" i="32"/>
  <c r="L118" i="32" s="1"/>
  <c r="B119" i="32"/>
  <c r="C119" i="32"/>
  <c r="D119" i="32"/>
  <c r="E119" i="32"/>
  <c r="F119" i="32"/>
  <c r="G119" i="32"/>
  <c r="I119" i="32" s="1"/>
  <c r="J119" i="32"/>
  <c r="K119" i="32"/>
  <c r="L119" i="32"/>
  <c r="B120" i="32"/>
  <c r="C120" i="32"/>
  <c r="D120" i="32"/>
  <c r="E120" i="32"/>
  <c r="F120" i="32"/>
  <c r="K120" i="32" s="1"/>
  <c r="G120" i="32"/>
  <c r="I120" i="32"/>
  <c r="J120" i="32"/>
  <c r="L120" i="32" s="1"/>
  <c r="B121" i="32"/>
  <c r="C121" i="32"/>
  <c r="D121" i="32"/>
  <c r="E121" i="32"/>
  <c r="F121" i="32"/>
  <c r="K121" i="32" s="1"/>
  <c r="G121" i="32"/>
  <c r="I121" i="32" s="1"/>
  <c r="J121" i="32"/>
  <c r="L121" i="32" s="1"/>
  <c r="B122" i="32"/>
  <c r="C122" i="32"/>
  <c r="D122" i="32"/>
  <c r="E122" i="32"/>
  <c r="F122" i="32"/>
  <c r="G122" i="32"/>
  <c r="I122" i="32" s="1"/>
  <c r="J122" i="32"/>
  <c r="L122" i="32" s="1"/>
  <c r="B123" i="32"/>
  <c r="C123" i="32"/>
  <c r="D123" i="32"/>
  <c r="E123" i="32"/>
  <c r="F123" i="32"/>
  <c r="G123" i="32"/>
  <c r="I123" i="32" s="1"/>
  <c r="J123" i="32"/>
  <c r="K123" i="32"/>
  <c r="L123" i="32"/>
  <c r="B124" i="32"/>
  <c r="C124" i="32"/>
  <c r="D124" i="32"/>
  <c r="E124" i="32"/>
  <c r="F124" i="32"/>
  <c r="K124" i="32" s="1"/>
  <c r="G124" i="32"/>
  <c r="I124" i="32"/>
  <c r="J124" i="32"/>
  <c r="L124" i="32" s="1"/>
  <c r="B125" i="32"/>
  <c r="C125" i="32"/>
  <c r="D125" i="32"/>
  <c r="E125" i="32"/>
  <c r="F125" i="32"/>
  <c r="K125" i="32" s="1"/>
  <c r="G125" i="32"/>
  <c r="I125" i="32" s="1"/>
  <c r="J125" i="32"/>
  <c r="L125" i="32" s="1"/>
  <c r="B126" i="32"/>
  <c r="C126" i="32"/>
  <c r="D126" i="32"/>
  <c r="E126" i="32"/>
  <c r="F126" i="32"/>
  <c r="G126" i="32"/>
  <c r="I126" i="32" s="1"/>
  <c r="J126" i="32"/>
  <c r="L126" i="32" s="1"/>
  <c r="B127" i="32"/>
  <c r="C127" i="32"/>
  <c r="D127" i="32"/>
  <c r="E127" i="32"/>
  <c r="F127" i="32"/>
  <c r="G127" i="32"/>
  <c r="I127" i="32" s="1"/>
  <c r="J127" i="32"/>
  <c r="K127" i="32"/>
  <c r="L127" i="32"/>
  <c r="B128" i="32"/>
  <c r="C128" i="32"/>
  <c r="D128" i="32"/>
  <c r="E128" i="32"/>
  <c r="F128" i="32"/>
  <c r="K128" i="32" s="1"/>
  <c r="G128" i="32"/>
  <c r="I128" i="32"/>
  <c r="J128" i="32"/>
  <c r="L128" i="32" s="1"/>
  <c r="B129" i="32"/>
  <c r="C129" i="32"/>
  <c r="D129" i="32"/>
  <c r="E129" i="32"/>
  <c r="F129" i="32"/>
  <c r="K129" i="32" s="1"/>
  <c r="G129" i="32"/>
  <c r="I129" i="32" s="1"/>
  <c r="J129" i="32"/>
  <c r="L129" i="32" s="1"/>
  <c r="B130" i="32"/>
  <c r="C130" i="32"/>
  <c r="D130" i="32"/>
  <c r="E130" i="32"/>
  <c r="F130" i="32"/>
  <c r="G130" i="32"/>
  <c r="I130" i="32" s="1"/>
  <c r="J130" i="32"/>
  <c r="L130" i="32" s="1"/>
  <c r="B131" i="32"/>
  <c r="C131" i="32"/>
  <c r="D131" i="32"/>
  <c r="E131" i="32"/>
  <c r="F131" i="32"/>
  <c r="G131" i="32"/>
  <c r="I131" i="32" s="1"/>
  <c r="J131" i="32"/>
  <c r="K131" i="32"/>
  <c r="L131" i="32"/>
  <c r="B132" i="32"/>
  <c r="C132" i="32"/>
  <c r="D132" i="32"/>
  <c r="E132" i="32"/>
  <c r="F132" i="32"/>
  <c r="K132" i="32" s="1"/>
  <c r="G132" i="32"/>
  <c r="I132" i="32"/>
  <c r="J132" i="32"/>
  <c r="L132" i="32" s="1"/>
  <c r="B133" i="32"/>
  <c r="C133" i="32"/>
  <c r="D133" i="32"/>
  <c r="E133" i="32"/>
  <c r="F133" i="32"/>
  <c r="K133" i="32" s="1"/>
  <c r="G133" i="32"/>
  <c r="I133" i="32" s="1"/>
  <c r="J133" i="32"/>
  <c r="L133" i="32" s="1"/>
  <c r="B134" i="32"/>
  <c r="C134" i="32"/>
  <c r="D134" i="32"/>
  <c r="E134" i="32"/>
  <c r="F134" i="32"/>
  <c r="G134" i="32"/>
  <c r="I134" i="32" s="1"/>
  <c r="J134" i="32"/>
  <c r="L134" i="32" s="1"/>
  <c r="B135" i="32"/>
  <c r="C135" i="32"/>
  <c r="D135" i="32"/>
  <c r="E135" i="32"/>
  <c r="F135" i="32"/>
  <c r="G135" i="32"/>
  <c r="I135" i="32" s="1"/>
  <c r="J135" i="32"/>
  <c r="K135" i="32"/>
  <c r="L135" i="32"/>
  <c r="B136" i="32"/>
  <c r="C136" i="32"/>
  <c r="D136" i="32"/>
  <c r="E136" i="32"/>
  <c r="F136" i="32"/>
  <c r="K136" i="32" s="1"/>
  <c r="G136" i="32"/>
  <c r="I136" i="32"/>
  <c r="J136" i="32"/>
  <c r="L136" i="32" s="1"/>
  <c r="B137" i="32"/>
  <c r="C137" i="32"/>
  <c r="D137" i="32"/>
  <c r="E137" i="32"/>
  <c r="F137" i="32"/>
  <c r="K137" i="32" s="1"/>
  <c r="G137" i="32"/>
  <c r="I137" i="32" s="1"/>
  <c r="J137" i="32"/>
  <c r="L137" i="32" s="1"/>
  <c r="B138" i="32"/>
  <c r="C138" i="32"/>
  <c r="D138" i="32"/>
  <c r="E138" i="32"/>
  <c r="F138" i="32"/>
  <c r="G138" i="32"/>
  <c r="I138" i="32" s="1"/>
  <c r="J138" i="32"/>
  <c r="L138" i="32" s="1"/>
  <c r="B139" i="32"/>
  <c r="C139" i="32"/>
  <c r="D139" i="32"/>
  <c r="E139" i="32"/>
  <c r="F139" i="32"/>
  <c r="G139" i="32"/>
  <c r="I139" i="32" s="1"/>
  <c r="J139" i="32"/>
  <c r="K139" i="32"/>
  <c r="L139" i="32"/>
  <c r="B140" i="32"/>
  <c r="C140" i="32"/>
  <c r="D140" i="32"/>
  <c r="E140" i="32"/>
  <c r="F140" i="32"/>
  <c r="K140" i="32" s="1"/>
  <c r="G140" i="32"/>
  <c r="I140" i="32"/>
  <c r="J140" i="32"/>
  <c r="L140" i="32" s="1"/>
  <c r="B141" i="32"/>
  <c r="C141" i="32"/>
  <c r="D141" i="32"/>
  <c r="E141" i="32"/>
  <c r="F141" i="32"/>
  <c r="K141" i="32" s="1"/>
  <c r="G141" i="32"/>
  <c r="I141" i="32" s="1"/>
  <c r="J141" i="32"/>
  <c r="L141" i="32" s="1"/>
  <c r="B142" i="32"/>
  <c r="C142" i="32"/>
  <c r="D142" i="32"/>
  <c r="E142" i="32"/>
  <c r="F142" i="32"/>
  <c r="G142" i="32"/>
  <c r="I142" i="32" s="1"/>
  <c r="J142" i="32"/>
  <c r="L142" i="32" s="1"/>
  <c r="B143" i="32"/>
  <c r="C143" i="32"/>
  <c r="D143" i="32"/>
  <c r="E143" i="32"/>
  <c r="F143" i="32"/>
  <c r="G143" i="32"/>
  <c r="I143" i="32" s="1"/>
  <c r="J143" i="32"/>
  <c r="K143" i="32"/>
  <c r="L143" i="32"/>
  <c r="B144" i="32"/>
  <c r="C144" i="32"/>
  <c r="D144" i="32"/>
  <c r="E144" i="32"/>
  <c r="F144" i="32"/>
  <c r="K144" i="32" s="1"/>
  <c r="G144" i="32"/>
  <c r="I144" i="32"/>
  <c r="J144" i="32"/>
  <c r="L144" i="32" s="1"/>
  <c r="B145" i="32"/>
  <c r="C145" i="32"/>
  <c r="D145" i="32"/>
  <c r="E145" i="32"/>
  <c r="F145" i="32"/>
  <c r="K145" i="32" s="1"/>
  <c r="G145" i="32"/>
  <c r="I145" i="32" s="1"/>
  <c r="J145" i="32"/>
  <c r="L145" i="32" s="1"/>
  <c r="B146" i="32"/>
  <c r="C146" i="32"/>
  <c r="D146" i="32"/>
  <c r="E146" i="32"/>
  <c r="F146" i="32"/>
  <c r="G146" i="32"/>
  <c r="I146" i="32" s="1"/>
  <c r="J146" i="32"/>
  <c r="L146" i="32" s="1"/>
  <c r="B147" i="32"/>
  <c r="C147" i="32"/>
  <c r="D147" i="32"/>
  <c r="E147" i="32"/>
  <c r="F147" i="32"/>
  <c r="G147" i="32"/>
  <c r="I147" i="32" s="1"/>
  <c r="J147" i="32"/>
  <c r="L147" i="32" s="1"/>
  <c r="K147" i="32"/>
  <c r="B148" i="32"/>
  <c r="C148" i="32"/>
  <c r="D148" i="32"/>
  <c r="E148" i="32"/>
  <c r="F148" i="32"/>
  <c r="K148" i="32" s="1"/>
  <c r="G148" i="32"/>
  <c r="I148" i="32"/>
  <c r="J148" i="32"/>
  <c r="L148" i="32" s="1"/>
  <c r="B149" i="32"/>
  <c r="C149" i="32"/>
  <c r="D149" i="32"/>
  <c r="E149" i="32"/>
  <c r="F149" i="32"/>
  <c r="G149" i="32"/>
  <c r="I149" i="32" s="1"/>
  <c r="J149" i="32"/>
  <c r="L149" i="32" s="1"/>
  <c r="B150" i="32"/>
  <c r="C150" i="32"/>
  <c r="D150" i="32"/>
  <c r="E150" i="32"/>
  <c r="F150" i="32"/>
  <c r="G150" i="32"/>
  <c r="I150" i="32" s="1"/>
  <c r="J150" i="32"/>
  <c r="L150" i="32" s="1"/>
  <c r="B151" i="32"/>
  <c r="C151" i="32"/>
  <c r="D151" i="32"/>
  <c r="E151" i="32"/>
  <c r="F151" i="32"/>
  <c r="K151" i="32" s="1"/>
  <c r="G151" i="32"/>
  <c r="I151" i="32" s="1"/>
  <c r="J151" i="32"/>
  <c r="L151" i="32" s="1"/>
  <c r="B152" i="32"/>
  <c r="C152" i="32"/>
  <c r="D152" i="32"/>
  <c r="E152" i="32"/>
  <c r="F152" i="32"/>
  <c r="K152" i="32" s="1"/>
  <c r="G152" i="32"/>
  <c r="I152" i="32" s="1"/>
  <c r="J152" i="32"/>
  <c r="L152" i="32" s="1"/>
  <c r="B153" i="32"/>
  <c r="C153" i="32"/>
  <c r="D153" i="32"/>
  <c r="E153" i="32"/>
  <c r="F153" i="32"/>
  <c r="G153" i="32"/>
  <c r="I153" i="32" s="1"/>
  <c r="J153" i="32"/>
  <c r="L153" i="32" s="1"/>
  <c r="B154" i="32"/>
  <c r="C154" i="32"/>
  <c r="D154" i="32"/>
  <c r="E154" i="32"/>
  <c r="K154" i="32" s="1"/>
  <c r="F154" i="32"/>
  <c r="G154" i="32"/>
  <c r="I154" i="32" s="1"/>
  <c r="J154" i="32"/>
  <c r="L154" i="32" s="1"/>
  <c r="B155" i="32"/>
  <c r="C155" i="32"/>
  <c r="D155" i="32"/>
  <c r="E155" i="32"/>
  <c r="K155" i="32" s="1"/>
  <c r="F155" i="32"/>
  <c r="G155" i="32"/>
  <c r="I155" i="32" s="1"/>
  <c r="J155" i="32"/>
  <c r="L155" i="32" s="1"/>
  <c r="B156" i="32"/>
  <c r="C156" i="32"/>
  <c r="D156" i="32"/>
  <c r="E156" i="32"/>
  <c r="F156" i="32"/>
  <c r="K156" i="32" s="1"/>
  <c r="G156" i="32"/>
  <c r="I156" i="32"/>
  <c r="J156" i="32"/>
  <c r="L156" i="32" s="1"/>
  <c r="B157" i="32"/>
  <c r="C157" i="32"/>
  <c r="D157" i="32"/>
  <c r="E157" i="32"/>
  <c r="F157" i="32"/>
  <c r="G157" i="32"/>
  <c r="I157" i="32" s="1"/>
  <c r="J157" i="32"/>
  <c r="L157" i="32" s="1"/>
  <c r="B158" i="32"/>
  <c r="C158" i="32"/>
  <c r="D158" i="32"/>
  <c r="E158" i="32"/>
  <c r="K158" i="32" s="1"/>
  <c r="F158" i="32"/>
  <c r="G158" i="32"/>
  <c r="I158" i="32" s="1"/>
  <c r="J158" i="32"/>
  <c r="L158" i="32" s="1"/>
  <c r="B159" i="32"/>
  <c r="C159" i="32"/>
  <c r="D159" i="32"/>
  <c r="E159" i="32"/>
  <c r="K159" i="32" s="1"/>
  <c r="F159" i="32"/>
  <c r="G159" i="32"/>
  <c r="I159" i="32" s="1"/>
  <c r="J159" i="32"/>
  <c r="L159" i="32" s="1"/>
  <c r="B160" i="32"/>
  <c r="C160" i="32"/>
  <c r="D160" i="32"/>
  <c r="E160" i="32"/>
  <c r="F160" i="32"/>
  <c r="K160" i="32" s="1"/>
  <c r="G160" i="32"/>
  <c r="I160" i="32"/>
  <c r="J160" i="32"/>
  <c r="L160" i="32" s="1"/>
  <c r="B161" i="32"/>
  <c r="C161" i="32"/>
  <c r="D161" i="32"/>
  <c r="E161" i="32"/>
  <c r="F161" i="32"/>
  <c r="G161" i="32"/>
  <c r="I161" i="32" s="1"/>
  <c r="J161" i="32"/>
  <c r="L161" i="32" s="1"/>
  <c r="B162" i="32"/>
  <c r="C162" i="32"/>
  <c r="D162" i="32"/>
  <c r="E162" i="32"/>
  <c r="K162" i="32" s="1"/>
  <c r="F162" i="32"/>
  <c r="G162" i="32"/>
  <c r="I162" i="32" s="1"/>
  <c r="J162" i="32"/>
  <c r="L162" i="32" s="1"/>
  <c r="B163" i="32"/>
  <c r="C163" i="32"/>
  <c r="D163" i="32"/>
  <c r="E163" i="32"/>
  <c r="F163" i="32"/>
  <c r="G163" i="32"/>
  <c r="I163" i="32" s="1"/>
  <c r="J163" i="32"/>
  <c r="L163" i="32" s="1"/>
  <c r="B164" i="32"/>
  <c r="C164" i="32"/>
  <c r="D164" i="32"/>
  <c r="E164" i="32"/>
  <c r="F164" i="32"/>
  <c r="G164" i="32"/>
  <c r="I164" i="32" s="1"/>
  <c r="J164" i="32"/>
  <c r="L164" i="32"/>
  <c r="B165" i="32"/>
  <c r="C165" i="32"/>
  <c r="D165" i="32"/>
  <c r="E165" i="32"/>
  <c r="F165" i="32"/>
  <c r="G165" i="32"/>
  <c r="I165" i="32" s="1"/>
  <c r="J165" i="32"/>
  <c r="L165" i="32"/>
  <c r="B166" i="32"/>
  <c r="C166" i="32"/>
  <c r="D166" i="32"/>
  <c r="E166" i="32"/>
  <c r="F166" i="32"/>
  <c r="G166" i="32"/>
  <c r="I166" i="32" s="1"/>
  <c r="J166" i="32"/>
  <c r="L166" i="32"/>
  <c r="B167" i="32"/>
  <c r="C167" i="32"/>
  <c r="D167" i="32"/>
  <c r="E167" i="32"/>
  <c r="F167" i="32"/>
  <c r="K167" i="32" s="1"/>
  <c r="G167" i="32"/>
  <c r="I167" i="32" s="1"/>
  <c r="J167" i="32"/>
  <c r="L167" i="32"/>
  <c r="B168" i="32"/>
  <c r="C168" i="32"/>
  <c r="D168" i="32"/>
  <c r="E168" i="32"/>
  <c r="F168" i="32"/>
  <c r="G168" i="32"/>
  <c r="I168" i="32"/>
  <c r="J168" i="32"/>
  <c r="L168" i="32"/>
  <c r="B169" i="32"/>
  <c r="C169" i="32"/>
  <c r="D169" i="32"/>
  <c r="E169" i="32"/>
  <c r="F169" i="32"/>
  <c r="G169" i="32"/>
  <c r="I169" i="32" s="1"/>
  <c r="J169" i="32"/>
  <c r="L169" i="32"/>
  <c r="B170" i="32"/>
  <c r="C170" i="32"/>
  <c r="D170" i="32"/>
  <c r="E170" i="32"/>
  <c r="K170" i="32" s="1"/>
  <c r="F170" i="32"/>
  <c r="G170" i="32"/>
  <c r="I170" i="32" s="1"/>
  <c r="J170" i="32"/>
  <c r="L170" i="32"/>
  <c r="B171" i="32"/>
  <c r="C171" i="32"/>
  <c r="D171" i="32"/>
  <c r="E171" i="32"/>
  <c r="K171" i="32" s="1"/>
  <c r="F171" i="32"/>
  <c r="G171" i="32"/>
  <c r="I171" i="32" s="1"/>
  <c r="J171" i="32"/>
  <c r="L171" i="32"/>
  <c r="B172" i="32"/>
  <c r="C172" i="32"/>
  <c r="D172" i="32"/>
  <c r="E172" i="32"/>
  <c r="F172" i="32"/>
  <c r="G172" i="32"/>
  <c r="I172" i="32"/>
  <c r="J172" i="32"/>
  <c r="L172" i="32" s="1"/>
  <c r="B173" i="32"/>
  <c r="C173" i="32"/>
  <c r="D173" i="32"/>
  <c r="E173" i="32"/>
  <c r="F173" i="32"/>
  <c r="K173" i="32" s="1"/>
  <c r="G173" i="32"/>
  <c r="I173" i="32" s="1"/>
  <c r="J173" i="32"/>
  <c r="L173" i="32" s="1"/>
  <c r="B174" i="32"/>
  <c r="C174" i="32"/>
  <c r="D174" i="32"/>
  <c r="E174" i="32"/>
  <c r="K174" i="32" s="1"/>
  <c r="F174" i="32"/>
  <c r="G174" i="32"/>
  <c r="I174" i="32" s="1"/>
  <c r="J174" i="32"/>
  <c r="L174" i="32" s="1"/>
  <c r="B175" i="32"/>
  <c r="C175" i="32"/>
  <c r="D175" i="32"/>
  <c r="E175" i="32"/>
  <c r="K175" i="32" s="1"/>
  <c r="F175" i="32"/>
  <c r="G175" i="32"/>
  <c r="I175" i="32" s="1"/>
  <c r="J175" i="32"/>
  <c r="L175" i="32"/>
  <c r="B176" i="32"/>
  <c r="C176" i="32"/>
  <c r="D176" i="32"/>
  <c r="E176" i="32"/>
  <c r="F176" i="32"/>
  <c r="G176" i="32"/>
  <c r="I176" i="32" s="1"/>
  <c r="J176" i="32"/>
  <c r="L176" i="32" s="1"/>
  <c r="B177" i="32"/>
  <c r="C177" i="32"/>
  <c r="D177" i="32"/>
  <c r="E177" i="32"/>
  <c r="F177" i="32"/>
  <c r="K177" i="32" s="1"/>
  <c r="G177" i="32"/>
  <c r="I177" i="32" s="1"/>
  <c r="J177" i="32"/>
  <c r="L177" i="32"/>
  <c r="B178" i="32"/>
  <c r="C178" i="32"/>
  <c r="D178" i="32"/>
  <c r="E178" i="32"/>
  <c r="F178" i="32"/>
  <c r="G178" i="32"/>
  <c r="I178" i="32"/>
  <c r="J178" i="32"/>
  <c r="L178" i="32" s="1"/>
  <c r="B179" i="32"/>
  <c r="C179" i="32"/>
  <c r="D179" i="32"/>
  <c r="E179" i="32"/>
  <c r="F179" i="32"/>
  <c r="K179" i="32" s="1"/>
  <c r="G179" i="32"/>
  <c r="I179" i="32"/>
  <c r="J179" i="32"/>
  <c r="L179" i="32" s="1"/>
  <c r="B180" i="32"/>
  <c r="C180" i="32"/>
  <c r="D180" i="32"/>
  <c r="E180" i="32"/>
  <c r="K180" i="32" s="1"/>
  <c r="F180" i="32"/>
  <c r="G180" i="32"/>
  <c r="I180" i="32"/>
  <c r="J180" i="32"/>
  <c r="L180" i="32" s="1"/>
  <c r="B181" i="32"/>
  <c r="C181" i="32"/>
  <c r="D181" i="32"/>
  <c r="E181" i="32"/>
  <c r="F181" i="32"/>
  <c r="K181" i="32" s="1"/>
  <c r="G181" i="32"/>
  <c r="I181" i="32" s="1"/>
  <c r="J181" i="32"/>
  <c r="L181" i="32"/>
  <c r="B182" i="32"/>
  <c r="C182" i="32"/>
  <c r="D182" i="32"/>
  <c r="E182" i="32"/>
  <c r="F182" i="32"/>
  <c r="K182" i="32" s="1"/>
  <c r="G182" i="32"/>
  <c r="I182" i="32" s="1"/>
  <c r="J182" i="32"/>
  <c r="L182" i="32" s="1"/>
  <c r="B183" i="32"/>
  <c r="C183" i="32"/>
  <c r="D183" i="32"/>
  <c r="E183" i="32"/>
  <c r="F183" i="32"/>
  <c r="G183" i="32"/>
  <c r="I183" i="32" s="1"/>
  <c r="J183" i="32"/>
  <c r="L183" i="32" s="1"/>
  <c r="K183" i="32"/>
  <c r="B184" i="32"/>
  <c r="C184" i="32"/>
  <c r="D184" i="32"/>
  <c r="E184" i="32"/>
  <c r="F184" i="32"/>
  <c r="G184" i="32"/>
  <c r="I184" i="32"/>
  <c r="J184" i="32"/>
  <c r="L184" i="32" s="1"/>
  <c r="B185" i="32"/>
  <c r="C185" i="32"/>
  <c r="D185" i="32"/>
  <c r="E185" i="32"/>
  <c r="F185" i="32"/>
  <c r="K185" i="32" s="1"/>
  <c r="G185" i="32"/>
  <c r="I185" i="32" s="1"/>
  <c r="J185" i="32"/>
  <c r="L185" i="32"/>
  <c r="B186" i="32"/>
  <c r="C186" i="32"/>
  <c r="D186" i="32"/>
  <c r="E186" i="32"/>
  <c r="F186" i="32"/>
  <c r="G186" i="32"/>
  <c r="I186" i="32"/>
  <c r="J186" i="32"/>
  <c r="L186" i="32" s="1"/>
  <c r="B187" i="32"/>
  <c r="C187" i="32"/>
  <c r="D187" i="32"/>
  <c r="E187" i="32"/>
  <c r="F187" i="32"/>
  <c r="G187" i="32"/>
  <c r="I187" i="32"/>
  <c r="J187" i="32"/>
  <c r="L187" i="32" s="1"/>
  <c r="K187" i="32"/>
  <c r="B188" i="32"/>
  <c r="C188" i="32"/>
  <c r="D188" i="32"/>
  <c r="E188" i="32"/>
  <c r="F188" i="32"/>
  <c r="G188" i="32"/>
  <c r="I188" i="32"/>
  <c r="J188" i="32"/>
  <c r="L188" i="32" s="1"/>
  <c r="K188" i="32"/>
  <c r="B189" i="32"/>
  <c r="C189" i="32"/>
  <c r="D189" i="32"/>
  <c r="E189" i="32"/>
  <c r="F189" i="32"/>
  <c r="K189" i="32" s="1"/>
  <c r="G189" i="32"/>
  <c r="I189" i="32"/>
  <c r="J189" i="32"/>
  <c r="L189" i="32"/>
  <c r="B190" i="32"/>
  <c r="C190" i="32"/>
  <c r="D190" i="32"/>
  <c r="E190" i="32"/>
  <c r="F190" i="32"/>
  <c r="K190" i="32" s="1"/>
  <c r="G190" i="32"/>
  <c r="I190" i="32" s="1"/>
  <c r="J190" i="32"/>
  <c r="L190" i="32" s="1"/>
  <c r="B191" i="32"/>
  <c r="C191" i="32"/>
  <c r="D191" i="32"/>
  <c r="E191" i="32"/>
  <c r="F191" i="32"/>
  <c r="G191" i="32"/>
  <c r="I191" i="32" s="1"/>
  <c r="J191" i="32"/>
  <c r="L191" i="32" s="1"/>
  <c r="K191" i="32"/>
  <c r="B192" i="32"/>
  <c r="C192" i="32"/>
  <c r="D192" i="32"/>
  <c r="E192" i="32"/>
  <c r="F192" i="32"/>
  <c r="G192" i="32"/>
  <c r="I192" i="32"/>
  <c r="J192" i="32"/>
  <c r="L192" i="32" s="1"/>
  <c r="B193" i="32"/>
  <c r="C193" i="32"/>
  <c r="D193" i="32"/>
  <c r="E193" i="32"/>
  <c r="F193" i="32"/>
  <c r="K193" i="32" s="1"/>
  <c r="G193" i="32"/>
  <c r="I193" i="32" s="1"/>
  <c r="J193" i="32"/>
  <c r="L193" i="32"/>
  <c r="B194" i="32"/>
  <c r="C194" i="32"/>
  <c r="D194" i="32"/>
  <c r="E194" i="32"/>
  <c r="F194" i="32"/>
  <c r="K194" i="32" s="1"/>
  <c r="G194" i="32"/>
  <c r="I194" i="32"/>
  <c r="J194" i="32"/>
  <c r="L194" i="32" s="1"/>
  <c r="B195" i="32"/>
  <c r="C195" i="32"/>
  <c r="D195" i="32"/>
  <c r="E195" i="32"/>
  <c r="F195" i="32"/>
  <c r="G195" i="32"/>
  <c r="I195" i="32"/>
  <c r="J195" i="32"/>
  <c r="L195" i="32" s="1"/>
  <c r="K195" i="32"/>
  <c r="B196" i="32"/>
  <c r="C196" i="32"/>
  <c r="D196" i="32"/>
  <c r="E196" i="32"/>
  <c r="F196" i="32"/>
  <c r="G196" i="32"/>
  <c r="I196" i="32"/>
  <c r="J196" i="32"/>
  <c r="L196" i="32" s="1"/>
  <c r="K196" i="32"/>
  <c r="B197" i="32"/>
  <c r="C197" i="32"/>
  <c r="D197" i="32"/>
  <c r="E197" i="32"/>
  <c r="F197" i="32"/>
  <c r="K197" i="32" s="1"/>
  <c r="G197" i="32"/>
  <c r="I197" i="32" s="1"/>
  <c r="J197" i="32"/>
  <c r="L197" i="32"/>
  <c r="B198" i="32"/>
  <c r="C198" i="32"/>
  <c r="D198" i="32"/>
  <c r="E198" i="32"/>
  <c r="F198" i="32"/>
  <c r="G198" i="32"/>
  <c r="I198" i="32" s="1"/>
  <c r="J198" i="32"/>
  <c r="L198" i="32" s="1"/>
  <c r="B199" i="32"/>
  <c r="C199" i="32"/>
  <c r="D199" i="32"/>
  <c r="E199" i="32"/>
  <c r="F199" i="32"/>
  <c r="K199" i="32" s="1"/>
  <c r="G199" i="32"/>
  <c r="I199" i="32" s="1"/>
  <c r="J199" i="32"/>
  <c r="L199" i="32" s="1"/>
  <c r="B200" i="32"/>
  <c r="C200" i="32"/>
  <c r="D200" i="32"/>
  <c r="E200" i="32"/>
  <c r="F200" i="32"/>
  <c r="K200" i="32" s="1"/>
  <c r="G200" i="32"/>
  <c r="I200" i="32"/>
  <c r="J200" i="32"/>
  <c r="L200" i="32" s="1"/>
  <c r="B201" i="32"/>
  <c r="C201" i="32"/>
  <c r="D201" i="32"/>
  <c r="E201" i="32"/>
  <c r="F201" i="32"/>
  <c r="K201" i="32" s="1"/>
  <c r="G201" i="32"/>
  <c r="I201" i="32" s="1"/>
  <c r="J201" i="32"/>
  <c r="L201" i="32"/>
  <c r="B202" i="32"/>
  <c r="C202" i="32"/>
  <c r="D202" i="32"/>
  <c r="E202" i="32"/>
  <c r="F202" i="32"/>
  <c r="K202" i="32" s="1"/>
  <c r="G202" i="32"/>
  <c r="I202" i="32"/>
  <c r="J202" i="32"/>
  <c r="L202" i="32" s="1"/>
  <c r="B203" i="32"/>
  <c r="C203" i="32"/>
  <c r="D203" i="32"/>
  <c r="E203" i="32"/>
  <c r="F203" i="32"/>
  <c r="K203" i="32" s="1"/>
  <c r="G203" i="32"/>
  <c r="I203" i="32"/>
  <c r="J203" i="32"/>
  <c r="L203" i="32" s="1"/>
  <c r="B204" i="32"/>
  <c r="C204" i="32"/>
  <c r="D204" i="32"/>
  <c r="E204" i="32"/>
  <c r="K204" i="32" s="1"/>
  <c r="F204" i="32"/>
  <c r="G204" i="32"/>
  <c r="I204" i="32"/>
  <c r="J204" i="32"/>
  <c r="L204" i="32" s="1"/>
  <c r="B205" i="32"/>
  <c r="C205" i="32"/>
  <c r="D205" i="32"/>
  <c r="E205" i="32"/>
  <c r="F205" i="32"/>
  <c r="K205" i="32" s="1"/>
  <c r="G205" i="32"/>
  <c r="I205" i="32" s="1"/>
  <c r="J205" i="32"/>
  <c r="L205" i="32"/>
  <c r="B206" i="32"/>
  <c r="C206" i="32"/>
  <c r="D206" i="32"/>
  <c r="E206" i="32"/>
  <c r="F206" i="32"/>
  <c r="G206" i="32"/>
  <c r="I206" i="32" s="1"/>
  <c r="J206" i="32"/>
  <c r="L206" i="32" s="1"/>
  <c r="B207" i="32"/>
  <c r="C207" i="32"/>
  <c r="D207" i="32"/>
  <c r="E207" i="32"/>
  <c r="F207" i="32"/>
  <c r="K207" i="32" s="1"/>
  <c r="G207" i="32"/>
  <c r="I207" i="32" s="1"/>
  <c r="J207" i="32"/>
  <c r="L207" i="32" s="1"/>
  <c r="B208" i="32"/>
  <c r="C208" i="32"/>
  <c r="D208" i="32"/>
  <c r="E208" i="32"/>
  <c r="F208" i="32"/>
  <c r="G208" i="32"/>
  <c r="I208" i="32"/>
  <c r="J208" i="32"/>
  <c r="L208" i="32" s="1"/>
  <c r="B209" i="32"/>
  <c r="C209" i="32"/>
  <c r="D209" i="32"/>
  <c r="E209" i="32"/>
  <c r="F209" i="32"/>
  <c r="K209" i="32" s="1"/>
  <c r="G209" i="32"/>
  <c r="I209" i="32" s="1"/>
  <c r="J209" i="32"/>
  <c r="L209" i="32"/>
  <c r="B210" i="32"/>
  <c r="C210" i="32"/>
  <c r="D210" i="32"/>
  <c r="E210" i="32"/>
  <c r="F210" i="32"/>
  <c r="G210" i="32"/>
  <c r="I210" i="32"/>
  <c r="J210" i="32"/>
  <c r="L210" i="32" s="1"/>
  <c r="B211" i="32"/>
  <c r="C211" i="32"/>
  <c r="D211" i="32"/>
  <c r="E211" i="32"/>
  <c r="F211" i="32"/>
  <c r="K211" i="32" s="1"/>
  <c r="G211" i="32"/>
  <c r="I211" i="32"/>
  <c r="J211" i="32"/>
  <c r="L211" i="32" s="1"/>
  <c r="B212" i="32"/>
  <c r="C212" i="32"/>
  <c r="D212" i="32"/>
  <c r="E212" i="32"/>
  <c r="K212" i="32" s="1"/>
  <c r="F212" i="32"/>
  <c r="G212" i="32"/>
  <c r="I212" i="32"/>
  <c r="J212" i="32"/>
  <c r="L212" i="32" s="1"/>
  <c r="B213" i="32"/>
  <c r="C213" i="32"/>
  <c r="D213" i="32"/>
  <c r="E213" i="32"/>
  <c r="F213" i="32"/>
  <c r="K213" i="32" s="1"/>
  <c r="G213" i="32"/>
  <c r="I213" i="32" s="1"/>
  <c r="J213" i="32"/>
  <c r="L213" i="32"/>
  <c r="B214" i="32"/>
  <c r="C214" i="32"/>
  <c r="D214" i="32"/>
  <c r="E214" i="32"/>
  <c r="F214" i="32"/>
  <c r="K214" i="32" s="1"/>
  <c r="G214" i="32"/>
  <c r="I214" i="32" s="1"/>
  <c r="J214" i="32"/>
  <c r="L214" i="32" s="1"/>
  <c r="B215" i="32"/>
  <c r="C215" i="32"/>
  <c r="D215" i="32"/>
  <c r="E215" i="32"/>
  <c r="F215" i="32"/>
  <c r="G215" i="32"/>
  <c r="I215" i="32" s="1"/>
  <c r="J215" i="32"/>
  <c r="L215" i="32" s="1"/>
  <c r="K215" i="32"/>
  <c r="B216" i="32"/>
  <c r="C216" i="32"/>
  <c r="D216" i="32"/>
  <c r="E216" i="32"/>
  <c r="F216" i="32"/>
  <c r="G216" i="32"/>
  <c r="I216" i="32"/>
  <c r="J216" i="32"/>
  <c r="L216" i="32" s="1"/>
  <c r="B217" i="32"/>
  <c r="C217" i="32"/>
  <c r="D217" i="32"/>
  <c r="E217" i="32"/>
  <c r="F217" i="32"/>
  <c r="K217" i="32" s="1"/>
  <c r="G217" i="32"/>
  <c r="I217" i="32" s="1"/>
  <c r="J217" i="32"/>
  <c r="L217" i="32"/>
  <c r="B218" i="32"/>
  <c r="C218" i="32"/>
  <c r="D218" i="32"/>
  <c r="E218" i="32"/>
  <c r="F218" i="32"/>
  <c r="G218" i="32"/>
  <c r="I218" i="32"/>
  <c r="J218" i="32"/>
  <c r="L218" i="32" s="1"/>
  <c r="B219" i="32"/>
  <c r="C219" i="32"/>
  <c r="D219" i="32"/>
  <c r="E219" i="32"/>
  <c r="F219" i="32"/>
  <c r="G219" i="32"/>
  <c r="I219" i="32"/>
  <c r="J219" i="32"/>
  <c r="L219" i="32" s="1"/>
  <c r="K219" i="32"/>
  <c r="B220" i="32"/>
  <c r="C220" i="32"/>
  <c r="D220" i="32"/>
  <c r="E220" i="32"/>
  <c r="F220" i="32"/>
  <c r="G220" i="32"/>
  <c r="I220" i="32"/>
  <c r="J220" i="32"/>
  <c r="L220" i="32" s="1"/>
  <c r="K220" i="32"/>
  <c r="B221" i="32"/>
  <c r="C221" i="32"/>
  <c r="D221" i="32"/>
  <c r="E221" i="32"/>
  <c r="F221" i="32"/>
  <c r="K221" i="32" s="1"/>
  <c r="G221" i="32"/>
  <c r="I221" i="32"/>
  <c r="J221" i="32"/>
  <c r="L221" i="32"/>
  <c r="B222" i="32"/>
  <c r="C222" i="32"/>
  <c r="D222" i="32"/>
  <c r="E222" i="32"/>
  <c r="F222" i="32"/>
  <c r="K222" i="32" s="1"/>
  <c r="G222" i="32"/>
  <c r="I222" i="32" s="1"/>
  <c r="J222" i="32"/>
  <c r="L222" i="32" s="1"/>
  <c r="B223" i="32"/>
  <c r="C223" i="32"/>
  <c r="D223" i="32"/>
  <c r="E223" i="32"/>
  <c r="F223" i="32"/>
  <c r="G223" i="32"/>
  <c r="I223" i="32" s="1"/>
  <c r="J223" i="32"/>
  <c r="L223" i="32" s="1"/>
  <c r="K223" i="32"/>
  <c r="B224" i="32"/>
  <c r="C224" i="32"/>
  <c r="D224" i="32"/>
  <c r="E224" i="32"/>
  <c r="F224" i="32"/>
  <c r="G224" i="32"/>
  <c r="I224" i="32"/>
  <c r="J224" i="32"/>
  <c r="L224" i="32" s="1"/>
  <c r="B225" i="32"/>
  <c r="C225" i="32"/>
  <c r="D225" i="32"/>
  <c r="E225" i="32"/>
  <c r="F225" i="32"/>
  <c r="K225" i="32" s="1"/>
  <c r="G225" i="32"/>
  <c r="I225" i="32" s="1"/>
  <c r="J225" i="32"/>
  <c r="L225" i="32"/>
  <c r="B226" i="32"/>
  <c r="C226" i="32"/>
  <c r="D226" i="32"/>
  <c r="E226" i="32"/>
  <c r="F226" i="32"/>
  <c r="G226" i="32"/>
  <c r="I226" i="32"/>
  <c r="J226" i="32"/>
  <c r="L226" i="32" s="1"/>
  <c r="B227" i="32"/>
  <c r="C227" i="32"/>
  <c r="D227" i="32"/>
  <c r="E227" i="32"/>
  <c r="F227" i="32"/>
  <c r="G227" i="32"/>
  <c r="I227" i="32"/>
  <c r="J227" i="32"/>
  <c r="L227" i="32" s="1"/>
  <c r="K227" i="32"/>
  <c r="B228" i="32"/>
  <c r="C228" i="32"/>
  <c r="D228" i="32"/>
  <c r="E228" i="32"/>
  <c r="F228" i="32"/>
  <c r="G228" i="32"/>
  <c r="I228" i="32"/>
  <c r="J228" i="32"/>
  <c r="L228" i="32" s="1"/>
  <c r="K228" i="32"/>
  <c r="B229" i="32"/>
  <c r="C229" i="32"/>
  <c r="D229" i="32"/>
  <c r="E229" i="32"/>
  <c r="F229" i="32"/>
  <c r="K229" i="32" s="1"/>
  <c r="G229" i="32"/>
  <c r="I229" i="32" s="1"/>
  <c r="J229" i="32"/>
  <c r="L229" i="32"/>
  <c r="B230" i="32"/>
  <c r="C230" i="32"/>
  <c r="D230" i="32"/>
  <c r="E230" i="32"/>
  <c r="F230" i="32"/>
  <c r="G230" i="32"/>
  <c r="I230" i="32" s="1"/>
  <c r="J230" i="32"/>
  <c r="L230" i="32" s="1"/>
  <c r="B231" i="32"/>
  <c r="C231" i="32"/>
  <c r="D231" i="32"/>
  <c r="E231" i="32"/>
  <c r="F231" i="32"/>
  <c r="K231" i="32" s="1"/>
  <c r="G231" i="32"/>
  <c r="I231" i="32" s="1"/>
  <c r="J231" i="32"/>
  <c r="L231" i="32" s="1"/>
  <c r="B232" i="32"/>
  <c r="C232" i="32"/>
  <c r="D232" i="32"/>
  <c r="E232" i="32"/>
  <c r="F232" i="32"/>
  <c r="K232" i="32" s="1"/>
  <c r="G232" i="32"/>
  <c r="I232" i="32"/>
  <c r="J232" i="32"/>
  <c r="L232" i="32" s="1"/>
  <c r="B233" i="32"/>
  <c r="C233" i="32"/>
  <c r="D233" i="32"/>
  <c r="E233" i="32"/>
  <c r="F233" i="32"/>
  <c r="K233" i="32" s="1"/>
  <c r="G233" i="32"/>
  <c r="I233" i="32" s="1"/>
  <c r="J233" i="32"/>
  <c r="L233" i="32"/>
  <c r="B234" i="32"/>
  <c r="C234" i="32"/>
  <c r="D234" i="32"/>
  <c r="E234" i="32"/>
  <c r="F234" i="32"/>
  <c r="K234" i="32" s="1"/>
  <c r="G234" i="32"/>
  <c r="I234" i="32"/>
  <c r="J234" i="32"/>
  <c r="L234" i="32" s="1"/>
  <c r="B235" i="32"/>
  <c r="C235" i="32"/>
  <c r="D235" i="32"/>
  <c r="E235" i="32"/>
  <c r="F235" i="32"/>
  <c r="K235" i="32" s="1"/>
  <c r="G235" i="32"/>
  <c r="I235" i="32"/>
  <c r="J235" i="32"/>
  <c r="L235" i="32" s="1"/>
  <c r="B236" i="32"/>
  <c r="C236" i="32"/>
  <c r="D236" i="32"/>
  <c r="E236" i="32"/>
  <c r="K236" i="32" s="1"/>
  <c r="F236" i="32"/>
  <c r="G236" i="32"/>
  <c r="I236" i="32" s="1"/>
  <c r="J236" i="32"/>
  <c r="L236" i="32" s="1"/>
  <c r="B237" i="32"/>
  <c r="C237" i="32"/>
  <c r="D237" i="32"/>
  <c r="E237" i="32"/>
  <c r="F237" i="32"/>
  <c r="G237" i="32"/>
  <c r="I237" i="32" s="1"/>
  <c r="J237" i="32"/>
  <c r="L237" i="32"/>
  <c r="B238" i="32"/>
  <c r="C238" i="32"/>
  <c r="D238" i="32"/>
  <c r="E238" i="32"/>
  <c r="F238" i="32"/>
  <c r="G238" i="32"/>
  <c r="I238" i="32" s="1"/>
  <c r="J238" i="32"/>
  <c r="L238" i="32" s="1"/>
  <c r="B239" i="32"/>
  <c r="C239" i="32"/>
  <c r="D239" i="32"/>
  <c r="E239" i="32"/>
  <c r="F239" i="32"/>
  <c r="K239" i="32" s="1"/>
  <c r="G239" i="32"/>
  <c r="I239" i="32" s="1"/>
  <c r="J239" i="32"/>
  <c r="L239" i="32" s="1"/>
  <c r="B240" i="32"/>
  <c r="C240" i="32"/>
  <c r="D240" i="32"/>
  <c r="E240" i="32"/>
  <c r="F240" i="32"/>
  <c r="G240" i="32"/>
  <c r="I240" i="32"/>
  <c r="J240" i="32"/>
  <c r="L240" i="32" s="1"/>
  <c r="B241" i="32"/>
  <c r="C241" i="32"/>
  <c r="D241" i="32"/>
  <c r="E241" i="32"/>
  <c r="F241" i="32"/>
  <c r="K241" i="32" s="1"/>
  <c r="G241" i="32"/>
  <c r="I241" i="32" s="1"/>
  <c r="J241" i="32"/>
  <c r="L241" i="32" s="1"/>
  <c r="B242" i="32"/>
  <c r="C242" i="32"/>
  <c r="D242" i="32"/>
  <c r="E242" i="32"/>
  <c r="F242" i="32"/>
  <c r="G242" i="32"/>
  <c r="I242" i="32"/>
  <c r="J242" i="32"/>
  <c r="L242" i="32" s="1"/>
  <c r="B243" i="32"/>
  <c r="C243" i="32"/>
  <c r="D243" i="32"/>
  <c r="E243" i="32"/>
  <c r="F243" i="32"/>
  <c r="K243" i="32" s="1"/>
  <c r="G243" i="32"/>
  <c r="I243" i="32"/>
  <c r="J243" i="32"/>
  <c r="L243" i="32" s="1"/>
  <c r="B244" i="32"/>
  <c r="C244" i="32"/>
  <c r="D244" i="32"/>
  <c r="E244" i="32"/>
  <c r="F244" i="32"/>
  <c r="G244" i="32"/>
  <c r="I244" i="32" s="1"/>
  <c r="J244" i="32"/>
  <c r="L244" i="32" s="1"/>
  <c r="K244" i="32"/>
  <c r="B245" i="32"/>
  <c r="C245" i="32"/>
  <c r="D245" i="32"/>
  <c r="E245" i="32"/>
  <c r="F245" i="32"/>
  <c r="K245" i="32" s="1"/>
  <c r="G245" i="32"/>
  <c r="I245" i="32"/>
  <c r="J245" i="32"/>
  <c r="L245" i="32"/>
  <c r="B246" i="32"/>
  <c r="C246" i="32"/>
  <c r="D246" i="32"/>
  <c r="E246" i="32"/>
  <c r="F246" i="32"/>
  <c r="G246" i="32"/>
  <c r="I246" i="32" s="1"/>
  <c r="J246" i="32"/>
  <c r="L246" i="32" s="1"/>
  <c r="B247" i="32"/>
  <c r="C247" i="32"/>
  <c r="D247" i="32"/>
  <c r="E247" i="32"/>
  <c r="F247" i="32"/>
  <c r="G247" i="32"/>
  <c r="I247" i="32" s="1"/>
  <c r="J247" i="32"/>
  <c r="L247" i="32" s="1"/>
  <c r="K247" i="32"/>
  <c r="B248" i="32"/>
  <c r="C248" i="32"/>
  <c r="D248" i="32"/>
  <c r="E248" i="32"/>
  <c r="F248" i="32"/>
  <c r="K248" i="32" s="1"/>
  <c r="G248" i="32"/>
  <c r="I248" i="32"/>
  <c r="J248" i="32"/>
  <c r="L248" i="32" s="1"/>
  <c r="B249" i="32"/>
  <c r="C249" i="32"/>
  <c r="D249" i="32"/>
  <c r="E249" i="32"/>
  <c r="F249" i="32"/>
  <c r="K249" i="32" s="1"/>
  <c r="G249" i="32"/>
  <c r="I249" i="32" s="1"/>
  <c r="J249" i="32"/>
  <c r="L249" i="32" s="1"/>
  <c r="B250" i="32"/>
  <c r="C250" i="32"/>
  <c r="D250" i="32"/>
  <c r="E250" i="32"/>
  <c r="F250" i="32"/>
  <c r="G250" i="32"/>
  <c r="I250" i="32"/>
  <c r="J250" i="32"/>
  <c r="L250" i="32" s="1"/>
  <c r="B251" i="32"/>
  <c r="C251" i="32"/>
  <c r="D251" i="32"/>
  <c r="E251" i="32"/>
  <c r="F251" i="32"/>
  <c r="G251" i="32"/>
  <c r="I251" i="32"/>
  <c r="J251" i="32"/>
  <c r="L251" i="32" s="1"/>
  <c r="K251" i="32"/>
  <c r="B252" i="32"/>
  <c r="C252" i="32"/>
  <c r="D252" i="32"/>
  <c r="E252" i="32"/>
  <c r="K252" i="32" s="1"/>
  <c r="F252" i="32"/>
  <c r="G252" i="32"/>
  <c r="I252" i="32" s="1"/>
  <c r="J252" i="32"/>
  <c r="L252" i="32" s="1"/>
  <c r="B253" i="32"/>
  <c r="C253" i="32"/>
  <c r="D253" i="32"/>
  <c r="E253" i="32"/>
  <c r="F253" i="32"/>
  <c r="K253" i="32" s="1"/>
  <c r="G253" i="32"/>
  <c r="I253" i="32" s="1"/>
  <c r="J253" i="32"/>
  <c r="L253" i="32"/>
  <c r="B254" i="32"/>
  <c r="C254" i="32"/>
  <c r="D254" i="32"/>
  <c r="E254" i="32"/>
  <c r="F254" i="32"/>
  <c r="G254" i="32"/>
  <c r="I254" i="32" s="1"/>
  <c r="J254" i="32"/>
  <c r="L254" i="32" s="1"/>
  <c r="B255" i="32"/>
  <c r="C255" i="32"/>
  <c r="D255" i="32"/>
  <c r="E255" i="32"/>
  <c r="F255" i="32"/>
  <c r="K255" i="32" s="1"/>
  <c r="G255" i="32"/>
  <c r="I255" i="32" s="1"/>
  <c r="J255" i="32"/>
  <c r="L255" i="32" s="1"/>
  <c r="B256" i="32"/>
  <c r="C256" i="32"/>
  <c r="D256" i="32"/>
  <c r="E256" i="32"/>
  <c r="F256" i="32"/>
  <c r="G256" i="32"/>
  <c r="I256" i="32" s="1"/>
  <c r="J256" i="32"/>
  <c r="L256" i="32" s="1"/>
  <c r="B257" i="32"/>
  <c r="C257" i="32"/>
  <c r="D257" i="32"/>
  <c r="E257" i="32"/>
  <c r="F257" i="32"/>
  <c r="G257" i="32"/>
  <c r="I257" i="32" s="1"/>
  <c r="J257" i="32"/>
  <c r="L257" i="32"/>
  <c r="B258" i="32"/>
  <c r="C258" i="32"/>
  <c r="D258" i="32"/>
  <c r="E258" i="32"/>
  <c r="F258" i="32"/>
  <c r="K258" i="32" s="1"/>
  <c r="G258" i="32"/>
  <c r="I258" i="32" s="1"/>
  <c r="J258" i="32"/>
  <c r="L258" i="32" s="1"/>
  <c r="B259" i="32"/>
  <c r="C259" i="32"/>
  <c r="D259" i="32"/>
  <c r="E259" i="32"/>
  <c r="K259" i="32" s="1"/>
  <c r="F259" i="32"/>
  <c r="G259" i="32"/>
  <c r="I259" i="32" s="1"/>
  <c r="J259" i="32"/>
  <c r="L259" i="32" s="1"/>
  <c r="B260" i="32"/>
  <c r="C260" i="32"/>
  <c r="D260" i="32"/>
  <c r="E260" i="32"/>
  <c r="F260" i="32"/>
  <c r="K260" i="32" s="1"/>
  <c r="G260" i="32"/>
  <c r="I260" i="32" s="1"/>
  <c r="J260" i="32"/>
  <c r="L260" i="32"/>
  <c r="B261" i="32"/>
  <c r="C261" i="32"/>
  <c r="D261" i="32"/>
  <c r="E261" i="32"/>
  <c r="F261" i="32"/>
  <c r="G261" i="32"/>
  <c r="I261" i="32"/>
  <c r="J261" i="32"/>
  <c r="L261" i="32" s="1"/>
  <c r="B262" i="32"/>
  <c r="C262" i="32"/>
  <c r="D262" i="32"/>
  <c r="E262" i="32"/>
  <c r="F262" i="32"/>
  <c r="K262" i="32" s="1"/>
  <c r="G262" i="32"/>
  <c r="I262" i="32" s="1"/>
  <c r="J262" i="32"/>
  <c r="L262" i="32" s="1"/>
  <c r="B263" i="32"/>
  <c r="C263" i="32"/>
  <c r="D263" i="32"/>
  <c r="E263" i="32"/>
  <c r="K263" i="32" s="1"/>
  <c r="F263" i="32"/>
  <c r="G263" i="32"/>
  <c r="I263" i="32"/>
  <c r="J263" i="32"/>
  <c r="L263" i="32" s="1"/>
  <c r="B264" i="32"/>
  <c r="C264" i="32"/>
  <c r="D264" i="32"/>
  <c r="E264" i="32"/>
  <c r="F264" i="32"/>
  <c r="G264" i="32"/>
  <c r="I264" i="32"/>
  <c r="J264" i="32"/>
  <c r="K264" i="32"/>
  <c r="L264" i="32"/>
  <c r="B265" i="32"/>
  <c r="C265" i="32"/>
  <c r="D265" i="32"/>
  <c r="E265" i="32"/>
  <c r="F265" i="32"/>
  <c r="K265" i="32" s="1"/>
  <c r="G265" i="32"/>
  <c r="I265" i="32"/>
  <c r="J265" i="32"/>
  <c r="L265" i="32" s="1"/>
  <c r="B266" i="32"/>
  <c r="C266" i="32"/>
  <c r="D266" i="32"/>
  <c r="E266" i="32"/>
  <c r="F266" i="32"/>
  <c r="G266" i="32"/>
  <c r="I266" i="32" s="1"/>
  <c r="J266" i="32"/>
  <c r="L266" i="32" s="1"/>
  <c r="B267" i="32"/>
  <c r="C267" i="32"/>
  <c r="D267" i="32"/>
  <c r="E267" i="32"/>
  <c r="F267" i="32"/>
  <c r="G267" i="32"/>
  <c r="I267" i="32"/>
  <c r="J267" i="32"/>
  <c r="L267" i="32" s="1"/>
  <c r="K267" i="32"/>
  <c r="B268" i="32"/>
  <c r="C268" i="32"/>
  <c r="D268" i="32"/>
  <c r="E268" i="32"/>
  <c r="F268" i="32"/>
  <c r="G268" i="32"/>
  <c r="I268" i="32" s="1"/>
  <c r="J268" i="32"/>
  <c r="L268" i="32" s="1"/>
  <c r="B269" i="32"/>
  <c r="C269" i="32"/>
  <c r="D269" i="32"/>
  <c r="E269" i="32"/>
  <c r="F269" i="32"/>
  <c r="K269" i="32" s="1"/>
  <c r="G269" i="32"/>
  <c r="I269" i="32" s="1"/>
  <c r="J269" i="32"/>
  <c r="L269" i="32" s="1"/>
  <c r="B270" i="32"/>
  <c r="C270" i="32"/>
  <c r="D270" i="32"/>
  <c r="E270" i="32"/>
  <c r="F270" i="32"/>
  <c r="K270" i="32" s="1"/>
  <c r="G270" i="32"/>
  <c r="I270" i="32" s="1"/>
  <c r="J270" i="32"/>
  <c r="L270" i="32" s="1"/>
  <c r="B271" i="32"/>
  <c r="C271" i="32"/>
  <c r="D271" i="32"/>
  <c r="E271" i="32"/>
  <c r="F271" i="32"/>
  <c r="G271" i="32"/>
  <c r="I271" i="32" s="1"/>
  <c r="J271" i="32"/>
  <c r="L271" i="32" s="1"/>
  <c r="K271" i="32"/>
  <c r="B272" i="32"/>
  <c r="C272" i="32"/>
  <c r="D272" i="32"/>
  <c r="E272" i="32"/>
  <c r="F272" i="32"/>
  <c r="G272" i="32"/>
  <c r="I272" i="32" s="1"/>
  <c r="J272" i="32"/>
  <c r="L272" i="32" s="1"/>
  <c r="K272" i="32"/>
  <c r="B273" i="32"/>
  <c r="C273" i="32"/>
  <c r="D273" i="32"/>
  <c r="E273" i="32"/>
  <c r="F273" i="32"/>
  <c r="G273" i="32"/>
  <c r="I273" i="32" s="1"/>
  <c r="J273" i="32"/>
  <c r="L273" i="32" s="1"/>
  <c r="B274" i="32"/>
  <c r="C274" i="32"/>
  <c r="D274" i="32"/>
  <c r="E274" i="32"/>
  <c r="F274" i="32"/>
  <c r="K274" i="32" s="1"/>
  <c r="G274" i="32"/>
  <c r="I274" i="32" s="1"/>
  <c r="J274" i="32"/>
  <c r="L274" i="32" s="1"/>
  <c r="B275" i="32"/>
  <c r="C275" i="32"/>
  <c r="D275" i="32"/>
  <c r="E275" i="32"/>
  <c r="K275" i="32" s="1"/>
  <c r="F275" i="32"/>
  <c r="G275" i="32"/>
  <c r="I275" i="32" s="1"/>
  <c r="J275" i="32"/>
  <c r="L275" i="32" s="1"/>
  <c r="B276" i="32"/>
  <c r="C276" i="32"/>
  <c r="D276" i="32"/>
  <c r="E276" i="32"/>
  <c r="K276" i="32" s="1"/>
  <c r="F276" i="32"/>
  <c r="G276" i="32"/>
  <c r="I276" i="32" s="1"/>
  <c r="J276" i="32"/>
  <c r="L276" i="32"/>
  <c r="B277" i="32"/>
  <c r="C277" i="32"/>
  <c r="D277" i="32"/>
  <c r="E277" i="32"/>
  <c r="F277" i="32"/>
  <c r="G277" i="32"/>
  <c r="I277" i="32" s="1"/>
  <c r="J277" i="32"/>
  <c r="L277" i="32" s="1"/>
  <c r="B278" i="32"/>
  <c r="C278" i="32"/>
  <c r="D278" i="32"/>
  <c r="E278" i="32"/>
  <c r="F278" i="32"/>
  <c r="G278" i="32"/>
  <c r="I278" i="32" s="1"/>
  <c r="J278" i="32"/>
  <c r="L278" i="32" s="1"/>
  <c r="B279" i="32"/>
  <c r="C279" i="32"/>
  <c r="D279" i="32"/>
  <c r="E279" i="32"/>
  <c r="F279" i="32"/>
  <c r="K279" i="32" s="1"/>
  <c r="G279" i="32"/>
  <c r="I279" i="32" s="1"/>
  <c r="J279" i="32"/>
  <c r="L279" i="32" s="1"/>
  <c r="B280" i="32"/>
  <c r="C280" i="32"/>
  <c r="D280" i="32"/>
  <c r="E280" i="32"/>
  <c r="F280" i="32"/>
  <c r="K280" i="32" s="1"/>
  <c r="G280" i="32"/>
  <c r="I280" i="32" s="1"/>
  <c r="J280" i="32"/>
  <c r="L280" i="32" s="1"/>
  <c r="B281" i="32"/>
  <c r="C281" i="32"/>
  <c r="D281" i="32"/>
  <c r="E281" i="32"/>
  <c r="F281" i="32"/>
  <c r="G281" i="32"/>
  <c r="I281" i="32"/>
  <c r="J281" i="32"/>
  <c r="L281" i="32" s="1"/>
  <c r="B282" i="32"/>
  <c r="C282" i="32"/>
  <c r="D282" i="32"/>
  <c r="E282" i="32"/>
  <c r="F282" i="32"/>
  <c r="G282" i="32"/>
  <c r="I282" i="32" s="1"/>
  <c r="J282" i="32"/>
  <c r="L282" i="32" s="1"/>
  <c r="B283" i="32"/>
  <c r="C283" i="32"/>
  <c r="D283" i="32"/>
  <c r="E283" i="32"/>
  <c r="F283" i="32"/>
  <c r="G283" i="32"/>
  <c r="I283" i="32" s="1"/>
  <c r="J283" i="32"/>
  <c r="L283" i="32" s="1"/>
  <c r="K283" i="32"/>
  <c r="B284" i="32"/>
  <c r="C284" i="32"/>
  <c r="D284" i="32"/>
  <c r="E284" i="32"/>
  <c r="F284" i="32"/>
  <c r="G284" i="32"/>
  <c r="I284" i="32"/>
  <c r="J284" i="32"/>
  <c r="L284" i="32" s="1"/>
  <c r="B285" i="32"/>
  <c r="C285" i="32"/>
  <c r="D285" i="32"/>
  <c r="E285" i="32"/>
  <c r="F285" i="32"/>
  <c r="G285" i="32"/>
  <c r="I285" i="32" s="1"/>
  <c r="J285" i="32"/>
  <c r="L285" i="32" s="1"/>
  <c r="B286" i="32"/>
  <c r="C286" i="32"/>
  <c r="D286" i="32"/>
  <c r="E286" i="32"/>
  <c r="F286" i="32"/>
  <c r="K286" i="32" s="1"/>
  <c r="G286" i="32"/>
  <c r="I286" i="32" s="1"/>
  <c r="J286" i="32"/>
  <c r="L286" i="32" s="1"/>
  <c r="B287" i="32"/>
  <c r="C287" i="32"/>
  <c r="D287" i="32"/>
  <c r="E287" i="32"/>
  <c r="F287" i="32"/>
  <c r="G287" i="32"/>
  <c r="I287" i="32" s="1"/>
  <c r="J287" i="32"/>
  <c r="L287" i="32" s="1"/>
  <c r="K287" i="32"/>
  <c r="B288" i="32"/>
  <c r="C288" i="32"/>
  <c r="D288" i="32"/>
  <c r="E288" i="32"/>
  <c r="F288" i="32"/>
  <c r="G288" i="32"/>
  <c r="I288" i="32" s="1"/>
  <c r="J288" i="32"/>
  <c r="L288" i="32" s="1"/>
  <c r="K288" i="32"/>
  <c r="B289" i="32"/>
  <c r="C289" i="32"/>
  <c r="D289" i="32"/>
  <c r="E289" i="32"/>
  <c r="F289" i="32"/>
  <c r="G289" i="32"/>
  <c r="I289" i="32"/>
  <c r="J289" i="32"/>
  <c r="L289" i="32"/>
  <c r="B290" i="32"/>
  <c r="C290" i="32"/>
  <c r="D290" i="32"/>
  <c r="E290" i="32"/>
  <c r="F290" i="32"/>
  <c r="K290" i="32" s="1"/>
  <c r="G290" i="32"/>
  <c r="I290" i="32" s="1"/>
  <c r="J290" i="32"/>
  <c r="L290" i="32" s="1"/>
  <c r="B291" i="32"/>
  <c r="C291" i="32"/>
  <c r="D291" i="32"/>
  <c r="E291" i="32"/>
  <c r="F291" i="32"/>
  <c r="G291" i="32"/>
  <c r="I291" i="32" s="1"/>
  <c r="J291" i="32"/>
  <c r="L291" i="32" s="1"/>
  <c r="K291" i="32"/>
  <c r="B292" i="32"/>
  <c r="C292" i="32"/>
  <c r="D292" i="32"/>
  <c r="E292" i="32"/>
  <c r="F292" i="32"/>
  <c r="G292" i="32"/>
  <c r="I292" i="32"/>
  <c r="J292" i="32"/>
  <c r="K292" i="32"/>
  <c r="L292" i="32"/>
  <c r="B293" i="32"/>
  <c r="C293" i="32"/>
  <c r="D293" i="32"/>
  <c r="E293" i="32"/>
  <c r="F293" i="32"/>
  <c r="K293" i="32" s="1"/>
  <c r="G293" i="32"/>
  <c r="I293" i="32"/>
  <c r="J293" i="32"/>
  <c r="L293" i="32" s="1"/>
  <c r="B294" i="32"/>
  <c r="C294" i="32"/>
  <c r="D294" i="32"/>
  <c r="E294" i="32"/>
  <c r="F294" i="32"/>
  <c r="G294" i="32"/>
  <c r="I294" i="32" s="1"/>
  <c r="J294" i="32"/>
  <c r="L294" i="32" s="1"/>
  <c r="B295" i="32"/>
  <c r="C295" i="32"/>
  <c r="D295" i="32"/>
  <c r="E295" i="32"/>
  <c r="F295" i="32"/>
  <c r="G295" i="32"/>
  <c r="I295" i="32" s="1"/>
  <c r="J295" i="32"/>
  <c r="L295" i="32" s="1"/>
  <c r="K295" i="32"/>
  <c r="B296" i="32"/>
  <c r="C296" i="32"/>
  <c r="D296" i="32"/>
  <c r="E296" i="32"/>
  <c r="F296" i="32"/>
  <c r="K296" i="32" s="1"/>
  <c r="G296" i="32"/>
  <c r="I296" i="32"/>
  <c r="J296" i="32"/>
  <c r="L296" i="32" s="1"/>
  <c r="B297" i="32"/>
  <c r="C297" i="32"/>
  <c r="D297" i="32"/>
  <c r="E297" i="32"/>
  <c r="F297" i="32"/>
  <c r="K297" i="32" s="1"/>
  <c r="G297" i="32"/>
  <c r="I297" i="32" s="1"/>
  <c r="J297" i="32"/>
  <c r="L297" i="32" s="1"/>
  <c r="B298" i="32"/>
  <c r="C298" i="32"/>
  <c r="D298" i="32"/>
  <c r="E298" i="32"/>
  <c r="F298" i="32"/>
  <c r="K298" i="32" s="1"/>
  <c r="G298" i="32"/>
  <c r="I298" i="32" s="1"/>
  <c r="J298" i="32"/>
  <c r="L298" i="32" s="1"/>
  <c r="B299" i="32"/>
  <c r="C299" i="32"/>
  <c r="D299" i="32"/>
  <c r="E299" i="32"/>
  <c r="K299" i="32" s="1"/>
  <c r="F299" i="32"/>
  <c r="G299" i="32"/>
  <c r="I299" i="32" s="1"/>
  <c r="J299" i="32"/>
  <c r="L299" i="32" s="1"/>
  <c r="B300" i="32"/>
  <c r="C300" i="32"/>
  <c r="D300" i="32"/>
  <c r="E300" i="32"/>
  <c r="F300" i="32"/>
  <c r="G300" i="32"/>
  <c r="I300" i="32" s="1"/>
  <c r="J300" i="32"/>
  <c r="L300" i="32" s="1"/>
  <c r="B301" i="32"/>
  <c r="C301" i="32"/>
  <c r="D301" i="32"/>
  <c r="E301" i="32"/>
  <c r="F301" i="32"/>
  <c r="K301" i="32" s="1"/>
  <c r="G301" i="32"/>
  <c r="I301" i="32" s="1"/>
  <c r="J301" i="32"/>
  <c r="L301" i="32" s="1"/>
  <c r="B302" i="32"/>
  <c r="C302" i="32"/>
  <c r="D302" i="32"/>
  <c r="E302" i="32"/>
  <c r="F302" i="32"/>
  <c r="K302" i="32" s="1"/>
  <c r="G302" i="32"/>
  <c r="I302" i="32" s="1"/>
  <c r="J302" i="32"/>
  <c r="L302" i="32" s="1"/>
  <c r="B303" i="32"/>
  <c r="C303" i="32"/>
  <c r="D303" i="32"/>
  <c r="E303" i="32"/>
  <c r="K303" i="32" s="1"/>
  <c r="F303" i="32"/>
  <c r="G303" i="32"/>
  <c r="I303" i="32" s="1"/>
  <c r="J303" i="32"/>
  <c r="L303" i="32" s="1"/>
  <c r="B304" i="32"/>
  <c r="C304" i="32"/>
  <c r="D304" i="32"/>
  <c r="E304" i="32"/>
  <c r="K304" i="32" s="1"/>
  <c r="F304" i="32"/>
  <c r="G304" i="32"/>
  <c r="I304" i="32" s="1"/>
  <c r="J304" i="32"/>
  <c r="L304" i="32" s="1"/>
  <c r="B305" i="32"/>
  <c r="C305" i="32"/>
  <c r="D305" i="32"/>
  <c r="E305" i="32"/>
  <c r="F305" i="32"/>
  <c r="G305" i="32"/>
  <c r="I305" i="32" s="1"/>
  <c r="J305" i="32"/>
  <c r="L305" i="32" s="1"/>
  <c r="B306" i="32"/>
  <c r="C306" i="32"/>
  <c r="D306" i="32"/>
  <c r="E306" i="32"/>
  <c r="F306" i="32"/>
  <c r="K306" i="32" s="1"/>
  <c r="G306" i="32"/>
  <c r="I306" i="32" s="1"/>
  <c r="J306" i="32"/>
  <c r="L306" i="32" s="1"/>
  <c r="B307" i="32"/>
  <c r="C307" i="32"/>
  <c r="D307" i="32"/>
  <c r="E307" i="32"/>
  <c r="K307" i="32" s="1"/>
  <c r="F307" i="32"/>
  <c r="G307" i="32"/>
  <c r="I307" i="32" s="1"/>
  <c r="J307" i="32"/>
  <c r="L307" i="32" s="1"/>
  <c r="B308" i="32"/>
  <c r="C308" i="32"/>
  <c r="D308" i="32"/>
  <c r="E308" i="32"/>
  <c r="K308" i="32" s="1"/>
  <c r="F308" i="32"/>
  <c r="G308" i="32"/>
  <c r="I308" i="32" s="1"/>
  <c r="J308" i="32"/>
  <c r="L308" i="32"/>
  <c r="B309" i="32"/>
  <c r="C309" i="32"/>
  <c r="D309" i="32"/>
  <c r="E309" i="32"/>
  <c r="F309" i="32"/>
  <c r="G309" i="32"/>
  <c r="I309" i="32" s="1"/>
  <c r="J309" i="32"/>
  <c r="L309" i="32"/>
  <c r="B310" i="32"/>
  <c r="C310" i="32"/>
  <c r="D310" i="32"/>
  <c r="E310" i="32"/>
  <c r="F310" i="32"/>
  <c r="G310" i="32"/>
  <c r="I310" i="32" s="1"/>
  <c r="J310" i="32"/>
  <c r="L310" i="32" s="1"/>
  <c r="B311" i="32"/>
  <c r="C311" i="32"/>
  <c r="D311" i="32"/>
  <c r="E311" i="32"/>
  <c r="F311" i="32"/>
  <c r="K311" i="32" s="1"/>
  <c r="G311" i="32"/>
  <c r="I311" i="32" s="1"/>
  <c r="J311" i="32"/>
  <c r="L311" i="32" s="1"/>
  <c r="B312" i="32"/>
  <c r="C312" i="32"/>
  <c r="D312" i="32"/>
  <c r="E312" i="32"/>
  <c r="K312" i="32" s="1"/>
  <c r="F312" i="32"/>
  <c r="G312" i="32"/>
  <c r="I312" i="32" s="1"/>
  <c r="J312" i="32"/>
  <c r="L312" i="32" s="1"/>
  <c r="B313" i="32"/>
  <c r="C313" i="32"/>
  <c r="D313" i="32"/>
  <c r="E313" i="32"/>
  <c r="F313" i="32"/>
  <c r="G313" i="32"/>
  <c r="I313" i="32"/>
  <c r="J313" i="32"/>
  <c r="L313" i="32" s="1"/>
  <c r="B314" i="32"/>
  <c r="C314" i="32"/>
  <c r="D314" i="32"/>
  <c r="E314" i="32"/>
  <c r="F314" i="32"/>
  <c r="G314" i="32"/>
  <c r="I314" i="32" s="1"/>
  <c r="J314" i="32"/>
  <c r="L314" i="32" s="1"/>
  <c r="B315" i="32"/>
  <c r="C315" i="32"/>
  <c r="D315" i="32"/>
  <c r="E315" i="32"/>
  <c r="F315" i="32"/>
  <c r="G315" i="32"/>
  <c r="I315" i="32" s="1"/>
  <c r="J315" i="32"/>
  <c r="L315" i="32" s="1"/>
  <c r="K315" i="32"/>
  <c r="B316" i="32"/>
  <c r="C316" i="32"/>
  <c r="D316" i="32"/>
  <c r="E316" i="32"/>
  <c r="K316" i="32" s="1"/>
  <c r="F316" i="32"/>
  <c r="G316" i="32"/>
  <c r="I316" i="32"/>
  <c r="J316" i="32"/>
  <c r="L316" i="32" s="1"/>
  <c r="B317" i="32"/>
  <c r="C317" i="32"/>
  <c r="D317" i="32"/>
  <c r="E317" i="32"/>
  <c r="F317" i="32"/>
  <c r="G317" i="32"/>
  <c r="I317" i="32"/>
  <c r="J317" i="32"/>
  <c r="L317" i="32"/>
  <c r="B318" i="32"/>
  <c r="C318" i="32"/>
  <c r="D318" i="32"/>
  <c r="E318" i="32"/>
  <c r="F318" i="32"/>
  <c r="G318" i="32"/>
  <c r="I318" i="32" s="1"/>
  <c r="J318" i="32"/>
  <c r="L318" i="32" s="1"/>
  <c r="B319" i="32"/>
  <c r="C319" i="32"/>
  <c r="D319" i="32"/>
  <c r="E319" i="32"/>
  <c r="F319" i="32"/>
  <c r="G319" i="32"/>
  <c r="I319" i="32" s="1"/>
  <c r="J319" i="32"/>
  <c r="L319" i="32" s="1"/>
  <c r="B320" i="32"/>
  <c r="C320" i="32"/>
  <c r="D320" i="32"/>
  <c r="E320" i="32"/>
  <c r="F320" i="32"/>
  <c r="G320" i="32"/>
  <c r="I320" i="32" s="1"/>
  <c r="J320" i="32"/>
  <c r="L320" i="32"/>
  <c r="B321" i="32"/>
  <c r="C321" i="32"/>
  <c r="D321" i="32"/>
  <c r="E321" i="32"/>
  <c r="F321" i="32"/>
  <c r="G321" i="32"/>
  <c r="I321" i="32" s="1"/>
  <c r="J321" i="32"/>
  <c r="L321" i="32"/>
  <c r="B322" i="32"/>
  <c r="C322" i="32"/>
  <c r="D322" i="32"/>
  <c r="E322" i="32"/>
  <c r="F322" i="32"/>
  <c r="G322" i="32"/>
  <c r="I322" i="32" s="1"/>
  <c r="J322" i="32"/>
  <c r="L322" i="32" s="1"/>
  <c r="K322" i="32"/>
  <c r="B323" i="32"/>
  <c r="C323" i="32"/>
  <c r="D323" i="32"/>
  <c r="E323" i="32"/>
  <c r="K323" i="32" s="1"/>
  <c r="F323" i="32"/>
  <c r="G323" i="32"/>
  <c r="I323" i="32"/>
  <c r="J323" i="32"/>
  <c r="L323" i="32" s="1"/>
  <c r="B324" i="32"/>
  <c r="C324" i="32"/>
  <c r="D324" i="32"/>
  <c r="E324" i="32"/>
  <c r="F324" i="32"/>
  <c r="G324" i="32"/>
  <c r="I324" i="32"/>
  <c r="J324" i="32"/>
  <c r="K324" i="32"/>
  <c r="L324" i="32"/>
  <c r="B325" i="32"/>
  <c r="C325" i="32"/>
  <c r="D325" i="32"/>
  <c r="E325" i="32"/>
  <c r="F325" i="32"/>
  <c r="K325" i="32" s="1"/>
  <c r="G325" i="32"/>
  <c r="I325" i="32"/>
  <c r="J325" i="32"/>
  <c r="L325" i="32" s="1"/>
  <c r="B326" i="32"/>
  <c r="C326" i="32"/>
  <c r="D326" i="32"/>
  <c r="E326" i="32"/>
  <c r="K326" i="32" s="1"/>
  <c r="F326" i="32"/>
  <c r="G326" i="32"/>
  <c r="I326" i="32" s="1"/>
  <c r="J326" i="32"/>
  <c r="L326" i="32" s="1"/>
  <c r="B327" i="32"/>
  <c r="C327" i="32"/>
  <c r="D327" i="32"/>
  <c r="E327" i="32"/>
  <c r="K327" i="32" s="1"/>
  <c r="F327" i="32"/>
  <c r="G327" i="32"/>
  <c r="I327" i="32" s="1"/>
  <c r="J327" i="32"/>
  <c r="L327" i="32" s="1"/>
  <c r="B328" i="32"/>
  <c r="C328" i="32"/>
  <c r="D328" i="32"/>
  <c r="E328" i="32"/>
  <c r="F328" i="32"/>
  <c r="G328" i="32"/>
  <c r="I328" i="32" s="1"/>
  <c r="J328" i="32"/>
  <c r="L328" i="32" s="1"/>
  <c r="B329" i="32"/>
  <c r="C329" i="32"/>
  <c r="D329" i="32"/>
  <c r="E329" i="32"/>
  <c r="F329" i="32"/>
  <c r="K329" i="32" s="1"/>
  <c r="G329" i="32"/>
  <c r="I329" i="32" s="1"/>
  <c r="J329" i="32"/>
  <c r="L329" i="32" s="1"/>
  <c r="B330" i="32"/>
  <c r="C330" i="32"/>
  <c r="D330" i="32"/>
  <c r="E330" i="32"/>
  <c r="F330" i="32"/>
  <c r="G330" i="32"/>
  <c r="I330" i="32" s="1"/>
  <c r="J330" i="32"/>
  <c r="L330" i="32" s="1"/>
  <c r="B331" i="32"/>
  <c r="C331" i="32"/>
  <c r="D331" i="32"/>
  <c r="E331" i="32"/>
  <c r="F331" i="32"/>
  <c r="K331" i="32" s="1"/>
  <c r="G331" i="32"/>
  <c r="I331" i="32" s="1"/>
  <c r="J331" i="32"/>
  <c r="L331" i="32" s="1"/>
  <c r="B332" i="32"/>
  <c r="C332" i="32"/>
  <c r="D332" i="32"/>
  <c r="E332" i="32"/>
  <c r="K332" i="32" s="1"/>
  <c r="F332" i="32"/>
  <c r="G332" i="32"/>
  <c r="I332" i="32" s="1"/>
  <c r="J332" i="32"/>
  <c r="L332" i="32" s="1"/>
  <c r="B333" i="32"/>
  <c r="C333" i="32"/>
  <c r="D333" i="32"/>
  <c r="E333" i="32"/>
  <c r="F333" i="32"/>
  <c r="G333" i="32"/>
  <c r="I333" i="32"/>
  <c r="J333" i="32"/>
  <c r="L333" i="32"/>
  <c r="B334" i="32"/>
  <c r="C334" i="32"/>
  <c r="D334" i="32"/>
  <c r="E334" i="32"/>
  <c r="F334" i="32"/>
  <c r="G334" i="32"/>
  <c r="I334" i="32" s="1"/>
  <c r="J334" i="32"/>
  <c r="L334" i="32" s="1"/>
  <c r="K334" i="32"/>
  <c r="B335" i="32"/>
  <c r="C335" i="32"/>
  <c r="D335" i="32"/>
  <c r="E335" i="32"/>
  <c r="F335" i="32"/>
  <c r="G335" i="32"/>
  <c r="I335" i="32" s="1"/>
  <c r="J335" i="32"/>
  <c r="L335" i="32" s="1"/>
  <c r="K335" i="32"/>
  <c r="B336" i="32"/>
  <c r="C336" i="32"/>
  <c r="D336" i="32"/>
  <c r="E336" i="32"/>
  <c r="F336" i="32"/>
  <c r="K336" i="32" s="1"/>
  <c r="G336" i="32"/>
  <c r="I336" i="32" s="1"/>
  <c r="J336" i="32"/>
  <c r="L336" i="32" s="1"/>
  <c r="B337" i="32"/>
  <c r="C337" i="32"/>
  <c r="D337" i="32"/>
  <c r="E337" i="32"/>
  <c r="F337" i="32"/>
  <c r="K337" i="32" s="1"/>
  <c r="G337" i="32"/>
  <c r="I337" i="32"/>
  <c r="J337" i="32"/>
  <c r="L337" i="32" s="1"/>
  <c r="B338" i="32"/>
  <c r="C338" i="32"/>
  <c r="D338" i="32"/>
  <c r="E338" i="32"/>
  <c r="K338" i="32" s="1"/>
  <c r="F338" i="32"/>
  <c r="G338" i="32"/>
  <c r="I338" i="32" s="1"/>
  <c r="J338" i="32"/>
  <c r="L338" i="32" s="1"/>
  <c r="B339" i="32"/>
  <c r="C339" i="32"/>
  <c r="D339" i="32"/>
  <c r="E339" i="32"/>
  <c r="F339" i="32"/>
  <c r="K339" i="32" s="1"/>
  <c r="G339" i="32"/>
  <c r="I339" i="32" s="1"/>
  <c r="J339" i="32"/>
  <c r="L339" i="32" s="1"/>
  <c r="B340" i="32"/>
  <c r="C340" i="32"/>
  <c r="D340" i="32"/>
  <c r="E340" i="32"/>
  <c r="F340" i="32"/>
  <c r="K340" i="32" s="1"/>
  <c r="G340" i="32"/>
  <c r="I340" i="32" s="1"/>
  <c r="J340" i="32"/>
  <c r="L340" i="32"/>
  <c r="B341" i="32"/>
  <c r="C341" i="32"/>
  <c r="D341" i="32"/>
  <c r="E341" i="32"/>
  <c r="F341" i="32"/>
  <c r="G341" i="32"/>
  <c r="I341" i="32" s="1"/>
  <c r="J341" i="32"/>
  <c r="L341" i="32"/>
  <c r="B342" i="32"/>
  <c r="C342" i="32"/>
  <c r="D342" i="32"/>
  <c r="E342" i="32"/>
  <c r="F342" i="32"/>
  <c r="G342" i="32"/>
  <c r="I342" i="32" s="1"/>
  <c r="J342" i="32"/>
  <c r="L342" i="32" s="1"/>
  <c r="K342" i="32"/>
  <c r="B343" i="32"/>
  <c r="C343" i="32"/>
  <c r="D343" i="32"/>
  <c r="E343" i="32"/>
  <c r="F343" i="32"/>
  <c r="G343" i="32"/>
  <c r="I343" i="32" s="1"/>
  <c r="J343" i="32"/>
  <c r="L343" i="32" s="1"/>
  <c r="K343" i="32"/>
  <c r="B344" i="32"/>
  <c r="C344" i="32"/>
  <c r="D344" i="32"/>
  <c r="E344" i="32"/>
  <c r="F344" i="32"/>
  <c r="G344" i="32"/>
  <c r="I344" i="32"/>
  <c r="J344" i="32"/>
  <c r="L344" i="32" s="1"/>
  <c r="B345" i="32"/>
  <c r="C345" i="32"/>
  <c r="D345" i="32"/>
  <c r="E345" i="32"/>
  <c r="F345" i="32"/>
  <c r="K345" i="32" s="1"/>
  <c r="G345" i="32"/>
  <c r="I345" i="32"/>
  <c r="J345" i="32"/>
  <c r="L345" i="32"/>
  <c r="B346" i="32"/>
  <c r="C346" i="32"/>
  <c r="D346" i="32"/>
  <c r="E346" i="32"/>
  <c r="F346" i="32"/>
  <c r="G346" i="32"/>
  <c r="I346" i="32" s="1"/>
  <c r="J346" i="32"/>
  <c r="L346" i="32" s="1"/>
  <c r="K346" i="32"/>
  <c r="B347" i="32"/>
  <c r="C347" i="32"/>
  <c r="D347" i="32"/>
  <c r="E347" i="32"/>
  <c r="F347" i="32"/>
  <c r="G347" i="32"/>
  <c r="I347" i="32" s="1"/>
  <c r="J347" i="32"/>
  <c r="L347" i="32" s="1"/>
  <c r="K347" i="32"/>
  <c r="B348" i="32"/>
  <c r="C348" i="32"/>
  <c r="D348" i="32"/>
  <c r="E348" i="32"/>
  <c r="F348" i="32"/>
  <c r="K348" i="32" s="1"/>
  <c r="G348" i="32"/>
  <c r="I348" i="32"/>
  <c r="J348" i="32"/>
  <c r="L348" i="32" s="1"/>
  <c r="B349" i="32"/>
  <c r="C349" i="32"/>
  <c r="D349" i="32"/>
  <c r="E349" i="32"/>
  <c r="F349" i="32"/>
  <c r="K349" i="32" s="1"/>
  <c r="G349" i="32"/>
  <c r="I349" i="32" s="1"/>
  <c r="J349" i="32"/>
  <c r="L349" i="32" s="1"/>
  <c r="B350" i="32"/>
  <c r="C350" i="32"/>
  <c r="D350" i="32"/>
  <c r="E350" i="32"/>
  <c r="F350" i="32"/>
  <c r="G350" i="32"/>
  <c r="I350" i="32" s="1"/>
  <c r="J350" i="32"/>
  <c r="L350" i="32" s="1"/>
  <c r="B351" i="32"/>
  <c r="C351" i="32"/>
  <c r="D351" i="32"/>
  <c r="E351" i="32"/>
  <c r="F351" i="32"/>
  <c r="K351" i="32" s="1"/>
  <c r="G351" i="32"/>
  <c r="I351" i="32" s="1"/>
  <c r="J351" i="32"/>
  <c r="L351" i="32" s="1"/>
  <c r="B352" i="32"/>
  <c r="C352" i="32"/>
  <c r="D352" i="32"/>
  <c r="E352" i="32"/>
  <c r="F352" i="32"/>
  <c r="G352" i="32"/>
  <c r="I352" i="32" s="1"/>
  <c r="J352" i="32"/>
  <c r="L352" i="32"/>
  <c r="B353" i="32"/>
  <c r="C353" i="32"/>
  <c r="D353" i="32"/>
  <c r="E353" i="32"/>
  <c r="F353" i="32"/>
  <c r="G353" i="32"/>
  <c r="I353" i="32" s="1"/>
  <c r="J353" i="32"/>
  <c r="L353" i="32"/>
  <c r="B354" i="32"/>
  <c r="C354" i="32"/>
  <c r="D354" i="32"/>
  <c r="E354" i="32"/>
  <c r="F354" i="32"/>
  <c r="G354" i="32"/>
  <c r="I354" i="32" s="1"/>
  <c r="J354" i="32"/>
  <c r="L354" i="32" s="1"/>
  <c r="K354" i="32"/>
  <c r="B355" i="32"/>
  <c r="C355" i="32"/>
  <c r="D355" i="32"/>
  <c r="E355" i="32"/>
  <c r="K355" i="32" s="1"/>
  <c r="F355" i="32"/>
  <c r="G355" i="32"/>
  <c r="I355" i="32"/>
  <c r="J355" i="32"/>
  <c r="L355" i="32" s="1"/>
  <c r="B356" i="32"/>
  <c r="C356" i="32"/>
  <c r="D356" i="32"/>
  <c r="E356" i="32"/>
  <c r="F356" i="32"/>
  <c r="K356" i="32" s="1"/>
  <c r="G356" i="32"/>
  <c r="I356" i="32"/>
  <c r="J356" i="32"/>
  <c r="L356" i="32"/>
  <c r="B357" i="32"/>
  <c r="C357" i="32"/>
  <c r="D357" i="32"/>
  <c r="E357" i="32"/>
  <c r="F357" i="32"/>
  <c r="K357" i="32" s="1"/>
  <c r="G357" i="32"/>
  <c r="I357" i="32" s="1"/>
  <c r="J357" i="32"/>
  <c r="L357" i="32" s="1"/>
  <c r="B358" i="32"/>
  <c r="C358" i="32"/>
  <c r="D358" i="32"/>
  <c r="E358" i="32"/>
  <c r="F358" i="32"/>
  <c r="G358" i="32"/>
  <c r="I358" i="32" s="1"/>
  <c r="J358" i="32"/>
  <c r="L358" i="32" s="1"/>
  <c r="K358" i="32"/>
  <c r="B359" i="32"/>
  <c r="C359" i="32"/>
  <c r="D359" i="32"/>
  <c r="E359" i="32"/>
  <c r="F359" i="32"/>
  <c r="G359" i="32"/>
  <c r="I359" i="32" s="1"/>
  <c r="J359" i="32"/>
  <c r="L359" i="32" s="1"/>
  <c r="B360" i="32"/>
  <c r="C360" i="32"/>
  <c r="D360" i="32"/>
  <c r="E360" i="32"/>
  <c r="F360" i="32"/>
  <c r="K360" i="32" s="1"/>
  <c r="G360" i="32"/>
  <c r="I360" i="32" s="1"/>
  <c r="J360" i="32"/>
  <c r="L360" i="32" s="1"/>
  <c r="B361" i="32"/>
  <c r="C361" i="32"/>
  <c r="D361" i="32"/>
  <c r="E361" i="32"/>
  <c r="F361" i="32"/>
  <c r="K361" i="32" s="1"/>
  <c r="G361" i="32"/>
  <c r="I361" i="32"/>
  <c r="J361" i="32"/>
  <c r="L361" i="32" s="1"/>
  <c r="B362" i="32"/>
  <c r="C362" i="32"/>
  <c r="D362" i="32"/>
  <c r="E362" i="32"/>
  <c r="K362" i="32" s="1"/>
  <c r="F362" i="32"/>
  <c r="G362" i="32"/>
  <c r="I362" i="32" s="1"/>
  <c r="J362" i="32"/>
  <c r="L362" i="32" s="1"/>
  <c r="B363" i="32"/>
  <c r="C363" i="32"/>
  <c r="D363" i="32"/>
  <c r="E363" i="32"/>
  <c r="K363" i="32" s="1"/>
  <c r="F363" i="32"/>
  <c r="G363" i="32"/>
  <c r="I363" i="32" s="1"/>
  <c r="J363" i="32"/>
  <c r="L363" i="32" s="1"/>
  <c r="B364" i="32"/>
  <c r="C364" i="32"/>
  <c r="D364" i="32"/>
  <c r="E364" i="32"/>
  <c r="K364" i="32" s="1"/>
  <c r="F364" i="32"/>
  <c r="G364" i="32"/>
  <c r="I364" i="32" s="1"/>
  <c r="J364" i="32"/>
  <c r="L364" i="32" s="1"/>
  <c r="B365" i="32"/>
  <c r="C365" i="32"/>
  <c r="D365" i="32"/>
  <c r="E365" i="32"/>
  <c r="F365" i="32"/>
  <c r="G365" i="32"/>
  <c r="I365" i="32" s="1"/>
  <c r="J365" i="32"/>
  <c r="L365" i="32"/>
  <c r="B366" i="32"/>
  <c r="C366" i="32"/>
  <c r="D366" i="32"/>
  <c r="E366" i="32"/>
  <c r="F366" i="32"/>
  <c r="K366" i="32" s="1"/>
  <c r="G366" i="32"/>
  <c r="I366" i="32" s="1"/>
  <c r="J366" i="32"/>
  <c r="L366" i="32" s="1"/>
  <c r="B367" i="32"/>
  <c r="C367" i="32"/>
  <c r="D367" i="32"/>
  <c r="E367" i="32"/>
  <c r="K367" i="32" s="1"/>
  <c r="F367" i="32"/>
  <c r="G367" i="32"/>
  <c r="I367" i="32" s="1"/>
  <c r="J367" i="32"/>
  <c r="L367" i="32" s="1"/>
  <c r="B368" i="32"/>
  <c r="C368" i="32"/>
  <c r="D368" i="32"/>
  <c r="E368" i="32"/>
  <c r="F368" i="32"/>
  <c r="G368" i="32"/>
  <c r="I368" i="32" s="1"/>
  <c r="J368" i="32"/>
  <c r="L368" i="32" s="1"/>
  <c r="B369" i="32"/>
  <c r="C369" i="32"/>
  <c r="D369" i="32"/>
  <c r="E369" i="32"/>
  <c r="F369" i="32"/>
  <c r="G369" i="32"/>
  <c r="I369" i="32"/>
  <c r="J369" i="32"/>
  <c r="L369" i="32"/>
  <c r="B370" i="32"/>
  <c r="C370" i="32"/>
  <c r="D370" i="32"/>
  <c r="E370" i="32"/>
  <c r="F370" i="32"/>
  <c r="G370" i="32"/>
  <c r="I370" i="32" s="1"/>
  <c r="J370" i="32"/>
  <c r="L370" i="32" s="1"/>
  <c r="K370" i="32"/>
  <c r="B371" i="32"/>
  <c r="C371" i="32"/>
  <c r="D371" i="32"/>
  <c r="E371" i="32"/>
  <c r="K371" i="32" s="1"/>
  <c r="F371" i="32"/>
  <c r="G371" i="32"/>
  <c r="I371" i="32" s="1"/>
  <c r="J371" i="32"/>
  <c r="L371" i="32" s="1"/>
  <c r="B372" i="32"/>
  <c r="C372" i="32"/>
  <c r="D372" i="32"/>
  <c r="E372" i="32"/>
  <c r="K372" i="32" s="1"/>
  <c r="F372" i="32"/>
  <c r="G372" i="32"/>
  <c r="I372" i="32" s="1"/>
  <c r="J372" i="32"/>
  <c r="L372" i="32"/>
  <c r="B373" i="32"/>
  <c r="C373" i="32"/>
  <c r="D373" i="32"/>
  <c r="E373" i="32"/>
  <c r="F373" i="32"/>
  <c r="G373" i="32"/>
  <c r="I373" i="32" s="1"/>
  <c r="J373" i="32"/>
  <c r="L373" i="32" s="1"/>
  <c r="B374" i="32"/>
  <c r="C374" i="32"/>
  <c r="D374" i="32"/>
  <c r="E374" i="32"/>
  <c r="F374" i="32"/>
  <c r="G374" i="32"/>
  <c r="I374" i="32" s="1"/>
  <c r="J374" i="32"/>
  <c r="L374" i="32" s="1"/>
  <c r="K374" i="32"/>
  <c r="B375" i="32"/>
  <c r="C375" i="32"/>
  <c r="D375" i="32"/>
  <c r="E375" i="32"/>
  <c r="F375" i="32"/>
  <c r="K375" i="32" s="1"/>
  <c r="G375" i="32"/>
  <c r="I375" i="32"/>
  <c r="J375" i="32"/>
  <c r="L375" i="32" s="1"/>
  <c r="B376" i="32"/>
  <c r="C376" i="32"/>
  <c r="D376" i="32"/>
  <c r="E376" i="32"/>
  <c r="K376" i="32" s="1"/>
  <c r="F376" i="32"/>
  <c r="G376" i="32"/>
  <c r="I376" i="32" s="1"/>
  <c r="J376" i="32"/>
  <c r="L376" i="32" s="1"/>
  <c r="B377" i="32"/>
  <c r="C377" i="32"/>
  <c r="D377" i="32"/>
  <c r="E377" i="32"/>
  <c r="F377" i="32"/>
  <c r="G377" i="32"/>
  <c r="I377" i="32" s="1"/>
  <c r="J377" i="32"/>
  <c r="L377" i="32" s="1"/>
  <c r="B378" i="32"/>
  <c r="C378" i="32"/>
  <c r="D378" i="32"/>
  <c r="E378" i="32"/>
  <c r="F378" i="32"/>
  <c r="G378" i="32"/>
  <c r="I378" i="32" s="1"/>
  <c r="J378" i="32"/>
  <c r="L378" i="32" s="1"/>
  <c r="B379" i="32"/>
  <c r="C379" i="32"/>
  <c r="D379" i="32"/>
  <c r="E379" i="32"/>
  <c r="K379" i="32" s="1"/>
  <c r="F379" i="32"/>
  <c r="G379" i="32"/>
  <c r="I379" i="32" s="1"/>
  <c r="J379" i="32"/>
  <c r="L379" i="32" s="1"/>
  <c r="B380" i="32"/>
  <c r="C380" i="32"/>
  <c r="D380" i="32"/>
  <c r="E380" i="32"/>
  <c r="F380" i="32"/>
  <c r="K380" i="32" s="1"/>
  <c r="G380" i="32"/>
  <c r="I380" i="32"/>
  <c r="J380" i="32"/>
  <c r="L380" i="32" s="1"/>
  <c r="B381" i="32"/>
  <c r="C381" i="32"/>
  <c r="D381" i="32"/>
  <c r="E381" i="32"/>
  <c r="F381" i="32"/>
  <c r="G381" i="32"/>
  <c r="I381" i="32" s="1"/>
  <c r="J381" i="32"/>
  <c r="L381" i="32" s="1"/>
  <c r="B382" i="32"/>
  <c r="C382" i="32"/>
  <c r="D382" i="32"/>
  <c r="E382" i="32"/>
  <c r="F382" i="32"/>
  <c r="K382" i="32" s="1"/>
  <c r="G382" i="32"/>
  <c r="I382" i="32" s="1"/>
  <c r="J382" i="32"/>
  <c r="L382" i="32"/>
  <c r="B383" i="32"/>
  <c r="C383" i="32"/>
  <c r="D383" i="32"/>
  <c r="E383" i="32"/>
  <c r="F383" i="32"/>
  <c r="G383" i="32"/>
  <c r="I383" i="32" s="1"/>
  <c r="J383" i="32"/>
  <c r="L383" i="32" s="1"/>
  <c r="B384" i="32"/>
  <c r="C384" i="32"/>
  <c r="D384" i="32"/>
  <c r="E384" i="32"/>
  <c r="F384" i="32"/>
  <c r="G384" i="32"/>
  <c r="I384" i="32" s="1"/>
  <c r="J384" i="32"/>
  <c r="L384" i="32" s="1"/>
  <c r="B385" i="32"/>
  <c r="C385" i="32"/>
  <c r="D385" i="32"/>
  <c r="E385" i="32"/>
  <c r="K385" i="32" s="1"/>
  <c r="F385" i="32"/>
  <c r="G385" i="32"/>
  <c r="I385" i="32" s="1"/>
  <c r="J385" i="32"/>
  <c r="L385" i="32" s="1"/>
  <c r="B386" i="32"/>
  <c r="C386" i="32"/>
  <c r="D386" i="32"/>
  <c r="E386" i="32"/>
  <c r="F386" i="32"/>
  <c r="G386" i="32"/>
  <c r="I386" i="32" s="1"/>
  <c r="J386" i="32"/>
  <c r="L386" i="32" s="1"/>
  <c r="B387" i="32"/>
  <c r="C387" i="32"/>
  <c r="D387" i="32"/>
  <c r="E387" i="32"/>
  <c r="F387" i="32"/>
  <c r="K387" i="32" s="1"/>
  <c r="G387" i="32"/>
  <c r="I387" i="32" s="1"/>
  <c r="J387" i="32"/>
  <c r="L387" i="32"/>
  <c r="B388" i="32"/>
  <c r="C388" i="32"/>
  <c r="D388" i="32"/>
  <c r="E388" i="32"/>
  <c r="F388" i="32"/>
  <c r="G388" i="32"/>
  <c r="I388" i="32" s="1"/>
  <c r="J388" i="32"/>
  <c r="L388" i="32" s="1"/>
  <c r="B389" i="32"/>
  <c r="C389" i="32"/>
  <c r="D389" i="32"/>
  <c r="E389" i="32"/>
  <c r="F389" i="32"/>
  <c r="G389" i="32"/>
  <c r="I389" i="32" s="1"/>
  <c r="J389" i="32"/>
  <c r="L389" i="32" s="1"/>
  <c r="B390" i="32"/>
  <c r="C390" i="32"/>
  <c r="D390" i="32"/>
  <c r="E390" i="32"/>
  <c r="K390" i="32" s="1"/>
  <c r="F390" i="32"/>
  <c r="G390" i="32"/>
  <c r="I390" i="32" s="1"/>
  <c r="J390" i="32"/>
  <c r="L390" i="32" s="1"/>
  <c r="B391" i="32"/>
  <c r="C391" i="32"/>
  <c r="D391" i="32"/>
  <c r="E391" i="32"/>
  <c r="F391" i="32"/>
  <c r="G391" i="32"/>
  <c r="I391" i="32" s="1"/>
  <c r="J391" i="32"/>
  <c r="L391" i="32" s="1"/>
  <c r="B392" i="32"/>
  <c r="C392" i="32"/>
  <c r="D392" i="32"/>
  <c r="E392" i="32"/>
  <c r="F392" i="32"/>
  <c r="K392" i="32" s="1"/>
  <c r="G392" i="32"/>
  <c r="I392" i="32" s="1"/>
  <c r="J392" i="32"/>
  <c r="L392" i="32" s="1"/>
  <c r="B393" i="32"/>
  <c r="C393" i="32"/>
  <c r="D393" i="32"/>
  <c r="E393" i="32"/>
  <c r="K393" i="32" s="1"/>
  <c r="F393" i="32"/>
  <c r="G393" i="32"/>
  <c r="I393" i="32" s="1"/>
  <c r="J393" i="32"/>
  <c r="L393" i="32" s="1"/>
  <c r="B394" i="32"/>
  <c r="C394" i="32"/>
  <c r="D394" i="32"/>
  <c r="E394" i="32"/>
  <c r="F394" i="32"/>
  <c r="G394" i="32"/>
  <c r="I394" i="32" s="1"/>
  <c r="J394" i="32"/>
  <c r="L394" i="32" s="1"/>
  <c r="B395" i="32"/>
  <c r="C395" i="32"/>
  <c r="D395" i="32"/>
  <c r="E395" i="32"/>
  <c r="F395" i="32"/>
  <c r="K395" i="32" s="1"/>
  <c r="G395" i="32"/>
  <c r="I395" i="32"/>
  <c r="J395" i="32"/>
  <c r="L395" i="32" s="1"/>
  <c r="B396" i="32"/>
  <c r="C396" i="32"/>
  <c r="D396" i="32"/>
  <c r="E396" i="32"/>
  <c r="F396" i="32"/>
  <c r="G396" i="32"/>
  <c r="I396" i="32" s="1"/>
  <c r="J396" i="32"/>
  <c r="L396" i="32" s="1"/>
  <c r="B397" i="32"/>
  <c r="C397" i="32"/>
  <c r="D397" i="32"/>
  <c r="E397" i="32"/>
  <c r="F397" i="32"/>
  <c r="G397" i="32"/>
  <c r="I397" i="32" s="1"/>
  <c r="J397" i="32"/>
  <c r="L397" i="32" s="1"/>
  <c r="B398" i="32"/>
  <c r="C398" i="32"/>
  <c r="D398" i="32"/>
  <c r="E398" i="32"/>
  <c r="K398" i="32" s="1"/>
  <c r="F398" i="32"/>
  <c r="G398" i="32"/>
  <c r="I398" i="32" s="1"/>
  <c r="J398" i="32"/>
  <c r="L398" i="32"/>
  <c r="B399" i="32"/>
  <c r="C399" i="32"/>
  <c r="D399" i="32"/>
  <c r="E399" i="32"/>
  <c r="F399" i="32"/>
  <c r="G399" i="32"/>
  <c r="I399" i="32" s="1"/>
  <c r="J399" i="32"/>
  <c r="L399" i="32" s="1"/>
  <c r="B400" i="32"/>
  <c r="C400" i="32"/>
  <c r="D400" i="32"/>
  <c r="E400" i="32"/>
  <c r="F400" i="32"/>
  <c r="K400" i="32" s="1"/>
  <c r="G400" i="32"/>
  <c r="I400" i="32" s="1"/>
  <c r="J400" i="32"/>
  <c r="L400" i="32" s="1"/>
  <c r="B401" i="32"/>
  <c r="C401" i="32"/>
  <c r="D401" i="32"/>
  <c r="E401" i="32"/>
  <c r="K401" i="32" s="1"/>
  <c r="F401" i="32"/>
  <c r="G401" i="32"/>
  <c r="I401" i="32" s="1"/>
  <c r="J401" i="32"/>
  <c r="L401" i="32" s="1"/>
  <c r="B402" i="32"/>
  <c r="C402" i="32"/>
  <c r="D402" i="32"/>
  <c r="E402" i="32"/>
  <c r="F402" i="32"/>
  <c r="G402" i="32"/>
  <c r="I402" i="32" s="1"/>
  <c r="J402" i="32"/>
  <c r="L402" i="32" s="1"/>
  <c r="B403" i="32"/>
  <c r="C403" i="32"/>
  <c r="D403" i="32"/>
  <c r="E403" i="32"/>
  <c r="F403" i="32"/>
  <c r="K403" i="32" s="1"/>
  <c r="G403" i="32"/>
  <c r="I403" i="32"/>
  <c r="J403" i="32"/>
  <c r="L403" i="32"/>
  <c r="B404" i="32"/>
  <c r="C404" i="32"/>
  <c r="D404" i="32"/>
  <c r="E404" i="32"/>
  <c r="F404" i="32"/>
  <c r="G404" i="32"/>
  <c r="I404" i="32" s="1"/>
  <c r="J404" i="32"/>
  <c r="L404" i="32" s="1"/>
  <c r="B405" i="32"/>
  <c r="C405" i="32"/>
  <c r="D405" i="32"/>
  <c r="E405" i="32"/>
  <c r="F405" i="32"/>
  <c r="G405" i="32"/>
  <c r="I405" i="32" s="1"/>
  <c r="J405" i="32"/>
  <c r="L405" i="32" s="1"/>
  <c r="B406" i="32"/>
  <c r="C406" i="32"/>
  <c r="D406" i="32"/>
  <c r="E406" i="32"/>
  <c r="K406" i="32" s="1"/>
  <c r="F406" i="32"/>
  <c r="G406" i="32"/>
  <c r="I406" i="32" s="1"/>
  <c r="J406" i="32"/>
  <c r="L406" i="32"/>
  <c r="B407" i="32"/>
  <c r="C407" i="32"/>
  <c r="D407" i="32"/>
  <c r="E407" i="32"/>
  <c r="F407" i="32"/>
  <c r="G407" i="32"/>
  <c r="I407" i="32" s="1"/>
  <c r="J407" i="32"/>
  <c r="L407" i="32" s="1"/>
  <c r="B408" i="32"/>
  <c r="C408" i="32"/>
  <c r="D408" i="32"/>
  <c r="E408" i="32"/>
  <c r="F408" i="32"/>
  <c r="K408" i="32" s="1"/>
  <c r="G408" i="32"/>
  <c r="I408" i="32" s="1"/>
  <c r="J408" i="32"/>
  <c r="L408" i="32" s="1"/>
  <c r="B409" i="32"/>
  <c r="C409" i="32"/>
  <c r="D409" i="32"/>
  <c r="E409" i="32"/>
  <c r="K409" i="32" s="1"/>
  <c r="F409" i="32"/>
  <c r="G409" i="32"/>
  <c r="I409" i="32" s="1"/>
  <c r="J409" i="32"/>
  <c r="L409" i="32" s="1"/>
  <c r="B410" i="32"/>
  <c r="C410" i="32"/>
  <c r="D410" i="32"/>
  <c r="E410" i="32"/>
  <c r="K410" i="32" s="1"/>
  <c r="F410" i="32"/>
  <c r="G410" i="32"/>
  <c r="I410" i="32" s="1"/>
  <c r="J410" i="32"/>
  <c r="L410" i="32" s="1"/>
  <c r="B411" i="32"/>
  <c r="C411" i="32"/>
  <c r="D411" i="32"/>
  <c r="E411" i="32"/>
  <c r="F411" i="32"/>
  <c r="G411" i="32"/>
  <c r="I411" i="32"/>
  <c r="J411" i="32"/>
  <c r="L411" i="32"/>
  <c r="B412" i="32"/>
  <c r="C412" i="32"/>
  <c r="D412" i="32"/>
  <c r="E412" i="32"/>
  <c r="F412" i="32"/>
  <c r="G412" i="32"/>
  <c r="I412" i="32" s="1"/>
  <c r="J412" i="32"/>
  <c r="L412" i="32" s="1"/>
  <c r="B413" i="32"/>
  <c r="C413" i="32"/>
  <c r="D413" i="32"/>
  <c r="E413" i="32"/>
  <c r="K413" i="32" s="1"/>
  <c r="F413" i="32"/>
  <c r="G413" i="32"/>
  <c r="I413" i="32" s="1"/>
  <c r="J413" i="32"/>
  <c r="L413" i="32" s="1"/>
  <c r="B414" i="32"/>
  <c r="C414" i="32"/>
  <c r="D414" i="32"/>
  <c r="E414" i="32"/>
  <c r="K414" i="32" s="1"/>
  <c r="F414" i="32"/>
  <c r="G414" i="32"/>
  <c r="I414" i="32" s="1"/>
  <c r="J414" i="32"/>
  <c r="L414" i="32"/>
  <c r="B415" i="32"/>
  <c r="C415" i="32"/>
  <c r="D415" i="32"/>
  <c r="E415" i="32"/>
  <c r="F415" i="32"/>
  <c r="G415" i="32"/>
  <c r="I415" i="32" s="1"/>
  <c r="J415" i="32"/>
  <c r="L415" i="32" s="1"/>
  <c r="B416" i="32"/>
  <c r="C416" i="32"/>
  <c r="D416" i="32"/>
  <c r="E416" i="32"/>
  <c r="F416" i="32"/>
  <c r="G416" i="32"/>
  <c r="I416" i="32" s="1"/>
  <c r="J416" i="32"/>
  <c r="L416" i="32" s="1"/>
  <c r="B417" i="32"/>
  <c r="C417" i="32"/>
  <c r="D417" i="32"/>
  <c r="E417" i="32"/>
  <c r="K417" i="32" s="1"/>
  <c r="F417" i="32"/>
  <c r="G417" i="32"/>
  <c r="I417" i="32" s="1"/>
  <c r="J417" i="32"/>
  <c r="L417" i="32" s="1"/>
  <c r="B418" i="32"/>
  <c r="C418" i="32"/>
  <c r="D418" i="32"/>
  <c r="E418" i="32"/>
  <c r="F418" i="32"/>
  <c r="G418" i="32"/>
  <c r="I418" i="32" s="1"/>
  <c r="J418" i="32"/>
  <c r="L418" i="32" s="1"/>
  <c r="B419" i="32"/>
  <c r="C419" i="32"/>
  <c r="D419" i="32"/>
  <c r="E419" i="32"/>
  <c r="F419" i="32"/>
  <c r="K419" i="32" s="1"/>
  <c r="G419" i="32"/>
  <c r="I419" i="32" s="1"/>
  <c r="J419" i="32"/>
  <c r="L419" i="32"/>
  <c r="B420" i="32"/>
  <c r="C420" i="32"/>
  <c r="D420" i="32"/>
  <c r="E420" i="32"/>
  <c r="F420" i="32"/>
  <c r="G420" i="32"/>
  <c r="I420" i="32" s="1"/>
  <c r="J420" i="32"/>
  <c r="L420" i="32" s="1"/>
  <c r="B421" i="32"/>
  <c r="C421" i="32"/>
  <c r="D421" i="32"/>
  <c r="E421" i="32"/>
  <c r="F421" i="32"/>
  <c r="G421" i="32"/>
  <c r="I421" i="32" s="1"/>
  <c r="J421" i="32"/>
  <c r="L421" i="32" s="1"/>
  <c r="B422" i="32"/>
  <c r="C422" i="32"/>
  <c r="D422" i="32"/>
  <c r="E422" i="32"/>
  <c r="K422" i="32" s="1"/>
  <c r="F422" i="32"/>
  <c r="G422" i="32"/>
  <c r="I422" i="32" s="1"/>
  <c r="J422" i="32"/>
  <c r="L422" i="32" s="1"/>
  <c r="B423" i="32"/>
  <c r="C423" i="32"/>
  <c r="D423" i="32"/>
  <c r="E423" i="32"/>
  <c r="F423" i="32"/>
  <c r="G423" i="32"/>
  <c r="I423" i="32" s="1"/>
  <c r="J423" i="32"/>
  <c r="L423" i="32" s="1"/>
  <c r="B424" i="32"/>
  <c r="C424" i="32"/>
  <c r="D424" i="32"/>
  <c r="E424" i="32"/>
  <c r="F424" i="32"/>
  <c r="K424" i="32" s="1"/>
  <c r="G424" i="32"/>
  <c r="I424" i="32" s="1"/>
  <c r="J424" i="32"/>
  <c r="L424" i="32" s="1"/>
  <c r="B425" i="32"/>
  <c r="C425" i="32"/>
  <c r="D425" i="32"/>
  <c r="E425" i="32"/>
  <c r="K425" i="32" s="1"/>
  <c r="F425" i="32"/>
  <c r="G425" i="32"/>
  <c r="I425" i="32" s="1"/>
  <c r="J425" i="32"/>
  <c r="L425" i="32" s="1"/>
  <c r="B426" i="32"/>
  <c r="C426" i="32"/>
  <c r="D426" i="32"/>
  <c r="E426" i="32"/>
  <c r="F426" i="32"/>
  <c r="G426" i="32"/>
  <c r="I426" i="32" s="1"/>
  <c r="J426" i="32"/>
  <c r="L426" i="32" s="1"/>
  <c r="B427" i="32"/>
  <c r="C427" i="32"/>
  <c r="D427" i="32"/>
  <c r="E427" i="32"/>
  <c r="F427" i="32"/>
  <c r="K427" i="32" s="1"/>
  <c r="G427" i="32"/>
  <c r="I427" i="32"/>
  <c r="J427" i="32"/>
  <c r="L427" i="32" s="1"/>
  <c r="B428" i="32"/>
  <c r="C428" i="32"/>
  <c r="D428" i="32"/>
  <c r="E428" i="32"/>
  <c r="F428" i="32"/>
  <c r="G428" i="32"/>
  <c r="I428" i="32" s="1"/>
  <c r="J428" i="32"/>
  <c r="L428" i="32" s="1"/>
  <c r="B429" i="32"/>
  <c r="C429" i="32"/>
  <c r="D429" i="32"/>
  <c r="E429" i="32"/>
  <c r="F429" i="32"/>
  <c r="G429" i="32"/>
  <c r="I429" i="32" s="1"/>
  <c r="J429" i="32"/>
  <c r="L429" i="32" s="1"/>
  <c r="B430" i="32"/>
  <c r="C430" i="32"/>
  <c r="D430" i="32"/>
  <c r="E430" i="32"/>
  <c r="K430" i="32" s="1"/>
  <c r="F430" i="32"/>
  <c r="G430" i="32"/>
  <c r="I430" i="32" s="1"/>
  <c r="J430" i="32"/>
  <c r="L430" i="32"/>
  <c r="B431" i="32"/>
  <c r="C431" i="32"/>
  <c r="D431" i="32"/>
  <c r="E431" i="32"/>
  <c r="F431" i="32"/>
  <c r="G431" i="32"/>
  <c r="I431" i="32" s="1"/>
  <c r="J431" i="32"/>
  <c r="L431" i="32" s="1"/>
  <c r="B432" i="32"/>
  <c r="C432" i="32"/>
  <c r="D432" i="32"/>
  <c r="E432" i="32"/>
  <c r="F432" i="32"/>
  <c r="K432" i="32" s="1"/>
  <c r="G432" i="32"/>
  <c r="I432" i="32" s="1"/>
  <c r="J432" i="32"/>
  <c r="L432" i="32" s="1"/>
  <c r="B433" i="32"/>
  <c r="C433" i="32"/>
  <c r="D433" i="32"/>
  <c r="E433" i="32"/>
  <c r="K433" i="32" s="1"/>
  <c r="F433" i="32"/>
  <c r="G433" i="32"/>
  <c r="I433" i="32" s="1"/>
  <c r="J433" i="32"/>
  <c r="L433" i="32" s="1"/>
  <c r="B434" i="32"/>
  <c r="C434" i="32"/>
  <c r="D434" i="32"/>
  <c r="E434" i="32"/>
  <c r="F434" i="32"/>
  <c r="G434" i="32"/>
  <c r="I434" i="32" s="1"/>
  <c r="J434" i="32"/>
  <c r="L434" i="32" s="1"/>
  <c r="B435" i="32"/>
  <c r="C435" i="32"/>
  <c r="D435" i="32"/>
  <c r="E435" i="32"/>
  <c r="F435" i="32"/>
  <c r="K435" i="32" s="1"/>
  <c r="G435" i="32"/>
  <c r="I435" i="32"/>
  <c r="J435" i="32"/>
  <c r="L435" i="32"/>
  <c r="B436" i="32"/>
  <c r="C436" i="32"/>
  <c r="D436" i="32"/>
  <c r="E436" i="32"/>
  <c r="F436" i="32"/>
  <c r="G436" i="32"/>
  <c r="I436" i="32" s="1"/>
  <c r="J436" i="32"/>
  <c r="L436" i="32" s="1"/>
  <c r="B437" i="32"/>
  <c r="C437" i="32"/>
  <c r="D437" i="32"/>
  <c r="E437" i="32"/>
  <c r="F437" i="32"/>
  <c r="G437" i="32"/>
  <c r="I437" i="32" s="1"/>
  <c r="J437" i="32"/>
  <c r="L437" i="32" s="1"/>
  <c r="B438" i="32"/>
  <c r="C438" i="32"/>
  <c r="D438" i="32"/>
  <c r="E438" i="32"/>
  <c r="K438" i="32" s="1"/>
  <c r="F438" i="32"/>
  <c r="G438" i="32"/>
  <c r="I438" i="32" s="1"/>
  <c r="J438" i="32"/>
  <c r="L438" i="32"/>
  <c r="B439" i="32"/>
  <c r="C439" i="32"/>
  <c r="D439" i="32"/>
  <c r="E439" i="32"/>
  <c r="F439" i="32"/>
  <c r="G439" i="32"/>
  <c r="I439" i="32" s="1"/>
  <c r="J439" i="32"/>
  <c r="L439" i="32" s="1"/>
  <c r="B440" i="32"/>
  <c r="C440" i="32"/>
  <c r="D440" i="32"/>
  <c r="E440" i="32"/>
  <c r="F440" i="32"/>
  <c r="K440" i="32" s="1"/>
  <c r="G440" i="32"/>
  <c r="I440" i="32" s="1"/>
  <c r="J440" i="32"/>
  <c r="L440" i="32" s="1"/>
  <c r="B441" i="32"/>
  <c r="C441" i="32"/>
  <c r="D441" i="32"/>
  <c r="E441" i="32"/>
  <c r="K441" i="32" s="1"/>
  <c r="F441" i="32"/>
  <c r="G441" i="32"/>
  <c r="I441" i="32" s="1"/>
  <c r="J441" i="32"/>
  <c r="L441" i="32" s="1"/>
  <c r="B442" i="32"/>
  <c r="C442" i="32"/>
  <c r="D442" i="32"/>
  <c r="E442" i="32"/>
  <c r="K442" i="32" s="1"/>
  <c r="F442" i="32"/>
  <c r="G442" i="32"/>
  <c r="I442" i="32" s="1"/>
  <c r="J442" i="32"/>
  <c r="L442" i="32" s="1"/>
  <c r="B443" i="32"/>
  <c r="C443" i="32"/>
  <c r="D443" i="32"/>
  <c r="E443" i="32"/>
  <c r="F443" i="32"/>
  <c r="G443" i="32"/>
  <c r="I443" i="32"/>
  <c r="J443" i="32"/>
  <c r="L443" i="32"/>
  <c r="B444" i="32"/>
  <c r="C444" i="32"/>
  <c r="D444" i="32"/>
  <c r="E444" i="32"/>
  <c r="F444" i="32"/>
  <c r="G444" i="32"/>
  <c r="I444" i="32" s="1"/>
  <c r="J444" i="32"/>
  <c r="L444" i="32" s="1"/>
  <c r="B445" i="32"/>
  <c r="C445" i="32"/>
  <c r="D445" i="32"/>
  <c r="E445" i="32"/>
  <c r="K445" i="32" s="1"/>
  <c r="F445" i="32"/>
  <c r="G445" i="32"/>
  <c r="I445" i="32" s="1"/>
  <c r="J445" i="32"/>
  <c r="L445" i="32" s="1"/>
  <c r="B446" i="32"/>
  <c r="C446" i="32"/>
  <c r="D446" i="32"/>
  <c r="E446" i="32"/>
  <c r="K446" i="32" s="1"/>
  <c r="F446" i="32"/>
  <c r="G446" i="32"/>
  <c r="I446" i="32" s="1"/>
  <c r="J446" i="32"/>
  <c r="L446" i="32"/>
  <c r="B447" i="32"/>
  <c r="C447" i="32"/>
  <c r="D447" i="32"/>
  <c r="E447" i="32"/>
  <c r="F447" i="32"/>
  <c r="G447" i="32"/>
  <c r="I447" i="32" s="1"/>
  <c r="J447" i="32"/>
  <c r="L447" i="32" s="1"/>
  <c r="B448" i="32"/>
  <c r="C448" i="32"/>
  <c r="D448" i="32"/>
  <c r="E448" i="32"/>
  <c r="F448" i="32"/>
  <c r="G448" i="32"/>
  <c r="I448" i="32" s="1"/>
  <c r="J448" i="32"/>
  <c r="L448" i="32" s="1"/>
  <c r="B449" i="32"/>
  <c r="C449" i="32"/>
  <c r="D449" i="32"/>
  <c r="E449" i="32"/>
  <c r="K449" i="32" s="1"/>
  <c r="F449" i="32"/>
  <c r="G449" i="32"/>
  <c r="I449" i="32" s="1"/>
  <c r="J449" i="32"/>
  <c r="L449" i="32" s="1"/>
  <c r="B450" i="32"/>
  <c r="C450" i="32"/>
  <c r="D450" i="32"/>
  <c r="E450" i="32"/>
  <c r="F450" i="32"/>
  <c r="G450" i="32"/>
  <c r="I450" i="32" s="1"/>
  <c r="J450" i="32"/>
  <c r="L450" i="32" s="1"/>
  <c r="B451" i="32"/>
  <c r="C451" i="32"/>
  <c r="D451" i="32"/>
  <c r="E451" i="32"/>
  <c r="F451" i="32"/>
  <c r="K451" i="32" s="1"/>
  <c r="G451" i="32"/>
  <c r="I451" i="32" s="1"/>
  <c r="J451" i="32"/>
  <c r="L451" i="32"/>
  <c r="B452" i="32"/>
  <c r="C452" i="32"/>
  <c r="D452" i="32"/>
  <c r="E452" i="32"/>
  <c r="F452" i="32"/>
  <c r="G452" i="32"/>
  <c r="I452" i="32" s="1"/>
  <c r="J452" i="32"/>
  <c r="L452" i="32" s="1"/>
  <c r="B453" i="32"/>
  <c r="C453" i="32"/>
  <c r="D453" i="32"/>
  <c r="E453" i="32"/>
  <c r="F453" i="32"/>
  <c r="G453" i="32"/>
  <c r="I453" i="32" s="1"/>
  <c r="J453" i="32"/>
  <c r="L453" i="32" s="1"/>
  <c r="B454" i="32"/>
  <c r="C454" i="32"/>
  <c r="D454" i="32"/>
  <c r="E454" i="32"/>
  <c r="K454" i="32" s="1"/>
  <c r="F454" i="32"/>
  <c r="G454" i="32"/>
  <c r="I454" i="32" s="1"/>
  <c r="J454" i="32"/>
  <c r="L454" i="32" s="1"/>
  <c r="B455" i="32"/>
  <c r="C455" i="32"/>
  <c r="D455" i="32"/>
  <c r="E455" i="32"/>
  <c r="F455" i="32"/>
  <c r="G455" i="32"/>
  <c r="I455" i="32" s="1"/>
  <c r="J455" i="32"/>
  <c r="L455" i="32" s="1"/>
  <c r="B456" i="32"/>
  <c r="C456" i="32"/>
  <c r="D456" i="32"/>
  <c r="E456" i="32"/>
  <c r="F456" i="32"/>
  <c r="K456" i="32" s="1"/>
  <c r="G456" i="32"/>
  <c r="I456" i="32" s="1"/>
  <c r="J456" i="32"/>
  <c r="L456" i="32" s="1"/>
  <c r="B457" i="32"/>
  <c r="C457" i="32"/>
  <c r="D457" i="32"/>
  <c r="E457" i="32"/>
  <c r="K457" i="32" s="1"/>
  <c r="F457" i="32"/>
  <c r="G457" i="32"/>
  <c r="I457" i="32" s="1"/>
  <c r="J457" i="32"/>
  <c r="L457" i="32" s="1"/>
  <c r="B458" i="32"/>
  <c r="C458" i="32"/>
  <c r="D458" i="32"/>
  <c r="E458" i="32"/>
  <c r="F458" i="32"/>
  <c r="G458" i="32"/>
  <c r="I458" i="32" s="1"/>
  <c r="J458" i="32"/>
  <c r="L458" i="32" s="1"/>
  <c r="B459" i="32"/>
  <c r="C459" i="32"/>
  <c r="D459" i="32"/>
  <c r="E459" i="32"/>
  <c r="F459" i="32"/>
  <c r="K459" i="32" s="1"/>
  <c r="G459" i="32"/>
  <c r="I459" i="32"/>
  <c r="J459" i="32"/>
  <c r="L459" i="32" s="1"/>
  <c r="B460" i="32"/>
  <c r="C460" i="32"/>
  <c r="D460" i="32"/>
  <c r="E460" i="32"/>
  <c r="F460" i="32"/>
  <c r="G460" i="32"/>
  <c r="I460" i="32" s="1"/>
  <c r="J460" i="32"/>
  <c r="L460" i="32" s="1"/>
  <c r="B461" i="32"/>
  <c r="C461" i="32"/>
  <c r="D461" i="32"/>
  <c r="E461" i="32"/>
  <c r="F461" i="32"/>
  <c r="G461" i="32"/>
  <c r="I461" i="32" s="1"/>
  <c r="J461" i="32"/>
  <c r="L461" i="32" s="1"/>
  <c r="B462" i="32"/>
  <c r="C462" i="32"/>
  <c r="D462" i="32"/>
  <c r="E462" i="32"/>
  <c r="K462" i="32" s="1"/>
  <c r="F462" i="32"/>
  <c r="G462" i="32"/>
  <c r="I462" i="32" s="1"/>
  <c r="J462" i="32"/>
  <c r="L462" i="32"/>
  <c r="B463" i="32"/>
  <c r="C463" i="32"/>
  <c r="D463" i="32"/>
  <c r="E463" i="32"/>
  <c r="F463" i="32"/>
  <c r="G463" i="32"/>
  <c r="I463" i="32" s="1"/>
  <c r="J463" i="32"/>
  <c r="L463" i="32" s="1"/>
  <c r="B464" i="32"/>
  <c r="C464" i="32"/>
  <c r="D464" i="32"/>
  <c r="E464" i="32"/>
  <c r="F464" i="32"/>
  <c r="K464" i="32" s="1"/>
  <c r="G464" i="32"/>
  <c r="I464" i="32" s="1"/>
  <c r="J464" i="32"/>
  <c r="L464" i="32" s="1"/>
  <c r="B465" i="32"/>
  <c r="C465" i="32"/>
  <c r="D465" i="32"/>
  <c r="E465" i="32"/>
  <c r="K465" i="32" s="1"/>
  <c r="F465" i="32"/>
  <c r="G465" i="32"/>
  <c r="I465" i="32" s="1"/>
  <c r="J465" i="32"/>
  <c r="L465" i="32" s="1"/>
  <c r="B466" i="32"/>
  <c r="C466" i="32"/>
  <c r="D466" i="32"/>
  <c r="E466" i="32"/>
  <c r="F466" i="32"/>
  <c r="G466" i="32"/>
  <c r="I466" i="32" s="1"/>
  <c r="J466" i="32"/>
  <c r="L466" i="32" s="1"/>
  <c r="B467" i="32"/>
  <c r="C467" i="32"/>
  <c r="D467" i="32"/>
  <c r="E467" i="32"/>
  <c r="F467" i="32"/>
  <c r="K467" i="32" s="1"/>
  <c r="G467" i="32"/>
  <c r="I467" i="32"/>
  <c r="J467" i="32"/>
  <c r="L467" i="32"/>
  <c r="B468" i="32"/>
  <c r="C468" i="32"/>
  <c r="D468" i="32"/>
  <c r="E468" i="32"/>
  <c r="F468" i="32"/>
  <c r="G468" i="32"/>
  <c r="I468" i="32" s="1"/>
  <c r="J468" i="32"/>
  <c r="L468" i="32" s="1"/>
  <c r="B469" i="32"/>
  <c r="C469" i="32"/>
  <c r="D469" i="32"/>
  <c r="E469" i="32"/>
  <c r="F469" i="32"/>
  <c r="G469" i="32"/>
  <c r="I469" i="32" s="1"/>
  <c r="J469" i="32"/>
  <c r="L469" i="32" s="1"/>
  <c r="B470" i="32"/>
  <c r="C470" i="32"/>
  <c r="D470" i="32"/>
  <c r="E470" i="32"/>
  <c r="K470" i="32" s="1"/>
  <c r="F470" i="32"/>
  <c r="G470" i="32"/>
  <c r="I470" i="32" s="1"/>
  <c r="J470" i="32"/>
  <c r="L470" i="32"/>
  <c r="B471" i="32"/>
  <c r="C471" i="32"/>
  <c r="D471" i="32"/>
  <c r="E471" i="32"/>
  <c r="F471" i="32"/>
  <c r="G471" i="32"/>
  <c r="I471" i="32" s="1"/>
  <c r="J471" i="32"/>
  <c r="L471" i="32" s="1"/>
  <c r="B472" i="32"/>
  <c r="C472" i="32"/>
  <c r="D472" i="32"/>
  <c r="E472" i="32"/>
  <c r="F472" i="32"/>
  <c r="K472" i="32" s="1"/>
  <c r="G472" i="32"/>
  <c r="I472" i="32" s="1"/>
  <c r="J472" i="32"/>
  <c r="L472" i="32" s="1"/>
  <c r="B473" i="32"/>
  <c r="C473" i="32"/>
  <c r="D473" i="32"/>
  <c r="E473" i="32"/>
  <c r="K473" i="32" s="1"/>
  <c r="F473" i="32"/>
  <c r="G473" i="32"/>
  <c r="I473" i="32" s="1"/>
  <c r="J473" i="32"/>
  <c r="L473" i="32" s="1"/>
  <c r="B474" i="32"/>
  <c r="C474" i="32"/>
  <c r="D474" i="32"/>
  <c r="E474" i="32"/>
  <c r="K474" i="32" s="1"/>
  <c r="F474" i="32"/>
  <c r="G474" i="32"/>
  <c r="I474" i="32" s="1"/>
  <c r="J474" i="32"/>
  <c r="L474" i="32" s="1"/>
  <c r="B475" i="32"/>
  <c r="C475" i="32"/>
  <c r="D475" i="32"/>
  <c r="E475" i="32"/>
  <c r="F475" i="32"/>
  <c r="G475" i="32"/>
  <c r="I475" i="32"/>
  <c r="J475" i="32"/>
  <c r="L475" i="32"/>
  <c r="B476" i="32"/>
  <c r="C476" i="32"/>
  <c r="D476" i="32"/>
  <c r="E476" i="32"/>
  <c r="F476" i="32"/>
  <c r="G476" i="32"/>
  <c r="I476" i="32" s="1"/>
  <c r="J476" i="32"/>
  <c r="L476" i="32" s="1"/>
  <c r="B477" i="32"/>
  <c r="C477" i="32"/>
  <c r="D477" i="32"/>
  <c r="E477" i="32"/>
  <c r="K477" i="32" s="1"/>
  <c r="F477" i="32"/>
  <c r="G477" i="32"/>
  <c r="I477" i="32" s="1"/>
  <c r="J477" i="32"/>
  <c r="L477" i="32" s="1"/>
  <c r="B478" i="32"/>
  <c r="C478" i="32"/>
  <c r="D478" i="32"/>
  <c r="E478" i="32"/>
  <c r="K478" i="32" s="1"/>
  <c r="F478" i="32"/>
  <c r="G478" i="32"/>
  <c r="I478" i="32" s="1"/>
  <c r="J478" i="32"/>
  <c r="L478" i="32"/>
  <c r="B479" i="32"/>
  <c r="C479" i="32"/>
  <c r="D479" i="32"/>
  <c r="E479" i="32"/>
  <c r="F479" i="32"/>
  <c r="G479" i="32"/>
  <c r="I479" i="32" s="1"/>
  <c r="J479" i="32"/>
  <c r="L479" i="32" s="1"/>
  <c r="B480" i="32"/>
  <c r="C480" i="32"/>
  <c r="D480" i="32"/>
  <c r="E480" i="32"/>
  <c r="F480" i="32"/>
  <c r="G480" i="32"/>
  <c r="I480" i="32" s="1"/>
  <c r="J480" i="32"/>
  <c r="L480" i="32" s="1"/>
  <c r="B481" i="32"/>
  <c r="C481" i="32"/>
  <c r="D481" i="32"/>
  <c r="E481" i="32"/>
  <c r="K481" i="32" s="1"/>
  <c r="F481" i="32"/>
  <c r="G481" i="32"/>
  <c r="I481" i="32" s="1"/>
  <c r="J481" i="32"/>
  <c r="L481" i="32" s="1"/>
  <c r="B482" i="32"/>
  <c r="C482" i="32"/>
  <c r="D482" i="32"/>
  <c r="E482" i="32"/>
  <c r="F482" i="32"/>
  <c r="G482" i="32"/>
  <c r="I482" i="32" s="1"/>
  <c r="J482" i="32"/>
  <c r="L482" i="32" s="1"/>
  <c r="B483" i="32"/>
  <c r="C483" i="32"/>
  <c r="D483" i="32"/>
  <c r="E483" i="32"/>
  <c r="F483" i="32"/>
  <c r="K483" i="32" s="1"/>
  <c r="G483" i="32"/>
  <c r="I483" i="32" s="1"/>
  <c r="J483" i="32"/>
  <c r="L483" i="32"/>
  <c r="B484" i="32"/>
  <c r="C484" i="32"/>
  <c r="D484" i="32"/>
  <c r="E484" i="32"/>
  <c r="F484" i="32"/>
  <c r="G484" i="32"/>
  <c r="I484" i="32" s="1"/>
  <c r="J484" i="32"/>
  <c r="L484" i="32" s="1"/>
  <c r="B485" i="32"/>
  <c r="C485" i="32"/>
  <c r="D485" i="32"/>
  <c r="E485" i="32"/>
  <c r="F485" i="32"/>
  <c r="G485" i="32"/>
  <c r="I485" i="32" s="1"/>
  <c r="J485" i="32"/>
  <c r="L485" i="32" s="1"/>
  <c r="B486" i="32"/>
  <c r="C486" i="32"/>
  <c r="D486" i="32"/>
  <c r="E486" i="32"/>
  <c r="K486" i="32" s="1"/>
  <c r="F486" i="32"/>
  <c r="G486" i="32"/>
  <c r="I486" i="32" s="1"/>
  <c r="J486" i="32"/>
  <c r="L486" i="32" s="1"/>
  <c r="B487" i="32"/>
  <c r="C487" i="32"/>
  <c r="D487" i="32"/>
  <c r="E487" i="32"/>
  <c r="F487" i="32"/>
  <c r="G487" i="32"/>
  <c r="I487" i="32" s="1"/>
  <c r="J487" i="32"/>
  <c r="L487" i="32" s="1"/>
  <c r="B488" i="32"/>
  <c r="C488" i="32"/>
  <c r="D488" i="32"/>
  <c r="E488" i="32"/>
  <c r="F488" i="32"/>
  <c r="K488" i="32" s="1"/>
  <c r="G488" i="32"/>
  <c r="I488" i="32" s="1"/>
  <c r="J488" i="32"/>
  <c r="L488" i="32" s="1"/>
  <c r="B489" i="32"/>
  <c r="C489" i="32"/>
  <c r="D489" i="32"/>
  <c r="E489" i="32"/>
  <c r="K489" i="32" s="1"/>
  <c r="F489" i="32"/>
  <c r="G489" i="32"/>
  <c r="I489" i="32" s="1"/>
  <c r="J489" i="32"/>
  <c r="L489" i="32" s="1"/>
  <c r="B490" i="32"/>
  <c r="C490" i="32"/>
  <c r="D490" i="32"/>
  <c r="E490" i="32"/>
  <c r="F490" i="32"/>
  <c r="G490" i="32"/>
  <c r="I490" i="32" s="1"/>
  <c r="J490" i="32"/>
  <c r="L490" i="32" s="1"/>
  <c r="B491" i="32"/>
  <c r="C491" i="32"/>
  <c r="D491" i="32"/>
  <c r="E491" i="32"/>
  <c r="F491" i="32"/>
  <c r="K491" i="32" s="1"/>
  <c r="G491" i="32"/>
  <c r="I491" i="32"/>
  <c r="J491" i="32"/>
  <c r="L491" i="32" s="1"/>
  <c r="B492" i="32"/>
  <c r="C492" i="32"/>
  <c r="D492" i="32"/>
  <c r="E492" i="32"/>
  <c r="F492" i="32"/>
  <c r="G492" i="32"/>
  <c r="I492" i="32" s="1"/>
  <c r="J492" i="32"/>
  <c r="L492" i="32" s="1"/>
  <c r="B493" i="32"/>
  <c r="C493" i="32"/>
  <c r="D493" i="32"/>
  <c r="E493" i="32"/>
  <c r="F493" i="32"/>
  <c r="G493" i="32"/>
  <c r="I493" i="32" s="1"/>
  <c r="J493" i="32"/>
  <c r="L493" i="32" s="1"/>
  <c r="B494" i="32"/>
  <c r="C494" i="32"/>
  <c r="D494" i="32"/>
  <c r="E494" i="32"/>
  <c r="K494" i="32" s="1"/>
  <c r="F494" i="32"/>
  <c r="G494" i="32"/>
  <c r="I494" i="32" s="1"/>
  <c r="J494" i="32"/>
  <c r="L494" i="32"/>
  <c r="B495" i="32"/>
  <c r="C495" i="32"/>
  <c r="D495" i="32"/>
  <c r="E495" i="32"/>
  <c r="F495" i="32"/>
  <c r="G495" i="32"/>
  <c r="I495" i="32" s="1"/>
  <c r="J495" i="32"/>
  <c r="L495" i="32" s="1"/>
  <c r="B496" i="32"/>
  <c r="C496" i="32"/>
  <c r="D496" i="32"/>
  <c r="E496" i="32"/>
  <c r="F496" i="32"/>
  <c r="K496" i="32" s="1"/>
  <c r="G496" i="32"/>
  <c r="I496" i="32" s="1"/>
  <c r="J496" i="32"/>
  <c r="L496" i="32" s="1"/>
  <c r="B497" i="32"/>
  <c r="C497" i="32"/>
  <c r="D497" i="32"/>
  <c r="E497" i="32"/>
  <c r="K497" i="32" s="1"/>
  <c r="F497" i="32"/>
  <c r="G497" i="32"/>
  <c r="I497" i="32" s="1"/>
  <c r="J497" i="32"/>
  <c r="L497" i="32" s="1"/>
  <c r="B498" i="32"/>
  <c r="C498" i="32"/>
  <c r="D498" i="32"/>
  <c r="E498" i="32"/>
  <c r="F498" i="32"/>
  <c r="G498" i="32"/>
  <c r="I498" i="32" s="1"/>
  <c r="J498" i="32"/>
  <c r="L498" i="32" s="1"/>
  <c r="B499" i="32"/>
  <c r="C499" i="32"/>
  <c r="D499" i="32"/>
  <c r="E499" i="32"/>
  <c r="F499" i="32"/>
  <c r="K499" i="32" s="1"/>
  <c r="G499" i="32"/>
  <c r="I499" i="32"/>
  <c r="J499" i="32"/>
  <c r="L499" i="32"/>
  <c r="B500" i="32"/>
  <c r="C500" i="32"/>
  <c r="D500" i="32"/>
  <c r="E500" i="32"/>
  <c r="F500" i="32"/>
  <c r="G500" i="32"/>
  <c r="I500" i="32" s="1"/>
  <c r="J500" i="32"/>
  <c r="L500" i="32" s="1"/>
  <c r="B501" i="32"/>
  <c r="C501" i="32"/>
  <c r="D501" i="32"/>
  <c r="E501" i="32"/>
  <c r="F501" i="32"/>
  <c r="G501" i="32"/>
  <c r="I501" i="32" s="1"/>
  <c r="J501" i="32"/>
  <c r="L501" i="32" s="1"/>
  <c r="B502" i="32"/>
  <c r="C502" i="32"/>
  <c r="D502" i="32"/>
  <c r="E502" i="32"/>
  <c r="K502" i="32" s="1"/>
  <c r="F502" i="32"/>
  <c r="G502" i="32"/>
  <c r="I502" i="32" s="1"/>
  <c r="J502" i="32"/>
  <c r="L502" i="32"/>
  <c r="B503" i="32"/>
  <c r="C503" i="32"/>
  <c r="D503" i="32"/>
  <c r="E503" i="32"/>
  <c r="F503" i="32"/>
  <c r="G503" i="32"/>
  <c r="I503" i="32" s="1"/>
  <c r="J503" i="32"/>
  <c r="L503" i="32" s="1"/>
  <c r="B504" i="32"/>
  <c r="C504" i="32"/>
  <c r="D504" i="32"/>
  <c r="E504" i="32"/>
  <c r="F504" i="32"/>
  <c r="K504" i="32" s="1"/>
  <c r="G504" i="32"/>
  <c r="I504" i="32" s="1"/>
  <c r="J504" i="32"/>
  <c r="L504" i="32" s="1"/>
  <c r="B505" i="32"/>
  <c r="C505" i="32"/>
  <c r="D505" i="32"/>
  <c r="E505" i="32"/>
  <c r="K505" i="32" s="1"/>
  <c r="F505" i="32"/>
  <c r="G505" i="32"/>
  <c r="I505" i="32" s="1"/>
  <c r="J505" i="32"/>
  <c r="L505" i="32" s="1"/>
  <c r="B506" i="32"/>
  <c r="C506" i="32"/>
  <c r="D506" i="32"/>
  <c r="E506" i="32"/>
  <c r="K506" i="32" s="1"/>
  <c r="F506" i="32"/>
  <c r="G506" i="32"/>
  <c r="I506" i="32" s="1"/>
  <c r="J506" i="32"/>
  <c r="L506" i="32" s="1"/>
  <c r="B8" i="29"/>
  <c r="C8" i="29"/>
  <c r="D8" i="29"/>
  <c r="E8" i="29"/>
  <c r="F8" i="29"/>
  <c r="G8" i="29"/>
  <c r="H8" i="29"/>
  <c r="J8" i="29"/>
  <c r="K8" i="29"/>
  <c r="L8" i="29" s="1"/>
  <c r="B9" i="29"/>
  <c r="C9" i="29"/>
  <c r="D9" i="29"/>
  <c r="E9" i="29"/>
  <c r="F9" i="29"/>
  <c r="G9" i="29"/>
  <c r="H9" i="29"/>
  <c r="J9" i="29"/>
  <c r="K9" i="29"/>
  <c r="L9" i="29" s="1"/>
  <c r="B10" i="29"/>
  <c r="C10" i="29"/>
  <c r="D10" i="29"/>
  <c r="E10" i="29"/>
  <c r="F10" i="29"/>
  <c r="G10" i="29"/>
  <c r="H10" i="29"/>
  <c r="J10" i="29"/>
  <c r="K10" i="29"/>
  <c r="L10" i="29" s="1"/>
  <c r="B11" i="29"/>
  <c r="C11" i="29"/>
  <c r="D11" i="29"/>
  <c r="E11" i="29"/>
  <c r="G11" i="29"/>
  <c r="H11" i="29"/>
  <c r="J11" i="29"/>
  <c r="K11" i="29"/>
  <c r="L11" i="29" s="1"/>
  <c r="B12" i="29"/>
  <c r="C12" i="29"/>
  <c r="D12" i="29"/>
  <c r="E12" i="29"/>
  <c r="F12" i="29"/>
  <c r="G12" i="29"/>
  <c r="H12" i="29"/>
  <c r="J12" i="29"/>
  <c r="K12" i="29"/>
  <c r="L12" i="29" s="1"/>
  <c r="B13" i="29"/>
  <c r="C13" i="29"/>
  <c r="D13" i="29"/>
  <c r="E13" i="29"/>
  <c r="F13" i="29"/>
  <c r="G13" i="29"/>
  <c r="H13" i="29"/>
  <c r="J13" i="29"/>
  <c r="K13" i="29"/>
  <c r="L13" i="29" s="1"/>
  <c r="B14" i="29"/>
  <c r="C14" i="29"/>
  <c r="D14" i="29"/>
  <c r="E14" i="29"/>
  <c r="F14" i="29"/>
  <c r="G14" i="29"/>
  <c r="H14" i="29"/>
  <c r="J14" i="29"/>
  <c r="K14" i="29"/>
  <c r="L14" i="29" s="1"/>
  <c r="B15" i="29"/>
  <c r="C15" i="29"/>
  <c r="D15" i="29"/>
  <c r="E15" i="29"/>
  <c r="F15" i="29"/>
  <c r="G15" i="29"/>
  <c r="H15" i="29"/>
  <c r="J15" i="29"/>
  <c r="K15" i="29"/>
  <c r="L15" i="29" s="1"/>
  <c r="B16" i="29"/>
  <c r="C16" i="29"/>
  <c r="D16" i="29"/>
  <c r="E16" i="29"/>
  <c r="F16" i="29"/>
  <c r="G16" i="29"/>
  <c r="H16" i="29"/>
  <c r="J16" i="29"/>
  <c r="K16" i="29"/>
  <c r="L16" i="29" s="1"/>
  <c r="B17" i="29"/>
  <c r="C17" i="29"/>
  <c r="D17" i="29"/>
  <c r="E17" i="29"/>
  <c r="F17" i="29"/>
  <c r="G17" i="29"/>
  <c r="H17" i="29"/>
  <c r="J17" i="29"/>
  <c r="K17" i="29"/>
  <c r="L17" i="29" s="1"/>
  <c r="B18" i="29"/>
  <c r="C18" i="29"/>
  <c r="D18" i="29"/>
  <c r="E18" i="29"/>
  <c r="F18" i="29"/>
  <c r="G18" i="29"/>
  <c r="H18" i="29"/>
  <c r="J18" i="29"/>
  <c r="K18" i="29"/>
  <c r="L18" i="29" s="1"/>
  <c r="B19" i="29"/>
  <c r="C19" i="29"/>
  <c r="D19" i="29"/>
  <c r="E19" i="29"/>
  <c r="F19" i="29"/>
  <c r="G19" i="29"/>
  <c r="H19" i="29"/>
  <c r="J19" i="29"/>
  <c r="K19" i="29"/>
  <c r="L19" i="29" s="1"/>
  <c r="B20" i="29"/>
  <c r="C20" i="29"/>
  <c r="D20" i="29"/>
  <c r="E20" i="29"/>
  <c r="F20" i="29"/>
  <c r="G20" i="29"/>
  <c r="H20" i="29"/>
  <c r="J20" i="29"/>
  <c r="K20" i="29"/>
  <c r="L20" i="29" s="1"/>
  <c r="B21" i="29"/>
  <c r="C21" i="29"/>
  <c r="D21" i="29"/>
  <c r="E21" i="29"/>
  <c r="F21" i="29"/>
  <c r="G21" i="29"/>
  <c r="H21" i="29"/>
  <c r="J21" i="29"/>
  <c r="K21" i="29"/>
  <c r="L21" i="29" s="1"/>
  <c r="B22" i="29"/>
  <c r="C22" i="29"/>
  <c r="D22" i="29"/>
  <c r="E22" i="29"/>
  <c r="F22" i="29"/>
  <c r="G22" i="29"/>
  <c r="H22" i="29"/>
  <c r="J22" i="29"/>
  <c r="K22" i="29"/>
  <c r="L22" i="29" s="1"/>
  <c r="B23" i="29"/>
  <c r="C23" i="29"/>
  <c r="D23" i="29"/>
  <c r="E23" i="29"/>
  <c r="F23" i="29"/>
  <c r="G23" i="29"/>
  <c r="H23" i="29"/>
  <c r="J23" i="29"/>
  <c r="K23" i="29"/>
  <c r="L23" i="29" s="1"/>
  <c r="B24" i="29"/>
  <c r="C24" i="29"/>
  <c r="D24" i="29"/>
  <c r="E24" i="29"/>
  <c r="F24" i="29"/>
  <c r="G24" i="29"/>
  <c r="H24" i="29"/>
  <c r="J24" i="29"/>
  <c r="K24" i="29"/>
  <c r="L24" i="29" s="1"/>
  <c r="B25" i="29"/>
  <c r="C25" i="29"/>
  <c r="D25" i="29"/>
  <c r="E25" i="29"/>
  <c r="F25" i="29"/>
  <c r="G25" i="29"/>
  <c r="H25" i="29"/>
  <c r="J25" i="29"/>
  <c r="K25" i="29"/>
  <c r="L25" i="29" s="1"/>
  <c r="B26" i="29"/>
  <c r="C26" i="29"/>
  <c r="D26" i="29"/>
  <c r="E26" i="29"/>
  <c r="F26" i="29"/>
  <c r="G26" i="29"/>
  <c r="H26" i="29"/>
  <c r="J26" i="29"/>
  <c r="K26" i="29"/>
  <c r="L26" i="29" s="1"/>
  <c r="B27" i="29"/>
  <c r="C27" i="29"/>
  <c r="D27" i="29"/>
  <c r="E27" i="29"/>
  <c r="F27" i="29"/>
  <c r="G27" i="29"/>
  <c r="H27" i="29"/>
  <c r="J27" i="29"/>
  <c r="K27" i="29"/>
  <c r="L27" i="29"/>
  <c r="B28" i="29"/>
  <c r="C28" i="29"/>
  <c r="D28" i="29"/>
  <c r="E28" i="29"/>
  <c r="F28" i="29"/>
  <c r="G28" i="29"/>
  <c r="H28" i="29"/>
  <c r="J28" i="29"/>
  <c r="K28" i="29"/>
  <c r="L28" i="29" s="1"/>
  <c r="B29" i="29"/>
  <c r="C29" i="29"/>
  <c r="D29" i="29"/>
  <c r="E29" i="29"/>
  <c r="F29" i="29"/>
  <c r="G29" i="29"/>
  <c r="H29" i="29"/>
  <c r="J29" i="29"/>
  <c r="K29" i="29"/>
  <c r="L29" i="29" s="1"/>
  <c r="B30" i="29"/>
  <c r="C30" i="29"/>
  <c r="D30" i="29"/>
  <c r="E30" i="29"/>
  <c r="F30" i="29"/>
  <c r="G30" i="29"/>
  <c r="H30" i="29"/>
  <c r="J30" i="29"/>
  <c r="K30" i="29"/>
  <c r="L30" i="29" s="1"/>
  <c r="B31" i="29"/>
  <c r="C31" i="29"/>
  <c r="D31" i="29"/>
  <c r="E31" i="29"/>
  <c r="F31" i="29"/>
  <c r="G31" i="29"/>
  <c r="H31" i="29"/>
  <c r="J31" i="29"/>
  <c r="K31" i="29"/>
  <c r="L31" i="29" s="1"/>
  <c r="B32" i="29"/>
  <c r="C32" i="29"/>
  <c r="D32" i="29"/>
  <c r="E32" i="29"/>
  <c r="F32" i="29"/>
  <c r="G32" i="29"/>
  <c r="H32" i="29"/>
  <c r="J32" i="29"/>
  <c r="K32" i="29"/>
  <c r="L32" i="29" s="1"/>
  <c r="B33" i="29"/>
  <c r="C33" i="29"/>
  <c r="D33" i="29"/>
  <c r="E33" i="29"/>
  <c r="F33" i="29"/>
  <c r="G33" i="29"/>
  <c r="H33" i="29"/>
  <c r="J33" i="29"/>
  <c r="K33" i="29"/>
  <c r="L33" i="29" s="1"/>
  <c r="B34" i="29"/>
  <c r="C34" i="29"/>
  <c r="D34" i="29"/>
  <c r="E34" i="29"/>
  <c r="F34" i="29"/>
  <c r="G34" i="29"/>
  <c r="H34" i="29"/>
  <c r="J34" i="29"/>
  <c r="K34" i="29"/>
  <c r="L34" i="29" s="1"/>
  <c r="B35" i="29"/>
  <c r="C35" i="29"/>
  <c r="D35" i="29"/>
  <c r="E35" i="29"/>
  <c r="F35" i="29"/>
  <c r="G35" i="29"/>
  <c r="H35" i="29"/>
  <c r="J35" i="29"/>
  <c r="K35" i="29"/>
  <c r="L35" i="29"/>
  <c r="B36" i="29"/>
  <c r="C36" i="29"/>
  <c r="D36" i="29"/>
  <c r="E36" i="29"/>
  <c r="F36" i="29"/>
  <c r="G36" i="29"/>
  <c r="H36" i="29"/>
  <c r="J36" i="29"/>
  <c r="K36" i="29"/>
  <c r="L36" i="29" s="1"/>
  <c r="B37" i="29"/>
  <c r="C37" i="29"/>
  <c r="D37" i="29"/>
  <c r="E37" i="29"/>
  <c r="F37" i="29"/>
  <c r="G37" i="29"/>
  <c r="H37" i="29"/>
  <c r="J37" i="29"/>
  <c r="K37" i="29"/>
  <c r="L37" i="29" s="1"/>
  <c r="B38" i="29"/>
  <c r="C38" i="29"/>
  <c r="D38" i="29"/>
  <c r="E38" i="29"/>
  <c r="F38" i="29"/>
  <c r="G38" i="29"/>
  <c r="H38" i="29"/>
  <c r="J38" i="29"/>
  <c r="K38" i="29"/>
  <c r="L38" i="29" s="1"/>
  <c r="B39" i="29"/>
  <c r="C39" i="29"/>
  <c r="D39" i="29"/>
  <c r="E39" i="29"/>
  <c r="F39" i="29"/>
  <c r="G39" i="29"/>
  <c r="H39" i="29"/>
  <c r="J39" i="29"/>
  <c r="K39" i="29"/>
  <c r="L39" i="29" s="1"/>
  <c r="B40" i="29"/>
  <c r="C40" i="29"/>
  <c r="D40" i="29"/>
  <c r="E40" i="29"/>
  <c r="F40" i="29"/>
  <c r="G40" i="29"/>
  <c r="H40" i="29"/>
  <c r="J40" i="29"/>
  <c r="K40" i="29"/>
  <c r="L40" i="29" s="1"/>
  <c r="B41" i="29"/>
  <c r="C41" i="29"/>
  <c r="D41" i="29"/>
  <c r="E41" i="29"/>
  <c r="F41" i="29"/>
  <c r="G41" i="29"/>
  <c r="H41" i="29"/>
  <c r="J41" i="29"/>
  <c r="K41" i="29"/>
  <c r="L41" i="29" s="1"/>
  <c r="B42" i="29"/>
  <c r="C42" i="29"/>
  <c r="D42" i="29"/>
  <c r="E42" i="29"/>
  <c r="F42" i="29"/>
  <c r="G42" i="29"/>
  <c r="H42" i="29"/>
  <c r="J42" i="29"/>
  <c r="K42" i="29"/>
  <c r="L42" i="29" s="1"/>
  <c r="B43" i="29"/>
  <c r="C43" i="29"/>
  <c r="D43" i="29"/>
  <c r="E43" i="29"/>
  <c r="F43" i="29"/>
  <c r="G43" i="29"/>
  <c r="H43" i="29"/>
  <c r="J43" i="29"/>
  <c r="K43" i="29"/>
  <c r="L43" i="29"/>
  <c r="B44" i="29"/>
  <c r="C44" i="29"/>
  <c r="D44" i="29"/>
  <c r="E44" i="29"/>
  <c r="F44" i="29"/>
  <c r="G44" i="29"/>
  <c r="H44" i="29"/>
  <c r="J44" i="29"/>
  <c r="K44" i="29"/>
  <c r="L44" i="29" s="1"/>
  <c r="B45" i="29"/>
  <c r="C45" i="29"/>
  <c r="D45" i="29"/>
  <c r="E45" i="29"/>
  <c r="F45" i="29"/>
  <c r="G45" i="29"/>
  <c r="H45" i="29"/>
  <c r="J45" i="29"/>
  <c r="K45" i="29"/>
  <c r="L45" i="29" s="1"/>
  <c r="B46" i="29"/>
  <c r="C46" i="29"/>
  <c r="D46" i="29"/>
  <c r="E46" i="29"/>
  <c r="F46" i="29"/>
  <c r="G46" i="29"/>
  <c r="H46" i="29"/>
  <c r="J46" i="29"/>
  <c r="K46" i="29"/>
  <c r="L46" i="29" s="1"/>
  <c r="B47" i="29"/>
  <c r="C47" i="29"/>
  <c r="D47" i="29"/>
  <c r="E47" i="29"/>
  <c r="F47" i="29"/>
  <c r="G47" i="29"/>
  <c r="H47" i="29"/>
  <c r="J47" i="29"/>
  <c r="K47" i="29"/>
  <c r="L47" i="29" s="1"/>
  <c r="B48" i="29"/>
  <c r="C48" i="29"/>
  <c r="D48" i="29"/>
  <c r="E48" i="29"/>
  <c r="F48" i="29"/>
  <c r="G48" i="29"/>
  <c r="H48" i="29"/>
  <c r="J48" i="29"/>
  <c r="K48" i="29"/>
  <c r="L48" i="29" s="1"/>
  <c r="B49" i="29"/>
  <c r="C49" i="29"/>
  <c r="D49" i="29"/>
  <c r="E49" i="29"/>
  <c r="F49" i="29"/>
  <c r="G49" i="29"/>
  <c r="H49" i="29"/>
  <c r="J49" i="29"/>
  <c r="K49" i="29"/>
  <c r="L49" i="29" s="1"/>
  <c r="B50" i="29"/>
  <c r="C50" i="29"/>
  <c r="D50" i="29"/>
  <c r="E50" i="29"/>
  <c r="F50" i="29"/>
  <c r="G50" i="29"/>
  <c r="H50" i="29"/>
  <c r="J50" i="29"/>
  <c r="K50" i="29"/>
  <c r="L50" i="29" s="1"/>
  <c r="B51" i="29"/>
  <c r="C51" i="29"/>
  <c r="D51" i="29"/>
  <c r="E51" i="29"/>
  <c r="F51" i="29"/>
  <c r="G51" i="29"/>
  <c r="H51" i="29"/>
  <c r="J51" i="29"/>
  <c r="K51" i="29"/>
  <c r="L51" i="29" s="1"/>
  <c r="B52" i="29"/>
  <c r="C52" i="29"/>
  <c r="D52" i="29"/>
  <c r="E52" i="29"/>
  <c r="F52" i="29"/>
  <c r="G52" i="29"/>
  <c r="H52" i="29"/>
  <c r="J52" i="29"/>
  <c r="K52" i="29"/>
  <c r="L52" i="29" s="1"/>
  <c r="B53" i="29"/>
  <c r="C53" i="29"/>
  <c r="D53" i="29"/>
  <c r="E53" i="29"/>
  <c r="F53" i="29"/>
  <c r="G53" i="29"/>
  <c r="H53" i="29"/>
  <c r="J53" i="29"/>
  <c r="K53" i="29"/>
  <c r="L53" i="29" s="1"/>
  <c r="B54" i="29"/>
  <c r="C54" i="29"/>
  <c r="D54" i="29"/>
  <c r="E54" i="29"/>
  <c r="F54" i="29"/>
  <c r="G54" i="29"/>
  <c r="H54" i="29"/>
  <c r="J54" i="29"/>
  <c r="K54" i="29"/>
  <c r="L54" i="29" s="1"/>
  <c r="B55" i="29"/>
  <c r="C55" i="29"/>
  <c r="D55" i="29"/>
  <c r="E55" i="29"/>
  <c r="F55" i="29"/>
  <c r="G55" i="29"/>
  <c r="H55" i="29"/>
  <c r="J55" i="29"/>
  <c r="K55" i="29"/>
  <c r="L55" i="29" s="1"/>
  <c r="B56" i="29"/>
  <c r="C56" i="29"/>
  <c r="D56" i="29"/>
  <c r="E56" i="29"/>
  <c r="F56" i="29"/>
  <c r="G56" i="29"/>
  <c r="H56" i="29"/>
  <c r="J56" i="29"/>
  <c r="K56" i="29"/>
  <c r="L56" i="29" s="1"/>
  <c r="B57" i="29"/>
  <c r="C57" i="29"/>
  <c r="D57" i="29"/>
  <c r="E57" i="29"/>
  <c r="F57" i="29"/>
  <c r="G57" i="29"/>
  <c r="H57" i="29"/>
  <c r="J57" i="29"/>
  <c r="K57" i="29"/>
  <c r="L57" i="29" s="1"/>
  <c r="B58" i="29"/>
  <c r="C58" i="29"/>
  <c r="D58" i="29"/>
  <c r="E58" i="29"/>
  <c r="F58" i="29"/>
  <c r="G58" i="29"/>
  <c r="H58" i="29"/>
  <c r="J58" i="29"/>
  <c r="K58" i="29"/>
  <c r="L58" i="29" s="1"/>
  <c r="B59" i="29"/>
  <c r="C59" i="29"/>
  <c r="D59" i="29"/>
  <c r="E59" i="29"/>
  <c r="F59" i="29"/>
  <c r="G59" i="29"/>
  <c r="H59" i="29"/>
  <c r="J59" i="29"/>
  <c r="K59" i="29"/>
  <c r="L59" i="29"/>
  <c r="B60" i="29"/>
  <c r="C60" i="29"/>
  <c r="D60" i="29"/>
  <c r="E60" i="29"/>
  <c r="F60" i="29"/>
  <c r="G60" i="29"/>
  <c r="H60" i="29"/>
  <c r="J60" i="29"/>
  <c r="K60" i="29"/>
  <c r="L60" i="29" s="1"/>
  <c r="B61" i="29"/>
  <c r="C61" i="29"/>
  <c r="D61" i="29"/>
  <c r="E61" i="29"/>
  <c r="F61" i="29"/>
  <c r="G61" i="29"/>
  <c r="H61" i="29"/>
  <c r="J61" i="29"/>
  <c r="K61" i="29"/>
  <c r="L61" i="29" s="1"/>
  <c r="B62" i="29"/>
  <c r="C62" i="29"/>
  <c r="D62" i="29"/>
  <c r="E62" i="29"/>
  <c r="F62" i="29"/>
  <c r="G62" i="29"/>
  <c r="H62" i="29"/>
  <c r="J62" i="29"/>
  <c r="K62" i="29"/>
  <c r="L62" i="29" s="1"/>
  <c r="B63" i="29"/>
  <c r="C63" i="29"/>
  <c r="D63" i="29"/>
  <c r="E63" i="29"/>
  <c r="F63" i="29"/>
  <c r="G63" i="29"/>
  <c r="H63" i="29"/>
  <c r="J63" i="29"/>
  <c r="K63" i="29"/>
  <c r="L63" i="29" s="1"/>
  <c r="B64" i="29"/>
  <c r="C64" i="29"/>
  <c r="D64" i="29"/>
  <c r="E64" i="29"/>
  <c r="F64" i="29"/>
  <c r="G64" i="29"/>
  <c r="H64" i="29"/>
  <c r="J64" i="29"/>
  <c r="K64" i="29"/>
  <c r="L64" i="29" s="1"/>
  <c r="B65" i="29"/>
  <c r="C65" i="29"/>
  <c r="D65" i="29"/>
  <c r="E65" i="29"/>
  <c r="F65" i="29"/>
  <c r="G65" i="29"/>
  <c r="H65" i="29"/>
  <c r="J65" i="29"/>
  <c r="K65" i="29"/>
  <c r="L65" i="29" s="1"/>
  <c r="B66" i="29"/>
  <c r="C66" i="29"/>
  <c r="D66" i="29"/>
  <c r="E66" i="29"/>
  <c r="F66" i="29"/>
  <c r="G66" i="29"/>
  <c r="H66" i="29"/>
  <c r="J66" i="29"/>
  <c r="K66" i="29"/>
  <c r="L66" i="29" s="1"/>
  <c r="B67" i="29"/>
  <c r="C67" i="29"/>
  <c r="D67" i="29"/>
  <c r="E67" i="29"/>
  <c r="F67" i="29"/>
  <c r="G67" i="29"/>
  <c r="H67" i="29"/>
  <c r="J67" i="29"/>
  <c r="K67" i="29"/>
  <c r="L67" i="29"/>
  <c r="B68" i="29"/>
  <c r="C68" i="29"/>
  <c r="D68" i="29"/>
  <c r="E68" i="29"/>
  <c r="F68" i="29"/>
  <c r="G68" i="29"/>
  <c r="H68" i="29"/>
  <c r="J68" i="29"/>
  <c r="K68" i="29"/>
  <c r="L68" i="29" s="1"/>
  <c r="B69" i="29"/>
  <c r="C69" i="29"/>
  <c r="D69" i="29"/>
  <c r="E69" i="29"/>
  <c r="F69" i="29"/>
  <c r="G69" i="29"/>
  <c r="H69" i="29"/>
  <c r="J69" i="29"/>
  <c r="K69" i="29"/>
  <c r="L69" i="29" s="1"/>
  <c r="B70" i="29"/>
  <c r="C70" i="29"/>
  <c r="D70" i="29"/>
  <c r="E70" i="29"/>
  <c r="F70" i="29"/>
  <c r="G70" i="29"/>
  <c r="H70" i="29"/>
  <c r="J70" i="29"/>
  <c r="K70" i="29"/>
  <c r="L70" i="29" s="1"/>
  <c r="B71" i="29"/>
  <c r="C71" i="29"/>
  <c r="D71" i="29"/>
  <c r="E71" i="29"/>
  <c r="F71" i="29"/>
  <c r="G71" i="29"/>
  <c r="H71" i="29"/>
  <c r="J71" i="29"/>
  <c r="K71" i="29"/>
  <c r="L71" i="29" s="1"/>
  <c r="B72" i="29"/>
  <c r="C72" i="29"/>
  <c r="D72" i="29"/>
  <c r="E72" i="29"/>
  <c r="F72" i="29"/>
  <c r="G72" i="29"/>
  <c r="H72" i="29"/>
  <c r="J72" i="29"/>
  <c r="K72" i="29"/>
  <c r="L72" i="29" s="1"/>
  <c r="B73" i="29"/>
  <c r="C73" i="29"/>
  <c r="D73" i="29"/>
  <c r="E73" i="29"/>
  <c r="F73" i="29"/>
  <c r="G73" i="29"/>
  <c r="H73" i="29"/>
  <c r="J73" i="29"/>
  <c r="K73" i="29"/>
  <c r="L73" i="29" s="1"/>
  <c r="B74" i="29"/>
  <c r="C74" i="29"/>
  <c r="D74" i="29"/>
  <c r="E74" i="29"/>
  <c r="F74" i="29"/>
  <c r="G74" i="29"/>
  <c r="H74" i="29"/>
  <c r="J74" i="29"/>
  <c r="K74" i="29"/>
  <c r="L74" i="29" s="1"/>
  <c r="B75" i="29"/>
  <c r="C75" i="29"/>
  <c r="D75" i="29"/>
  <c r="E75" i="29"/>
  <c r="F75" i="29"/>
  <c r="G75" i="29"/>
  <c r="H75" i="29"/>
  <c r="J75" i="29"/>
  <c r="K75" i="29"/>
  <c r="L75" i="29"/>
  <c r="B76" i="29"/>
  <c r="C76" i="29"/>
  <c r="D76" i="29"/>
  <c r="E76" i="29"/>
  <c r="F76" i="29"/>
  <c r="G76" i="29"/>
  <c r="H76" i="29"/>
  <c r="J76" i="29"/>
  <c r="K76" i="29"/>
  <c r="L76" i="29" s="1"/>
  <c r="B77" i="29"/>
  <c r="C77" i="29"/>
  <c r="D77" i="29"/>
  <c r="E77" i="29"/>
  <c r="F77" i="29"/>
  <c r="G77" i="29"/>
  <c r="H77" i="29"/>
  <c r="J77" i="29"/>
  <c r="K77" i="29"/>
  <c r="L77" i="29" s="1"/>
  <c r="B78" i="29"/>
  <c r="C78" i="29"/>
  <c r="D78" i="29"/>
  <c r="E78" i="29"/>
  <c r="F78" i="29"/>
  <c r="G78" i="29"/>
  <c r="H78" i="29"/>
  <c r="J78" i="29"/>
  <c r="K78" i="29"/>
  <c r="L78" i="29" s="1"/>
  <c r="B79" i="29"/>
  <c r="C79" i="29"/>
  <c r="D79" i="29"/>
  <c r="E79" i="29"/>
  <c r="F79" i="29"/>
  <c r="G79" i="29"/>
  <c r="H79" i="29"/>
  <c r="J79" i="29"/>
  <c r="K79" i="29"/>
  <c r="L79" i="29" s="1"/>
  <c r="B80" i="29"/>
  <c r="C80" i="29"/>
  <c r="D80" i="29"/>
  <c r="E80" i="29"/>
  <c r="F80" i="29"/>
  <c r="G80" i="29"/>
  <c r="H80" i="29"/>
  <c r="J80" i="29"/>
  <c r="K80" i="29"/>
  <c r="L80" i="29" s="1"/>
  <c r="B81" i="29"/>
  <c r="C81" i="29"/>
  <c r="D81" i="29"/>
  <c r="E81" i="29"/>
  <c r="F81" i="29"/>
  <c r="G81" i="29"/>
  <c r="H81" i="29"/>
  <c r="J81" i="29"/>
  <c r="K81" i="29"/>
  <c r="L81" i="29" s="1"/>
  <c r="B82" i="29"/>
  <c r="C82" i="29"/>
  <c r="D82" i="29"/>
  <c r="E82" i="29"/>
  <c r="F82" i="29"/>
  <c r="G82" i="29"/>
  <c r="H82" i="29"/>
  <c r="J82" i="29"/>
  <c r="K82" i="29"/>
  <c r="L82" i="29" s="1"/>
  <c r="B83" i="29"/>
  <c r="C83" i="29"/>
  <c r="D83" i="29"/>
  <c r="E83" i="29"/>
  <c r="F83" i="29"/>
  <c r="G83" i="29"/>
  <c r="H83" i="29"/>
  <c r="J83" i="29"/>
  <c r="K83" i="29"/>
  <c r="L83" i="29" s="1"/>
  <c r="B84" i="29"/>
  <c r="C84" i="29"/>
  <c r="D84" i="29"/>
  <c r="E84" i="29"/>
  <c r="F84" i="29"/>
  <c r="G84" i="29"/>
  <c r="H84" i="29"/>
  <c r="J84" i="29"/>
  <c r="K84" i="29"/>
  <c r="L84" i="29" s="1"/>
  <c r="B85" i="29"/>
  <c r="C85" i="29"/>
  <c r="D85" i="29"/>
  <c r="E85" i="29"/>
  <c r="F85" i="29"/>
  <c r="G85" i="29"/>
  <c r="H85" i="29"/>
  <c r="J85" i="29"/>
  <c r="K85" i="29"/>
  <c r="L85" i="29" s="1"/>
  <c r="B86" i="29"/>
  <c r="C86" i="29"/>
  <c r="D86" i="29"/>
  <c r="E86" i="29"/>
  <c r="F86" i="29"/>
  <c r="G86" i="29"/>
  <c r="H86" i="29"/>
  <c r="J86" i="29"/>
  <c r="K86" i="29"/>
  <c r="L86" i="29" s="1"/>
  <c r="B87" i="29"/>
  <c r="C87" i="29"/>
  <c r="D87" i="29"/>
  <c r="E87" i="29"/>
  <c r="F87" i="29"/>
  <c r="G87" i="29"/>
  <c r="H87" i="29"/>
  <c r="J87" i="29"/>
  <c r="K87" i="29"/>
  <c r="L87" i="29" s="1"/>
  <c r="B88" i="29"/>
  <c r="C88" i="29"/>
  <c r="D88" i="29"/>
  <c r="E88" i="29"/>
  <c r="F88" i="29"/>
  <c r="G88" i="29"/>
  <c r="H88" i="29"/>
  <c r="J88" i="29"/>
  <c r="K88" i="29"/>
  <c r="L88" i="29" s="1"/>
  <c r="B89" i="29"/>
  <c r="C89" i="29"/>
  <c r="D89" i="29"/>
  <c r="E89" i="29"/>
  <c r="F89" i="29"/>
  <c r="G89" i="29"/>
  <c r="H89" i="29"/>
  <c r="J89" i="29"/>
  <c r="K89" i="29"/>
  <c r="L89" i="29" s="1"/>
  <c r="B90" i="29"/>
  <c r="C90" i="29"/>
  <c r="D90" i="29"/>
  <c r="E90" i="29"/>
  <c r="F90" i="29"/>
  <c r="G90" i="29"/>
  <c r="H90" i="29"/>
  <c r="J90" i="29"/>
  <c r="K90" i="29"/>
  <c r="L90" i="29" s="1"/>
  <c r="B91" i="29"/>
  <c r="C91" i="29"/>
  <c r="D91" i="29"/>
  <c r="E91" i="29"/>
  <c r="F91" i="29"/>
  <c r="G91" i="29"/>
  <c r="H91" i="29"/>
  <c r="J91" i="29"/>
  <c r="K91" i="29"/>
  <c r="L91" i="29"/>
  <c r="B92" i="29"/>
  <c r="C92" i="29"/>
  <c r="D92" i="29"/>
  <c r="E92" i="29"/>
  <c r="F92" i="29"/>
  <c r="G92" i="29"/>
  <c r="H92" i="29"/>
  <c r="J92" i="29"/>
  <c r="K92" i="29"/>
  <c r="L92" i="29" s="1"/>
  <c r="B93" i="29"/>
  <c r="C93" i="29"/>
  <c r="D93" i="29"/>
  <c r="E93" i="29"/>
  <c r="F93" i="29"/>
  <c r="G93" i="29"/>
  <c r="H93" i="29"/>
  <c r="J93" i="29"/>
  <c r="K93" i="29"/>
  <c r="L93" i="29" s="1"/>
  <c r="B94" i="29"/>
  <c r="C94" i="29"/>
  <c r="D94" i="29"/>
  <c r="E94" i="29"/>
  <c r="F94" i="29"/>
  <c r="G94" i="29"/>
  <c r="H94" i="29"/>
  <c r="J94" i="29"/>
  <c r="K94" i="29"/>
  <c r="L94" i="29" s="1"/>
  <c r="B95" i="29"/>
  <c r="C95" i="29"/>
  <c r="D95" i="29"/>
  <c r="E95" i="29"/>
  <c r="F95" i="29"/>
  <c r="G95" i="29"/>
  <c r="H95" i="29"/>
  <c r="J95" i="29"/>
  <c r="K95" i="29"/>
  <c r="L95" i="29" s="1"/>
  <c r="B96" i="29"/>
  <c r="C96" i="29"/>
  <c r="D96" i="29"/>
  <c r="E96" i="29"/>
  <c r="F96" i="29"/>
  <c r="G96" i="29"/>
  <c r="H96" i="29"/>
  <c r="J96" i="29"/>
  <c r="K96" i="29"/>
  <c r="L96" i="29" s="1"/>
  <c r="B97" i="29"/>
  <c r="C97" i="29"/>
  <c r="D97" i="29"/>
  <c r="E97" i="29"/>
  <c r="F97" i="29"/>
  <c r="G97" i="29"/>
  <c r="H97" i="29"/>
  <c r="J97" i="29"/>
  <c r="K97" i="29"/>
  <c r="L97" i="29" s="1"/>
  <c r="B98" i="29"/>
  <c r="C98" i="29"/>
  <c r="D98" i="29"/>
  <c r="E98" i="29"/>
  <c r="F98" i="29"/>
  <c r="G98" i="29"/>
  <c r="H98" i="29"/>
  <c r="J98" i="29"/>
  <c r="K98" i="29"/>
  <c r="L98" i="29" s="1"/>
  <c r="B99" i="29"/>
  <c r="C99" i="29"/>
  <c r="D99" i="29"/>
  <c r="E99" i="29"/>
  <c r="F99" i="29"/>
  <c r="G99" i="29"/>
  <c r="H99" i="29"/>
  <c r="J99" i="29"/>
  <c r="K99" i="29"/>
  <c r="L99" i="29"/>
  <c r="B100" i="29"/>
  <c r="C100" i="29"/>
  <c r="D100" i="29"/>
  <c r="E100" i="29"/>
  <c r="F100" i="29"/>
  <c r="G100" i="29"/>
  <c r="H100" i="29"/>
  <c r="J100" i="29"/>
  <c r="K100" i="29"/>
  <c r="L100" i="29" s="1"/>
  <c r="B101" i="29"/>
  <c r="C101" i="29"/>
  <c r="D101" i="29"/>
  <c r="E101" i="29"/>
  <c r="F101" i="29"/>
  <c r="G101" i="29"/>
  <c r="H101" i="29"/>
  <c r="J101" i="29"/>
  <c r="K101" i="29"/>
  <c r="L101" i="29" s="1"/>
  <c r="B102" i="29"/>
  <c r="C102" i="29"/>
  <c r="D102" i="29"/>
  <c r="E102" i="29"/>
  <c r="F102" i="29"/>
  <c r="G102" i="29"/>
  <c r="H102" i="29"/>
  <c r="J102" i="29"/>
  <c r="K102" i="29"/>
  <c r="L102" i="29" s="1"/>
  <c r="B103" i="29"/>
  <c r="C103" i="29"/>
  <c r="D103" i="29"/>
  <c r="E103" i="29"/>
  <c r="F103" i="29"/>
  <c r="G103" i="29"/>
  <c r="H103" i="29"/>
  <c r="J103" i="29"/>
  <c r="K103" i="29"/>
  <c r="L103" i="29" s="1"/>
  <c r="B104" i="29"/>
  <c r="C104" i="29"/>
  <c r="D104" i="29"/>
  <c r="E104" i="29"/>
  <c r="F104" i="29"/>
  <c r="G104" i="29"/>
  <c r="H104" i="29"/>
  <c r="J104" i="29"/>
  <c r="K104" i="29"/>
  <c r="L104" i="29" s="1"/>
  <c r="B105" i="29"/>
  <c r="C105" i="29"/>
  <c r="D105" i="29"/>
  <c r="E105" i="29"/>
  <c r="F105" i="29"/>
  <c r="G105" i="29"/>
  <c r="H105" i="29"/>
  <c r="J105" i="29"/>
  <c r="K105" i="29"/>
  <c r="L105" i="29" s="1"/>
  <c r="B106" i="29"/>
  <c r="C106" i="29"/>
  <c r="D106" i="29"/>
  <c r="E106" i="29"/>
  <c r="F106" i="29"/>
  <c r="G106" i="29"/>
  <c r="H106" i="29"/>
  <c r="J106" i="29"/>
  <c r="K106" i="29"/>
  <c r="L106" i="29" s="1"/>
  <c r="B107" i="29"/>
  <c r="C107" i="29"/>
  <c r="D107" i="29"/>
  <c r="E107" i="29"/>
  <c r="F107" i="29"/>
  <c r="G107" i="29"/>
  <c r="H107" i="29"/>
  <c r="J107" i="29"/>
  <c r="K107" i="29"/>
  <c r="L107" i="29"/>
  <c r="B108" i="29"/>
  <c r="C108" i="29"/>
  <c r="D108" i="29"/>
  <c r="E108" i="29"/>
  <c r="F108" i="29"/>
  <c r="G108" i="29"/>
  <c r="H108" i="29"/>
  <c r="J108" i="29"/>
  <c r="K108" i="29"/>
  <c r="L108" i="29" s="1"/>
  <c r="B109" i="29"/>
  <c r="C109" i="29"/>
  <c r="D109" i="29"/>
  <c r="E109" i="29"/>
  <c r="F109" i="29"/>
  <c r="G109" i="29"/>
  <c r="H109" i="29"/>
  <c r="J109" i="29"/>
  <c r="K109" i="29"/>
  <c r="L109" i="29" s="1"/>
  <c r="B110" i="29"/>
  <c r="C110" i="29"/>
  <c r="D110" i="29"/>
  <c r="E110" i="29"/>
  <c r="F110" i="29"/>
  <c r="G110" i="29"/>
  <c r="H110" i="29"/>
  <c r="J110" i="29"/>
  <c r="K110" i="29"/>
  <c r="L110" i="29" s="1"/>
  <c r="B111" i="29"/>
  <c r="C111" i="29"/>
  <c r="D111" i="29"/>
  <c r="E111" i="29"/>
  <c r="F111" i="29"/>
  <c r="G111" i="29"/>
  <c r="H111" i="29"/>
  <c r="J111" i="29"/>
  <c r="K111" i="29"/>
  <c r="L111" i="29" s="1"/>
  <c r="B112" i="29"/>
  <c r="C112" i="29"/>
  <c r="D112" i="29"/>
  <c r="E112" i="29"/>
  <c r="F112" i="29"/>
  <c r="G112" i="29"/>
  <c r="H112" i="29"/>
  <c r="J112" i="29"/>
  <c r="K112" i="29"/>
  <c r="L112" i="29" s="1"/>
  <c r="B113" i="29"/>
  <c r="C113" i="29"/>
  <c r="D113" i="29"/>
  <c r="E113" i="29"/>
  <c r="F113" i="29"/>
  <c r="G113" i="29"/>
  <c r="H113" i="29"/>
  <c r="J113" i="29"/>
  <c r="K113" i="29"/>
  <c r="L113" i="29" s="1"/>
  <c r="B114" i="29"/>
  <c r="C114" i="29"/>
  <c r="D114" i="29"/>
  <c r="E114" i="29"/>
  <c r="F114" i="29"/>
  <c r="G114" i="29"/>
  <c r="H114" i="29"/>
  <c r="J114" i="29"/>
  <c r="K114" i="29"/>
  <c r="L114" i="29" s="1"/>
  <c r="B115" i="29"/>
  <c r="C115" i="29"/>
  <c r="D115" i="29"/>
  <c r="E115" i="29"/>
  <c r="F115" i="29"/>
  <c r="G115" i="29"/>
  <c r="H115" i="29"/>
  <c r="J115" i="29"/>
  <c r="K115" i="29"/>
  <c r="L115" i="29" s="1"/>
  <c r="B116" i="29"/>
  <c r="C116" i="29"/>
  <c r="D116" i="29"/>
  <c r="E116" i="29"/>
  <c r="F116" i="29"/>
  <c r="G116" i="29"/>
  <c r="H116" i="29"/>
  <c r="J116" i="29"/>
  <c r="K116" i="29"/>
  <c r="L116" i="29" s="1"/>
  <c r="B117" i="29"/>
  <c r="C117" i="29"/>
  <c r="D117" i="29"/>
  <c r="E117" i="29"/>
  <c r="F117" i="29"/>
  <c r="G117" i="29"/>
  <c r="H117" i="29"/>
  <c r="J117" i="29"/>
  <c r="K117" i="29"/>
  <c r="L117" i="29" s="1"/>
  <c r="B118" i="29"/>
  <c r="C118" i="29"/>
  <c r="D118" i="29"/>
  <c r="E118" i="29"/>
  <c r="F118" i="29"/>
  <c r="G118" i="29"/>
  <c r="H118" i="29"/>
  <c r="J118" i="29"/>
  <c r="K118" i="29"/>
  <c r="L118" i="29" s="1"/>
  <c r="B119" i="29"/>
  <c r="C119" i="29"/>
  <c r="D119" i="29"/>
  <c r="E119" i="29"/>
  <c r="F119" i="29"/>
  <c r="G119" i="29"/>
  <c r="H119" i="29"/>
  <c r="J119" i="29"/>
  <c r="K119" i="29"/>
  <c r="L119" i="29" s="1"/>
  <c r="B120" i="29"/>
  <c r="C120" i="29"/>
  <c r="D120" i="29"/>
  <c r="E120" i="29"/>
  <c r="F120" i="29"/>
  <c r="G120" i="29"/>
  <c r="H120" i="29"/>
  <c r="J120" i="29"/>
  <c r="K120" i="29"/>
  <c r="L120" i="29" s="1"/>
  <c r="B121" i="29"/>
  <c r="C121" i="29"/>
  <c r="D121" i="29"/>
  <c r="E121" i="29"/>
  <c r="F121" i="29"/>
  <c r="G121" i="29"/>
  <c r="H121" i="29"/>
  <c r="J121" i="29"/>
  <c r="K121" i="29"/>
  <c r="L121" i="29" s="1"/>
  <c r="B122" i="29"/>
  <c r="C122" i="29"/>
  <c r="D122" i="29"/>
  <c r="E122" i="29"/>
  <c r="F122" i="29"/>
  <c r="G122" i="29"/>
  <c r="H122" i="29"/>
  <c r="J122" i="29"/>
  <c r="K122" i="29"/>
  <c r="L122" i="29" s="1"/>
  <c r="B123" i="29"/>
  <c r="C123" i="29"/>
  <c r="D123" i="29"/>
  <c r="E123" i="29"/>
  <c r="F123" i="29"/>
  <c r="G123" i="29"/>
  <c r="H123" i="29"/>
  <c r="J123" i="29"/>
  <c r="K123" i="29"/>
  <c r="L123" i="29"/>
  <c r="B124" i="29"/>
  <c r="C124" i="29"/>
  <c r="D124" i="29"/>
  <c r="E124" i="29"/>
  <c r="F124" i="29"/>
  <c r="G124" i="29"/>
  <c r="H124" i="29"/>
  <c r="J124" i="29"/>
  <c r="K124" i="29"/>
  <c r="L124" i="29" s="1"/>
  <c r="B125" i="29"/>
  <c r="C125" i="29"/>
  <c r="D125" i="29"/>
  <c r="E125" i="29"/>
  <c r="F125" i="29"/>
  <c r="G125" i="29"/>
  <c r="H125" i="29"/>
  <c r="J125" i="29"/>
  <c r="K125" i="29"/>
  <c r="L125" i="29" s="1"/>
  <c r="B126" i="29"/>
  <c r="C126" i="29"/>
  <c r="D126" i="29"/>
  <c r="E126" i="29"/>
  <c r="F126" i="29"/>
  <c r="G126" i="29"/>
  <c r="H126" i="29"/>
  <c r="J126" i="29"/>
  <c r="K126" i="29"/>
  <c r="L126" i="29" s="1"/>
  <c r="B127" i="29"/>
  <c r="C127" i="29"/>
  <c r="D127" i="29"/>
  <c r="E127" i="29"/>
  <c r="F127" i="29"/>
  <c r="G127" i="29"/>
  <c r="H127" i="29"/>
  <c r="J127" i="29"/>
  <c r="K127" i="29"/>
  <c r="L127" i="29" s="1"/>
  <c r="B128" i="29"/>
  <c r="C128" i="29"/>
  <c r="D128" i="29"/>
  <c r="E128" i="29"/>
  <c r="F128" i="29"/>
  <c r="G128" i="29"/>
  <c r="H128" i="29"/>
  <c r="J128" i="29"/>
  <c r="K128" i="29"/>
  <c r="L128" i="29" s="1"/>
  <c r="B129" i="29"/>
  <c r="C129" i="29"/>
  <c r="D129" i="29"/>
  <c r="E129" i="29"/>
  <c r="F129" i="29"/>
  <c r="G129" i="29"/>
  <c r="H129" i="29"/>
  <c r="J129" i="29"/>
  <c r="K129" i="29"/>
  <c r="L129" i="29" s="1"/>
  <c r="B130" i="29"/>
  <c r="C130" i="29"/>
  <c r="D130" i="29"/>
  <c r="E130" i="29"/>
  <c r="F130" i="29"/>
  <c r="G130" i="29"/>
  <c r="H130" i="29"/>
  <c r="J130" i="29"/>
  <c r="K130" i="29"/>
  <c r="L130" i="29" s="1"/>
  <c r="B131" i="29"/>
  <c r="C131" i="29"/>
  <c r="D131" i="29"/>
  <c r="E131" i="29"/>
  <c r="F131" i="29"/>
  <c r="G131" i="29"/>
  <c r="H131" i="29"/>
  <c r="J131" i="29"/>
  <c r="K131" i="29"/>
  <c r="L131" i="29"/>
  <c r="B132" i="29"/>
  <c r="C132" i="29"/>
  <c r="D132" i="29"/>
  <c r="E132" i="29"/>
  <c r="F132" i="29"/>
  <c r="G132" i="29"/>
  <c r="H132" i="29"/>
  <c r="J132" i="29"/>
  <c r="K132" i="29"/>
  <c r="L132" i="29" s="1"/>
  <c r="B133" i="29"/>
  <c r="C133" i="29"/>
  <c r="D133" i="29"/>
  <c r="E133" i="29"/>
  <c r="F133" i="29"/>
  <c r="G133" i="29"/>
  <c r="H133" i="29"/>
  <c r="J133" i="29"/>
  <c r="K133" i="29"/>
  <c r="L133" i="29" s="1"/>
  <c r="B134" i="29"/>
  <c r="C134" i="29"/>
  <c r="D134" i="29"/>
  <c r="E134" i="29"/>
  <c r="F134" i="29"/>
  <c r="G134" i="29"/>
  <c r="H134" i="29"/>
  <c r="J134" i="29"/>
  <c r="K134" i="29"/>
  <c r="L134" i="29" s="1"/>
  <c r="B135" i="29"/>
  <c r="C135" i="29"/>
  <c r="D135" i="29"/>
  <c r="E135" i="29"/>
  <c r="F135" i="29"/>
  <c r="G135" i="29"/>
  <c r="H135" i="29"/>
  <c r="J135" i="29"/>
  <c r="K135" i="29"/>
  <c r="L135" i="29" s="1"/>
  <c r="B136" i="29"/>
  <c r="C136" i="29"/>
  <c r="D136" i="29"/>
  <c r="E136" i="29"/>
  <c r="F136" i="29"/>
  <c r="G136" i="29"/>
  <c r="H136" i="29"/>
  <c r="J136" i="29"/>
  <c r="K136" i="29"/>
  <c r="L136" i="29" s="1"/>
  <c r="B137" i="29"/>
  <c r="C137" i="29"/>
  <c r="D137" i="29"/>
  <c r="E137" i="29"/>
  <c r="F137" i="29"/>
  <c r="G137" i="29"/>
  <c r="H137" i="29"/>
  <c r="J137" i="29"/>
  <c r="K137" i="29"/>
  <c r="L137" i="29"/>
  <c r="B138" i="29"/>
  <c r="C138" i="29"/>
  <c r="D138" i="29"/>
  <c r="E138" i="29"/>
  <c r="F138" i="29"/>
  <c r="G138" i="29"/>
  <c r="H138" i="29"/>
  <c r="J138" i="29"/>
  <c r="K138" i="29"/>
  <c r="L138" i="29" s="1"/>
  <c r="B139" i="29"/>
  <c r="C139" i="29"/>
  <c r="D139" i="29"/>
  <c r="E139" i="29"/>
  <c r="F139" i="29"/>
  <c r="G139" i="29"/>
  <c r="H139" i="29"/>
  <c r="J139" i="29"/>
  <c r="K139" i="29"/>
  <c r="L139" i="29" s="1"/>
  <c r="B140" i="29"/>
  <c r="C140" i="29"/>
  <c r="D140" i="29"/>
  <c r="E140" i="29"/>
  <c r="F140" i="29"/>
  <c r="G140" i="29"/>
  <c r="H140" i="29"/>
  <c r="J140" i="29"/>
  <c r="K140" i="29"/>
  <c r="L140" i="29" s="1"/>
  <c r="B141" i="29"/>
  <c r="C141" i="29"/>
  <c r="D141" i="29"/>
  <c r="E141" i="29"/>
  <c r="F141" i="29"/>
  <c r="G141" i="29"/>
  <c r="H141" i="29"/>
  <c r="J141" i="29"/>
  <c r="K141" i="29"/>
  <c r="L141" i="29"/>
  <c r="B142" i="29"/>
  <c r="C142" i="29"/>
  <c r="D142" i="29"/>
  <c r="E142" i="29"/>
  <c r="F142" i="29"/>
  <c r="G142" i="29"/>
  <c r="H142" i="29"/>
  <c r="J142" i="29"/>
  <c r="K142" i="29"/>
  <c r="L142" i="29" s="1"/>
  <c r="B143" i="29"/>
  <c r="C143" i="29"/>
  <c r="D143" i="29"/>
  <c r="E143" i="29"/>
  <c r="F143" i="29"/>
  <c r="G143" i="29"/>
  <c r="H143" i="29"/>
  <c r="J143" i="29"/>
  <c r="K143" i="29"/>
  <c r="L143" i="29" s="1"/>
  <c r="B144" i="29"/>
  <c r="C144" i="29"/>
  <c r="D144" i="29"/>
  <c r="E144" i="29"/>
  <c r="F144" i="29"/>
  <c r="G144" i="29"/>
  <c r="H144" i="29"/>
  <c r="J144" i="29"/>
  <c r="K144" i="29"/>
  <c r="L144" i="29" s="1"/>
  <c r="B145" i="29"/>
  <c r="C145" i="29"/>
  <c r="D145" i="29"/>
  <c r="E145" i="29"/>
  <c r="F145" i="29"/>
  <c r="G145" i="29"/>
  <c r="H145" i="29"/>
  <c r="J145" i="29"/>
  <c r="K145" i="29"/>
  <c r="L145" i="29" s="1"/>
  <c r="B146" i="29"/>
  <c r="C146" i="29"/>
  <c r="D146" i="29"/>
  <c r="E146" i="29"/>
  <c r="F146" i="29"/>
  <c r="G146" i="29"/>
  <c r="H146" i="29"/>
  <c r="J146" i="29"/>
  <c r="K146" i="29"/>
  <c r="L146" i="29" s="1"/>
  <c r="B147" i="29"/>
  <c r="C147" i="29"/>
  <c r="D147" i="29"/>
  <c r="E147" i="29"/>
  <c r="F147" i="29"/>
  <c r="G147" i="29"/>
  <c r="H147" i="29"/>
  <c r="J147" i="29"/>
  <c r="K147" i="29"/>
  <c r="L147" i="29" s="1"/>
  <c r="B148" i="29"/>
  <c r="C148" i="29"/>
  <c r="D148" i="29"/>
  <c r="E148" i="29"/>
  <c r="F148" i="29"/>
  <c r="G148" i="29"/>
  <c r="H148" i="29"/>
  <c r="J148" i="29"/>
  <c r="K148" i="29"/>
  <c r="L148" i="29" s="1"/>
  <c r="B149" i="29"/>
  <c r="C149" i="29"/>
  <c r="D149" i="29"/>
  <c r="E149" i="29"/>
  <c r="F149" i="29"/>
  <c r="G149" i="29"/>
  <c r="H149" i="29"/>
  <c r="J149" i="29"/>
  <c r="K149" i="29"/>
  <c r="L149" i="29"/>
  <c r="B150" i="29"/>
  <c r="C150" i="29"/>
  <c r="D150" i="29"/>
  <c r="E150" i="29"/>
  <c r="F150" i="29"/>
  <c r="G150" i="29"/>
  <c r="H150" i="29"/>
  <c r="J150" i="29"/>
  <c r="K150" i="29"/>
  <c r="L150" i="29" s="1"/>
  <c r="B151" i="29"/>
  <c r="C151" i="29"/>
  <c r="D151" i="29"/>
  <c r="E151" i="29"/>
  <c r="F151" i="29"/>
  <c r="G151" i="29"/>
  <c r="H151" i="29"/>
  <c r="J151" i="29"/>
  <c r="K151" i="29"/>
  <c r="L151" i="29" s="1"/>
  <c r="B152" i="29"/>
  <c r="C152" i="29"/>
  <c r="D152" i="29"/>
  <c r="E152" i="29"/>
  <c r="F152" i="29"/>
  <c r="G152" i="29"/>
  <c r="H152" i="29"/>
  <c r="J152" i="29"/>
  <c r="K152" i="29"/>
  <c r="L152" i="29" s="1"/>
  <c r="B153" i="29"/>
  <c r="C153" i="29"/>
  <c r="D153" i="29"/>
  <c r="E153" i="29"/>
  <c r="F153" i="29"/>
  <c r="G153" i="29"/>
  <c r="H153" i="29"/>
  <c r="J153" i="29"/>
  <c r="K153" i="29"/>
  <c r="L153" i="29"/>
  <c r="B154" i="29"/>
  <c r="C154" i="29"/>
  <c r="D154" i="29"/>
  <c r="E154" i="29"/>
  <c r="F154" i="29"/>
  <c r="G154" i="29"/>
  <c r="H154" i="29"/>
  <c r="J154" i="29"/>
  <c r="K154" i="29"/>
  <c r="L154" i="29" s="1"/>
  <c r="B155" i="29"/>
  <c r="C155" i="29"/>
  <c r="D155" i="29"/>
  <c r="E155" i="29"/>
  <c r="F155" i="29"/>
  <c r="G155" i="29"/>
  <c r="H155" i="29"/>
  <c r="J155" i="29"/>
  <c r="K155" i="29"/>
  <c r="L155" i="29" s="1"/>
  <c r="B156" i="29"/>
  <c r="C156" i="29"/>
  <c r="D156" i="29"/>
  <c r="E156" i="29"/>
  <c r="F156" i="29"/>
  <c r="G156" i="29"/>
  <c r="H156" i="29"/>
  <c r="J156" i="29"/>
  <c r="K156" i="29"/>
  <c r="L156" i="29" s="1"/>
  <c r="B157" i="29"/>
  <c r="C157" i="29"/>
  <c r="D157" i="29"/>
  <c r="E157" i="29"/>
  <c r="F157" i="29"/>
  <c r="G157" i="29"/>
  <c r="H157" i="29"/>
  <c r="J157" i="29"/>
  <c r="K157" i="29"/>
  <c r="L157" i="29"/>
  <c r="B158" i="29"/>
  <c r="C158" i="29"/>
  <c r="D158" i="29"/>
  <c r="E158" i="29"/>
  <c r="F158" i="29"/>
  <c r="G158" i="29"/>
  <c r="H158" i="29"/>
  <c r="J158" i="29"/>
  <c r="K158" i="29"/>
  <c r="L158" i="29" s="1"/>
  <c r="B159" i="29"/>
  <c r="C159" i="29"/>
  <c r="D159" i="29"/>
  <c r="E159" i="29"/>
  <c r="F159" i="29"/>
  <c r="G159" i="29"/>
  <c r="H159" i="29"/>
  <c r="J159" i="29"/>
  <c r="K159" i="29"/>
  <c r="L159" i="29" s="1"/>
  <c r="B160" i="29"/>
  <c r="C160" i="29"/>
  <c r="D160" i="29"/>
  <c r="E160" i="29"/>
  <c r="F160" i="29"/>
  <c r="G160" i="29"/>
  <c r="H160" i="29"/>
  <c r="J160" i="29"/>
  <c r="K160" i="29"/>
  <c r="L160" i="29" s="1"/>
  <c r="B161" i="29"/>
  <c r="C161" i="29"/>
  <c r="D161" i="29"/>
  <c r="E161" i="29"/>
  <c r="F161" i="29"/>
  <c r="G161" i="29"/>
  <c r="H161" i="29"/>
  <c r="J161" i="29"/>
  <c r="K161" i="29"/>
  <c r="L161" i="29" s="1"/>
  <c r="B162" i="29"/>
  <c r="C162" i="29"/>
  <c r="D162" i="29"/>
  <c r="E162" i="29"/>
  <c r="F162" i="29"/>
  <c r="G162" i="29"/>
  <c r="H162" i="29"/>
  <c r="J162" i="29"/>
  <c r="K162" i="29"/>
  <c r="L162" i="29" s="1"/>
  <c r="B163" i="29"/>
  <c r="C163" i="29"/>
  <c r="D163" i="29"/>
  <c r="E163" i="29"/>
  <c r="F163" i="29"/>
  <c r="G163" i="29"/>
  <c r="H163" i="29"/>
  <c r="J163" i="29"/>
  <c r="K163" i="29"/>
  <c r="L163" i="29" s="1"/>
  <c r="B164" i="29"/>
  <c r="C164" i="29"/>
  <c r="D164" i="29"/>
  <c r="E164" i="29"/>
  <c r="F164" i="29"/>
  <c r="G164" i="29"/>
  <c r="H164" i="29"/>
  <c r="J164" i="29"/>
  <c r="K164" i="29"/>
  <c r="L164" i="29" s="1"/>
  <c r="B165" i="29"/>
  <c r="C165" i="29"/>
  <c r="D165" i="29"/>
  <c r="E165" i="29"/>
  <c r="F165" i="29"/>
  <c r="G165" i="29"/>
  <c r="H165" i="29"/>
  <c r="J165" i="29"/>
  <c r="K165" i="29"/>
  <c r="L165" i="29"/>
  <c r="B166" i="29"/>
  <c r="C166" i="29"/>
  <c r="D166" i="29"/>
  <c r="E166" i="29"/>
  <c r="F166" i="29"/>
  <c r="G166" i="29"/>
  <c r="H166" i="29"/>
  <c r="J166" i="29"/>
  <c r="K166" i="29"/>
  <c r="L166" i="29" s="1"/>
  <c r="B167" i="29"/>
  <c r="C167" i="29"/>
  <c r="D167" i="29"/>
  <c r="E167" i="29"/>
  <c r="F167" i="29"/>
  <c r="G167" i="29"/>
  <c r="H167" i="29"/>
  <c r="J167" i="29"/>
  <c r="K167" i="29"/>
  <c r="L167" i="29" s="1"/>
  <c r="B168" i="29"/>
  <c r="C168" i="29"/>
  <c r="D168" i="29"/>
  <c r="E168" i="29"/>
  <c r="F168" i="29"/>
  <c r="G168" i="29"/>
  <c r="H168" i="29"/>
  <c r="J168" i="29"/>
  <c r="K168" i="29"/>
  <c r="L168" i="29" s="1"/>
  <c r="B169" i="29"/>
  <c r="C169" i="29"/>
  <c r="D169" i="29"/>
  <c r="E169" i="29"/>
  <c r="F169" i="29"/>
  <c r="G169" i="29"/>
  <c r="H169" i="29"/>
  <c r="J169" i="29"/>
  <c r="K169" i="29"/>
  <c r="L169" i="29"/>
  <c r="B170" i="29"/>
  <c r="C170" i="29"/>
  <c r="D170" i="29"/>
  <c r="E170" i="29"/>
  <c r="F170" i="29"/>
  <c r="G170" i="29"/>
  <c r="H170" i="29"/>
  <c r="J170" i="29"/>
  <c r="K170" i="29"/>
  <c r="L170" i="29" s="1"/>
  <c r="B171" i="29"/>
  <c r="C171" i="29"/>
  <c r="D171" i="29"/>
  <c r="E171" i="29"/>
  <c r="F171" i="29"/>
  <c r="G171" i="29"/>
  <c r="H171" i="29"/>
  <c r="J171" i="29"/>
  <c r="K171" i="29"/>
  <c r="L171" i="29" s="1"/>
  <c r="B172" i="29"/>
  <c r="C172" i="29"/>
  <c r="D172" i="29"/>
  <c r="E172" i="29"/>
  <c r="F172" i="29"/>
  <c r="G172" i="29"/>
  <c r="H172" i="29"/>
  <c r="J172" i="29"/>
  <c r="K172" i="29"/>
  <c r="L172" i="29" s="1"/>
  <c r="B173" i="29"/>
  <c r="C173" i="29"/>
  <c r="D173" i="29"/>
  <c r="E173" i="29"/>
  <c r="F173" i="29"/>
  <c r="G173" i="29"/>
  <c r="H173" i="29"/>
  <c r="J173" i="29"/>
  <c r="K173" i="29"/>
  <c r="L173" i="29"/>
  <c r="B174" i="29"/>
  <c r="C174" i="29"/>
  <c r="D174" i="29"/>
  <c r="E174" i="29"/>
  <c r="F174" i="29"/>
  <c r="G174" i="29"/>
  <c r="H174" i="29"/>
  <c r="J174" i="29"/>
  <c r="K174" i="29"/>
  <c r="L174" i="29" s="1"/>
  <c r="B175" i="29"/>
  <c r="C175" i="29"/>
  <c r="D175" i="29"/>
  <c r="E175" i="29"/>
  <c r="F175" i="29"/>
  <c r="G175" i="29"/>
  <c r="H175" i="29"/>
  <c r="J175" i="29"/>
  <c r="K175" i="29"/>
  <c r="L175" i="29" s="1"/>
  <c r="B176" i="29"/>
  <c r="C176" i="29"/>
  <c r="D176" i="29"/>
  <c r="E176" i="29"/>
  <c r="F176" i="29"/>
  <c r="G176" i="29"/>
  <c r="H176" i="29"/>
  <c r="J176" i="29"/>
  <c r="K176" i="29"/>
  <c r="L176" i="29" s="1"/>
  <c r="B177" i="29"/>
  <c r="C177" i="29"/>
  <c r="D177" i="29"/>
  <c r="E177" i="29"/>
  <c r="F177" i="29"/>
  <c r="G177" i="29"/>
  <c r="H177" i="29"/>
  <c r="J177" i="29"/>
  <c r="K177" i="29"/>
  <c r="L177" i="29" s="1"/>
  <c r="B178" i="29"/>
  <c r="C178" i="29"/>
  <c r="D178" i="29"/>
  <c r="E178" i="29"/>
  <c r="F178" i="29"/>
  <c r="G178" i="29"/>
  <c r="H178" i="29"/>
  <c r="J178" i="29"/>
  <c r="K178" i="29"/>
  <c r="L178" i="29" s="1"/>
  <c r="B179" i="29"/>
  <c r="C179" i="29"/>
  <c r="D179" i="29"/>
  <c r="E179" i="29"/>
  <c r="F179" i="29"/>
  <c r="G179" i="29"/>
  <c r="H179" i="29"/>
  <c r="J179" i="29"/>
  <c r="K179" i="29"/>
  <c r="L179" i="29" s="1"/>
  <c r="B180" i="29"/>
  <c r="C180" i="29"/>
  <c r="D180" i="29"/>
  <c r="E180" i="29"/>
  <c r="F180" i="29"/>
  <c r="G180" i="29"/>
  <c r="H180" i="29"/>
  <c r="J180" i="29"/>
  <c r="K180" i="29"/>
  <c r="L180" i="29" s="1"/>
  <c r="B181" i="29"/>
  <c r="C181" i="29"/>
  <c r="D181" i="29"/>
  <c r="E181" i="29"/>
  <c r="F181" i="29"/>
  <c r="G181" i="29"/>
  <c r="H181" i="29"/>
  <c r="J181" i="29"/>
  <c r="K181" i="29"/>
  <c r="L181" i="29"/>
  <c r="B182" i="29"/>
  <c r="C182" i="29"/>
  <c r="D182" i="29"/>
  <c r="E182" i="29"/>
  <c r="F182" i="29"/>
  <c r="G182" i="29"/>
  <c r="H182" i="29"/>
  <c r="J182" i="29"/>
  <c r="K182" i="29"/>
  <c r="L182" i="29" s="1"/>
  <c r="B183" i="29"/>
  <c r="C183" i="29"/>
  <c r="D183" i="29"/>
  <c r="E183" i="29"/>
  <c r="F183" i="29"/>
  <c r="G183" i="29"/>
  <c r="H183" i="29"/>
  <c r="J183" i="29"/>
  <c r="K183" i="29"/>
  <c r="L183" i="29" s="1"/>
  <c r="B184" i="29"/>
  <c r="C184" i="29"/>
  <c r="D184" i="29"/>
  <c r="E184" i="29"/>
  <c r="F184" i="29"/>
  <c r="G184" i="29"/>
  <c r="H184" i="29"/>
  <c r="J184" i="29"/>
  <c r="K184" i="29"/>
  <c r="L184" i="29" s="1"/>
  <c r="B185" i="29"/>
  <c r="C185" i="29"/>
  <c r="D185" i="29"/>
  <c r="E185" i="29"/>
  <c r="F185" i="29"/>
  <c r="G185" i="29"/>
  <c r="H185" i="29"/>
  <c r="J185" i="29"/>
  <c r="K185" i="29"/>
  <c r="L185" i="29"/>
  <c r="B186" i="29"/>
  <c r="C186" i="29"/>
  <c r="D186" i="29"/>
  <c r="E186" i="29"/>
  <c r="F186" i="29"/>
  <c r="G186" i="29"/>
  <c r="H186" i="29"/>
  <c r="J186" i="29"/>
  <c r="K186" i="29"/>
  <c r="L186" i="29" s="1"/>
  <c r="B187" i="29"/>
  <c r="C187" i="29"/>
  <c r="D187" i="29"/>
  <c r="E187" i="29"/>
  <c r="F187" i="29"/>
  <c r="G187" i="29"/>
  <c r="H187" i="29"/>
  <c r="J187" i="29"/>
  <c r="K187" i="29"/>
  <c r="L187" i="29" s="1"/>
  <c r="B188" i="29"/>
  <c r="C188" i="29"/>
  <c r="D188" i="29"/>
  <c r="E188" i="29"/>
  <c r="F188" i="29"/>
  <c r="G188" i="29"/>
  <c r="H188" i="29"/>
  <c r="J188" i="29"/>
  <c r="K188" i="29"/>
  <c r="L188" i="29" s="1"/>
  <c r="B189" i="29"/>
  <c r="C189" i="29"/>
  <c r="D189" i="29"/>
  <c r="E189" i="29"/>
  <c r="F189" i="29"/>
  <c r="G189" i="29"/>
  <c r="H189" i="29"/>
  <c r="J189" i="29"/>
  <c r="K189" i="29"/>
  <c r="L189" i="29"/>
  <c r="B190" i="29"/>
  <c r="C190" i="29"/>
  <c r="D190" i="29"/>
  <c r="E190" i="29"/>
  <c r="F190" i="29"/>
  <c r="G190" i="29"/>
  <c r="H190" i="29"/>
  <c r="J190" i="29"/>
  <c r="K190" i="29"/>
  <c r="L190" i="29" s="1"/>
  <c r="B191" i="29"/>
  <c r="C191" i="29"/>
  <c r="D191" i="29"/>
  <c r="E191" i="29"/>
  <c r="F191" i="29"/>
  <c r="G191" i="29"/>
  <c r="H191" i="29"/>
  <c r="J191" i="29"/>
  <c r="K191" i="29"/>
  <c r="L191" i="29" s="1"/>
  <c r="B192" i="29"/>
  <c r="C192" i="29"/>
  <c r="D192" i="29"/>
  <c r="E192" i="29"/>
  <c r="F192" i="29"/>
  <c r="G192" i="29"/>
  <c r="H192" i="29"/>
  <c r="J192" i="29"/>
  <c r="K192" i="29"/>
  <c r="L192" i="29" s="1"/>
  <c r="B193" i="29"/>
  <c r="C193" i="29"/>
  <c r="D193" i="29"/>
  <c r="E193" i="29"/>
  <c r="F193" i="29"/>
  <c r="G193" i="29"/>
  <c r="H193" i="29"/>
  <c r="J193" i="29"/>
  <c r="K193" i="29"/>
  <c r="L193" i="29" s="1"/>
  <c r="B194" i="29"/>
  <c r="C194" i="29"/>
  <c r="D194" i="29"/>
  <c r="E194" i="29"/>
  <c r="F194" i="29"/>
  <c r="G194" i="29"/>
  <c r="H194" i="29"/>
  <c r="J194" i="29"/>
  <c r="K194" i="29"/>
  <c r="L194" i="29" s="1"/>
  <c r="B195" i="29"/>
  <c r="C195" i="29"/>
  <c r="D195" i="29"/>
  <c r="E195" i="29"/>
  <c r="F195" i="29"/>
  <c r="G195" i="29"/>
  <c r="H195" i="29"/>
  <c r="J195" i="29"/>
  <c r="K195" i="29"/>
  <c r="L195" i="29" s="1"/>
  <c r="B196" i="29"/>
  <c r="C196" i="29"/>
  <c r="D196" i="29"/>
  <c r="E196" i="29"/>
  <c r="F196" i="29"/>
  <c r="G196" i="29"/>
  <c r="H196" i="29"/>
  <c r="J196" i="29"/>
  <c r="K196" i="29"/>
  <c r="L196" i="29" s="1"/>
  <c r="B197" i="29"/>
  <c r="C197" i="29"/>
  <c r="D197" i="29"/>
  <c r="E197" i="29"/>
  <c r="F197" i="29"/>
  <c r="G197" i="29"/>
  <c r="H197" i="29"/>
  <c r="J197" i="29"/>
  <c r="K197" i="29"/>
  <c r="L197" i="29"/>
  <c r="B198" i="29"/>
  <c r="C198" i="29"/>
  <c r="D198" i="29"/>
  <c r="E198" i="29"/>
  <c r="F198" i="29"/>
  <c r="G198" i="29"/>
  <c r="H198" i="29"/>
  <c r="J198" i="29"/>
  <c r="K198" i="29"/>
  <c r="L198" i="29" s="1"/>
  <c r="B199" i="29"/>
  <c r="C199" i="29"/>
  <c r="D199" i="29"/>
  <c r="E199" i="29"/>
  <c r="F199" i="29"/>
  <c r="G199" i="29"/>
  <c r="H199" i="29"/>
  <c r="J199" i="29"/>
  <c r="K199" i="29"/>
  <c r="L199" i="29" s="1"/>
  <c r="B200" i="29"/>
  <c r="C200" i="29"/>
  <c r="D200" i="29"/>
  <c r="E200" i="29"/>
  <c r="F200" i="29"/>
  <c r="G200" i="29"/>
  <c r="H200" i="29"/>
  <c r="J200" i="29"/>
  <c r="K200" i="29"/>
  <c r="L200" i="29" s="1"/>
  <c r="B201" i="29"/>
  <c r="C201" i="29"/>
  <c r="D201" i="29"/>
  <c r="E201" i="29"/>
  <c r="F201" i="29"/>
  <c r="G201" i="29"/>
  <c r="H201" i="29"/>
  <c r="J201" i="29"/>
  <c r="K201" i="29"/>
  <c r="L201" i="29"/>
  <c r="B202" i="29"/>
  <c r="C202" i="29"/>
  <c r="D202" i="29"/>
  <c r="E202" i="29"/>
  <c r="F202" i="29"/>
  <c r="G202" i="29"/>
  <c r="H202" i="29"/>
  <c r="J202" i="29"/>
  <c r="K202" i="29"/>
  <c r="L202" i="29" s="1"/>
  <c r="B203" i="29"/>
  <c r="C203" i="29"/>
  <c r="D203" i="29"/>
  <c r="E203" i="29"/>
  <c r="F203" i="29"/>
  <c r="G203" i="29"/>
  <c r="H203" i="29"/>
  <c r="J203" i="29"/>
  <c r="K203" i="29"/>
  <c r="L203" i="29" s="1"/>
  <c r="B204" i="29"/>
  <c r="C204" i="29"/>
  <c r="D204" i="29"/>
  <c r="E204" i="29"/>
  <c r="F204" i="29"/>
  <c r="G204" i="29"/>
  <c r="H204" i="29"/>
  <c r="J204" i="29"/>
  <c r="K204" i="29"/>
  <c r="L204" i="29" s="1"/>
  <c r="B205" i="29"/>
  <c r="C205" i="29"/>
  <c r="D205" i="29"/>
  <c r="E205" i="29"/>
  <c r="F205" i="29"/>
  <c r="G205" i="29"/>
  <c r="H205" i="29"/>
  <c r="J205" i="29"/>
  <c r="K205" i="29"/>
  <c r="L205" i="29"/>
  <c r="B206" i="29"/>
  <c r="C206" i="29"/>
  <c r="D206" i="29"/>
  <c r="E206" i="29"/>
  <c r="F206" i="29"/>
  <c r="G206" i="29"/>
  <c r="H206" i="29"/>
  <c r="J206" i="29"/>
  <c r="K206" i="29"/>
  <c r="L206" i="29" s="1"/>
  <c r="B207" i="29"/>
  <c r="C207" i="29"/>
  <c r="D207" i="29"/>
  <c r="E207" i="29"/>
  <c r="F207" i="29"/>
  <c r="G207" i="29"/>
  <c r="H207" i="29"/>
  <c r="J207" i="29"/>
  <c r="K207" i="29"/>
  <c r="L207" i="29" s="1"/>
  <c r="B208" i="29"/>
  <c r="C208" i="29"/>
  <c r="D208" i="29"/>
  <c r="E208" i="29"/>
  <c r="F208" i="29"/>
  <c r="G208" i="29"/>
  <c r="H208" i="29"/>
  <c r="J208" i="29"/>
  <c r="K208" i="29"/>
  <c r="L208" i="29" s="1"/>
  <c r="B209" i="29"/>
  <c r="C209" i="29"/>
  <c r="D209" i="29"/>
  <c r="E209" i="29"/>
  <c r="F209" i="29"/>
  <c r="G209" i="29"/>
  <c r="H209" i="29"/>
  <c r="J209" i="29"/>
  <c r="K209" i="29"/>
  <c r="L209" i="29" s="1"/>
  <c r="B210" i="29"/>
  <c r="C210" i="29"/>
  <c r="D210" i="29"/>
  <c r="E210" i="29"/>
  <c r="F210" i="29"/>
  <c r="G210" i="29"/>
  <c r="H210" i="29"/>
  <c r="J210" i="29"/>
  <c r="K210" i="29"/>
  <c r="L210" i="29" s="1"/>
  <c r="B211" i="29"/>
  <c r="C211" i="29"/>
  <c r="D211" i="29"/>
  <c r="E211" i="29"/>
  <c r="F211" i="29"/>
  <c r="G211" i="29"/>
  <c r="H211" i="29"/>
  <c r="J211" i="29"/>
  <c r="K211" i="29"/>
  <c r="L211" i="29" s="1"/>
  <c r="B212" i="29"/>
  <c r="C212" i="29"/>
  <c r="D212" i="29"/>
  <c r="E212" i="29"/>
  <c r="F212" i="29"/>
  <c r="G212" i="29"/>
  <c r="H212" i="29"/>
  <c r="J212" i="29"/>
  <c r="K212" i="29"/>
  <c r="L212" i="29" s="1"/>
  <c r="B213" i="29"/>
  <c r="C213" i="29"/>
  <c r="D213" i="29"/>
  <c r="E213" i="29"/>
  <c r="F213" i="29"/>
  <c r="G213" i="29"/>
  <c r="H213" i="29"/>
  <c r="J213" i="29"/>
  <c r="K213" i="29"/>
  <c r="L213" i="29"/>
  <c r="B214" i="29"/>
  <c r="C214" i="29"/>
  <c r="D214" i="29"/>
  <c r="E214" i="29"/>
  <c r="F214" i="29"/>
  <c r="G214" i="29"/>
  <c r="H214" i="29"/>
  <c r="J214" i="29"/>
  <c r="K214" i="29"/>
  <c r="L214" i="29" s="1"/>
  <c r="B215" i="29"/>
  <c r="C215" i="29"/>
  <c r="D215" i="29"/>
  <c r="E215" i="29"/>
  <c r="F215" i="29"/>
  <c r="G215" i="29"/>
  <c r="H215" i="29"/>
  <c r="J215" i="29"/>
  <c r="K215" i="29"/>
  <c r="L215" i="29" s="1"/>
  <c r="B216" i="29"/>
  <c r="C216" i="29"/>
  <c r="D216" i="29"/>
  <c r="E216" i="29"/>
  <c r="F216" i="29"/>
  <c r="G216" i="29"/>
  <c r="H216" i="29"/>
  <c r="J216" i="29"/>
  <c r="K216" i="29"/>
  <c r="L216" i="29" s="1"/>
  <c r="B217" i="29"/>
  <c r="C217" i="29"/>
  <c r="D217" i="29"/>
  <c r="E217" i="29"/>
  <c r="F217" i="29"/>
  <c r="G217" i="29"/>
  <c r="H217" i="29"/>
  <c r="J217" i="29"/>
  <c r="K217" i="29"/>
  <c r="L217" i="29"/>
  <c r="B218" i="29"/>
  <c r="C218" i="29"/>
  <c r="D218" i="29"/>
  <c r="E218" i="29"/>
  <c r="F218" i="29"/>
  <c r="G218" i="29"/>
  <c r="H218" i="29"/>
  <c r="J218" i="29"/>
  <c r="K218" i="29"/>
  <c r="L218" i="29" s="1"/>
  <c r="B219" i="29"/>
  <c r="C219" i="29"/>
  <c r="D219" i="29"/>
  <c r="E219" i="29"/>
  <c r="F219" i="29"/>
  <c r="G219" i="29"/>
  <c r="H219" i="29"/>
  <c r="J219" i="29"/>
  <c r="K219" i="29"/>
  <c r="L219" i="29" s="1"/>
  <c r="B220" i="29"/>
  <c r="C220" i="29"/>
  <c r="D220" i="29"/>
  <c r="E220" i="29"/>
  <c r="F220" i="29"/>
  <c r="G220" i="29"/>
  <c r="H220" i="29"/>
  <c r="J220" i="29"/>
  <c r="K220" i="29"/>
  <c r="L220" i="29" s="1"/>
  <c r="B221" i="29"/>
  <c r="C221" i="29"/>
  <c r="D221" i="29"/>
  <c r="E221" i="29"/>
  <c r="F221" i="29"/>
  <c r="G221" i="29"/>
  <c r="H221" i="29"/>
  <c r="J221" i="29"/>
  <c r="K221" i="29"/>
  <c r="L221" i="29"/>
  <c r="B222" i="29"/>
  <c r="C222" i="29"/>
  <c r="D222" i="29"/>
  <c r="E222" i="29"/>
  <c r="F222" i="29"/>
  <c r="G222" i="29"/>
  <c r="H222" i="29"/>
  <c r="J222" i="29"/>
  <c r="K222" i="29"/>
  <c r="L222" i="29" s="1"/>
  <c r="B223" i="29"/>
  <c r="C223" i="29"/>
  <c r="D223" i="29"/>
  <c r="E223" i="29"/>
  <c r="F223" i="29"/>
  <c r="G223" i="29"/>
  <c r="H223" i="29"/>
  <c r="J223" i="29"/>
  <c r="K223" i="29"/>
  <c r="L223" i="29" s="1"/>
  <c r="B224" i="29"/>
  <c r="C224" i="29"/>
  <c r="D224" i="29"/>
  <c r="E224" i="29"/>
  <c r="F224" i="29"/>
  <c r="G224" i="29"/>
  <c r="H224" i="29"/>
  <c r="J224" i="29"/>
  <c r="K224" i="29"/>
  <c r="L224" i="29" s="1"/>
  <c r="B225" i="29"/>
  <c r="C225" i="29"/>
  <c r="D225" i="29"/>
  <c r="E225" i="29"/>
  <c r="F225" i="29"/>
  <c r="G225" i="29"/>
  <c r="H225" i="29"/>
  <c r="J225" i="29"/>
  <c r="K225" i="29"/>
  <c r="L225" i="29" s="1"/>
  <c r="B226" i="29"/>
  <c r="C226" i="29"/>
  <c r="D226" i="29"/>
  <c r="E226" i="29"/>
  <c r="F226" i="29"/>
  <c r="G226" i="29"/>
  <c r="H226" i="29"/>
  <c r="J226" i="29"/>
  <c r="K226" i="29"/>
  <c r="L226" i="29" s="1"/>
  <c r="B227" i="29"/>
  <c r="C227" i="29"/>
  <c r="D227" i="29"/>
  <c r="E227" i="29"/>
  <c r="F227" i="29"/>
  <c r="G227" i="29"/>
  <c r="H227" i="29"/>
  <c r="J227" i="29"/>
  <c r="K227" i="29"/>
  <c r="L227" i="29" s="1"/>
  <c r="B228" i="29"/>
  <c r="C228" i="29"/>
  <c r="D228" i="29"/>
  <c r="E228" i="29"/>
  <c r="F228" i="29"/>
  <c r="G228" i="29"/>
  <c r="H228" i="29"/>
  <c r="J228" i="29"/>
  <c r="K228" i="29"/>
  <c r="L228" i="29" s="1"/>
  <c r="B229" i="29"/>
  <c r="C229" i="29"/>
  <c r="D229" i="29"/>
  <c r="E229" i="29"/>
  <c r="F229" i="29"/>
  <c r="G229" i="29"/>
  <c r="H229" i="29"/>
  <c r="J229" i="29"/>
  <c r="K229" i="29"/>
  <c r="L229" i="29"/>
  <c r="B230" i="29"/>
  <c r="C230" i="29"/>
  <c r="D230" i="29"/>
  <c r="E230" i="29"/>
  <c r="F230" i="29"/>
  <c r="G230" i="29"/>
  <c r="H230" i="29"/>
  <c r="J230" i="29"/>
  <c r="K230" i="29"/>
  <c r="L230" i="29" s="1"/>
  <c r="B231" i="29"/>
  <c r="C231" i="29"/>
  <c r="D231" i="29"/>
  <c r="E231" i="29"/>
  <c r="F231" i="29"/>
  <c r="G231" i="29"/>
  <c r="H231" i="29"/>
  <c r="J231" i="29"/>
  <c r="K231" i="29"/>
  <c r="L231" i="29" s="1"/>
  <c r="B232" i="29"/>
  <c r="C232" i="29"/>
  <c r="D232" i="29"/>
  <c r="E232" i="29"/>
  <c r="F232" i="29"/>
  <c r="G232" i="29"/>
  <c r="H232" i="29"/>
  <c r="J232" i="29"/>
  <c r="K232" i="29"/>
  <c r="L232" i="29" s="1"/>
  <c r="B233" i="29"/>
  <c r="C233" i="29"/>
  <c r="D233" i="29"/>
  <c r="E233" i="29"/>
  <c r="F233" i="29"/>
  <c r="G233" i="29"/>
  <c r="H233" i="29"/>
  <c r="J233" i="29"/>
  <c r="K233" i="29"/>
  <c r="L233" i="29"/>
  <c r="B234" i="29"/>
  <c r="C234" i="29"/>
  <c r="D234" i="29"/>
  <c r="E234" i="29"/>
  <c r="F234" i="29"/>
  <c r="G234" i="29"/>
  <c r="H234" i="29"/>
  <c r="J234" i="29"/>
  <c r="K234" i="29"/>
  <c r="L234" i="29" s="1"/>
  <c r="B235" i="29"/>
  <c r="C235" i="29"/>
  <c r="D235" i="29"/>
  <c r="E235" i="29"/>
  <c r="F235" i="29"/>
  <c r="G235" i="29"/>
  <c r="H235" i="29"/>
  <c r="J235" i="29"/>
  <c r="K235" i="29"/>
  <c r="L235" i="29" s="1"/>
  <c r="B236" i="29"/>
  <c r="C236" i="29"/>
  <c r="D236" i="29"/>
  <c r="E236" i="29"/>
  <c r="F236" i="29"/>
  <c r="G236" i="29"/>
  <c r="H236" i="29"/>
  <c r="J236" i="29"/>
  <c r="K236" i="29"/>
  <c r="L236" i="29" s="1"/>
  <c r="B237" i="29"/>
  <c r="C237" i="29"/>
  <c r="D237" i="29"/>
  <c r="E237" i="29"/>
  <c r="F237" i="29"/>
  <c r="G237" i="29"/>
  <c r="H237" i="29"/>
  <c r="J237" i="29"/>
  <c r="K237" i="29"/>
  <c r="L237" i="29"/>
  <c r="B238" i="29"/>
  <c r="C238" i="29"/>
  <c r="D238" i="29"/>
  <c r="E238" i="29"/>
  <c r="F238" i="29"/>
  <c r="G238" i="29"/>
  <c r="H238" i="29"/>
  <c r="J238" i="29"/>
  <c r="K238" i="29"/>
  <c r="L238" i="29" s="1"/>
  <c r="B239" i="29"/>
  <c r="C239" i="29"/>
  <c r="D239" i="29"/>
  <c r="E239" i="29"/>
  <c r="F239" i="29"/>
  <c r="G239" i="29"/>
  <c r="H239" i="29"/>
  <c r="J239" i="29"/>
  <c r="K239" i="29"/>
  <c r="L239" i="29" s="1"/>
  <c r="B240" i="29"/>
  <c r="C240" i="29"/>
  <c r="D240" i="29"/>
  <c r="E240" i="29"/>
  <c r="F240" i="29"/>
  <c r="G240" i="29"/>
  <c r="H240" i="29"/>
  <c r="J240" i="29"/>
  <c r="K240" i="29"/>
  <c r="L240" i="29" s="1"/>
  <c r="B241" i="29"/>
  <c r="C241" i="29"/>
  <c r="D241" i="29"/>
  <c r="E241" i="29"/>
  <c r="F241" i="29"/>
  <c r="G241" i="29"/>
  <c r="H241" i="29"/>
  <c r="J241" i="29"/>
  <c r="K241" i="29"/>
  <c r="L241" i="29" s="1"/>
  <c r="B242" i="29"/>
  <c r="C242" i="29"/>
  <c r="D242" i="29"/>
  <c r="E242" i="29"/>
  <c r="F242" i="29"/>
  <c r="G242" i="29"/>
  <c r="H242" i="29"/>
  <c r="J242" i="29"/>
  <c r="K242" i="29"/>
  <c r="L242" i="29" s="1"/>
  <c r="B243" i="29"/>
  <c r="C243" i="29"/>
  <c r="D243" i="29"/>
  <c r="E243" i="29"/>
  <c r="F243" i="29"/>
  <c r="G243" i="29"/>
  <c r="H243" i="29"/>
  <c r="J243" i="29"/>
  <c r="K243" i="29"/>
  <c r="L243" i="29" s="1"/>
  <c r="B244" i="29"/>
  <c r="C244" i="29"/>
  <c r="D244" i="29"/>
  <c r="E244" i="29"/>
  <c r="F244" i="29"/>
  <c r="G244" i="29"/>
  <c r="H244" i="29"/>
  <c r="J244" i="29"/>
  <c r="K244" i="29"/>
  <c r="L244" i="29" s="1"/>
  <c r="B245" i="29"/>
  <c r="C245" i="29"/>
  <c r="D245" i="29"/>
  <c r="E245" i="29"/>
  <c r="F245" i="29"/>
  <c r="G245" i="29"/>
  <c r="H245" i="29"/>
  <c r="J245" i="29"/>
  <c r="K245" i="29"/>
  <c r="L245" i="29"/>
  <c r="B246" i="29"/>
  <c r="C246" i="29"/>
  <c r="D246" i="29"/>
  <c r="E246" i="29"/>
  <c r="F246" i="29"/>
  <c r="G246" i="29"/>
  <c r="H246" i="29"/>
  <c r="J246" i="29"/>
  <c r="K246" i="29"/>
  <c r="L246" i="29" s="1"/>
  <c r="B247" i="29"/>
  <c r="C247" i="29"/>
  <c r="D247" i="29"/>
  <c r="E247" i="29"/>
  <c r="F247" i="29"/>
  <c r="G247" i="29"/>
  <c r="H247" i="29"/>
  <c r="J247" i="29"/>
  <c r="K247" i="29"/>
  <c r="L247" i="29" s="1"/>
  <c r="B248" i="29"/>
  <c r="C248" i="29"/>
  <c r="D248" i="29"/>
  <c r="E248" i="29"/>
  <c r="F248" i="29"/>
  <c r="G248" i="29"/>
  <c r="H248" i="29"/>
  <c r="J248" i="29"/>
  <c r="K248" i="29"/>
  <c r="L248" i="29" s="1"/>
  <c r="B249" i="29"/>
  <c r="C249" i="29"/>
  <c r="D249" i="29"/>
  <c r="E249" i="29"/>
  <c r="F249" i="29"/>
  <c r="G249" i="29"/>
  <c r="H249" i="29"/>
  <c r="J249" i="29"/>
  <c r="K249" i="29"/>
  <c r="L249" i="29"/>
  <c r="B250" i="29"/>
  <c r="C250" i="29"/>
  <c r="D250" i="29"/>
  <c r="E250" i="29"/>
  <c r="F250" i="29"/>
  <c r="G250" i="29"/>
  <c r="H250" i="29"/>
  <c r="J250" i="29"/>
  <c r="K250" i="29"/>
  <c r="L250" i="29" s="1"/>
  <c r="B251" i="29"/>
  <c r="C251" i="29"/>
  <c r="D251" i="29"/>
  <c r="E251" i="29"/>
  <c r="F251" i="29"/>
  <c r="G251" i="29"/>
  <c r="H251" i="29"/>
  <c r="J251" i="29"/>
  <c r="K251" i="29"/>
  <c r="L251" i="29" s="1"/>
  <c r="B252" i="29"/>
  <c r="C252" i="29"/>
  <c r="D252" i="29"/>
  <c r="E252" i="29"/>
  <c r="F252" i="29"/>
  <c r="G252" i="29"/>
  <c r="H252" i="29"/>
  <c r="J252" i="29"/>
  <c r="K252" i="29"/>
  <c r="L252" i="29" s="1"/>
  <c r="B253" i="29"/>
  <c r="C253" i="29"/>
  <c r="D253" i="29"/>
  <c r="E253" i="29"/>
  <c r="F253" i="29"/>
  <c r="G253" i="29"/>
  <c r="H253" i="29"/>
  <c r="J253" i="29"/>
  <c r="K253" i="29"/>
  <c r="L253" i="29"/>
  <c r="B254" i="29"/>
  <c r="C254" i="29"/>
  <c r="D254" i="29"/>
  <c r="E254" i="29"/>
  <c r="F254" i="29"/>
  <c r="G254" i="29"/>
  <c r="H254" i="29"/>
  <c r="J254" i="29"/>
  <c r="K254" i="29"/>
  <c r="L254" i="29" s="1"/>
  <c r="B255" i="29"/>
  <c r="C255" i="29"/>
  <c r="D255" i="29"/>
  <c r="E255" i="29"/>
  <c r="F255" i="29"/>
  <c r="G255" i="29"/>
  <c r="H255" i="29"/>
  <c r="J255" i="29"/>
  <c r="K255" i="29"/>
  <c r="L255" i="29" s="1"/>
  <c r="B256" i="29"/>
  <c r="C256" i="29"/>
  <c r="D256" i="29"/>
  <c r="E256" i="29"/>
  <c r="F256" i="29"/>
  <c r="G256" i="29"/>
  <c r="H256" i="29"/>
  <c r="J256" i="29"/>
  <c r="K256" i="29"/>
  <c r="L256" i="29" s="1"/>
  <c r="B257" i="29"/>
  <c r="C257" i="29"/>
  <c r="D257" i="29"/>
  <c r="E257" i="29"/>
  <c r="F257" i="29"/>
  <c r="G257" i="29"/>
  <c r="H257" i="29"/>
  <c r="J257" i="29"/>
  <c r="K257" i="29"/>
  <c r="L257" i="29" s="1"/>
  <c r="B258" i="29"/>
  <c r="C258" i="29"/>
  <c r="D258" i="29"/>
  <c r="E258" i="29"/>
  <c r="F258" i="29"/>
  <c r="G258" i="29"/>
  <c r="H258" i="29"/>
  <c r="J258" i="29"/>
  <c r="K258" i="29"/>
  <c r="L258" i="29" s="1"/>
  <c r="B259" i="29"/>
  <c r="C259" i="29"/>
  <c r="D259" i="29"/>
  <c r="E259" i="29"/>
  <c r="F259" i="29"/>
  <c r="G259" i="29"/>
  <c r="H259" i="29"/>
  <c r="J259" i="29"/>
  <c r="K259" i="29"/>
  <c r="L259" i="29" s="1"/>
  <c r="B260" i="29"/>
  <c r="C260" i="29"/>
  <c r="D260" i="29"/>
  <c r="E260" i="29"/>
  <c r="F260" i="29"/>
  <c r="G260" i="29"/>
  <c r="H260" i="29"/>
  <c r="J260" i="29"/>
  <c r="K260" i="29"/>
  <c r="L260" i="29" s="1"/>
  <c r="B261" i="29"/>
  <c r="C261" i="29"/>
  <c r="D261" i="29"/>
  <c r="E261" i="29"/>
  <c r="F261" i="29"/>
  <c r="G261" i="29"/>
  <c r="H261" i="29"/>
  <c r="J261" i="29"/>
  <c r="K261" i="29"/>
  <c r="L261" i="29"/>
  <c r="B262" i="29"/>
  <c r="C262" i="29"/>
  <c r="D262" i="29"/>
  <c r="E262" i="29"/>
  <c r="F262" i="29"/>
  <c r="G262" i="29"/>
  <c r="H262" i="29"/>
  <c r="J262" i="29"/>
  <c r="K262" i="29"/>
  <c r="L262" i="29" s="1"/>
  <c r="B263" i="29"/>
  <c r="C263" i="29"/>
  <c r="D263" i="29"/>
  <c r="E263" i="29"/>
  <c r="F263" i="29"/>
  <c r="G263" i="29"/>
  <c r="H263" i="29"/>
  <c r="J263" i="29"/>
  <c r="K263" i="29"/>
  <c r="L263" i="29" s="1"/>
  <c r="B264" i="29"/>
  <c r="C264" i="29"/>
  <c r="D264" i="29"/>
  <c r="E264" i="29"/>
  <c r="F264" i="29"/>
  <c r="G264" i="29"/>
  <c r="H264" i="29"/>
  <c r="J264" i="29"/>
  <c r="K264" i="29"/>
  <c r="L264" i="29" s="1"/>
  <c r="B265" i="29"/>
  <c r="C265" i="29"/>
  <c r="D265" i="29"/>
  <c r="E265" i="29"/>
  <c r="F265" i="29"/>
  <c r="G265" i="29"/>
  <c r="H265" i="29"/>
  <c r="J265" i="29"/>
  <c r="K265" i="29"/>
  <c r="L265" i="29"/>
  <c r="B266" i="29"/>
  <c r="C266" i="29"/>
  <c r="D266" i="29"/>
  <c r="E266" i="29"/>
  <c r="F266" i="29"/>
  <c r="G266" i="29"/>
  <c r="H266" i="29"/>
  <c r="J266" i="29"/>
  <c r="K266" i="29"/>
  <c r="L266" i="29" s="1"/>
  <c r="B267" i="29"/>
  <c r="C267" i="29"/>
  <c r="D267" i="29"/>
  <c r="E267" i="29"/>
  <c r="F267" i="29"/>
  <c r="G267" i="29"/>
  <c r="H267" i="29"/>
  <c r="J267" i="29"/>
  <c r="K267" i="29"/>
  <c r="L267" i="29" s="1"/>
  <c r="B268" i="29"/>
  <c r="C268" i="29"/>
  <c r="D268" i="29"/>
  <c r="E268" i="29"/>
  <c r="F268" i="29"/>
  <c r="G268" i="29"/>
  <c r="H268" i="29"/>
  <c r="J268" i="29"/>
  <c r="K268" i="29"/>
  <c r="L268" i="29" s="1"/>
  <c r="B269" i="29"/>
  <c r="C269" i="29"/>
  <c r="D269" i="29"/>
  <c r="E269" i="29"/>
  <c r="F269" i="29"/>
  <c r="G269" i="29"/>
  <c r="H269" i="29"/>
  <c r="J269" i="29"/>
  <c r="K269" i="29"/>
  <c r="L269" i="29"/>
  <c r="B270" i="29"/>
  <c r="C270" i="29"/>
  <c r="D270" i="29"/>
  <c r="E270" i="29"/>
  <c r="F270" i="29"/>
  <c r="G270" i="29"/>
  <c r="H270" i="29"/>
  <c r="J270" i="29"/>
  <c r="K270" i="29"/>
  <c r="L270" i="29" s="1"/>
  <c r="B271" i="29"/>
  <c r="C271" i="29"/>
  <c r="D271" i="29"/>
  <c r="E271" i="29"/>
  <c r="F271" i="29"/>
  <c r="G271" i="29"/>
  <c r="H271" i="29"/>
  <c r="J271" i="29"/>
  <c r="K271" i="29"/>
  <c r="L271" i="29" s="1"/>
  <c r="B272" i="29"/>
  <c r="C272" i="29"/>
  <c r="D272" i="29"/>
  <c r="E272" i="29"/>
  <c r="F272" i="29"/>
  <c r="G272" i="29"/>
  <c r="H272" i="29"/>
  <c r="J272" i="29"/>
  <c r="K272" i="29"/>
  <c r="L272" i="29" s="1"/>
  <c r="B273" i="29"/>
  <c r="C273" i="29"/>
  <c r="D273" i="29"/>
  <c r="E273" i="29"/>
  <c r="F273" i="29"/>
  <c r="G273" i="29"/>
  <c r="H273" i="29"/>
  <c r="J273" i="29"/>
  <c r="K273" i="29"/>
  <c r="L273" i="29" s="1"/>
  <c r="B274" i="29"/>
  <c r="C274" i="29"/>
  <c r="D274" i="29"/>
  <c r="E274" i="29"/>
  <c r="F274" i="29"/>
  <c r="G274" i="29"/>
  <c r="H274" i="29"/>
  <c r="J274" i="29"/>
  <c r="K274" i="29"/>
  <c r="L274" i="29" s="1"/>
  <c r="B275" i="29"/>
  <c r="C275" i="29"/>
  <c r="D275" i="29"/>
  <c r="E275" i="29"/>
  <c r="F275" i="29"/>
  <c r="G275" i="29"/>
  <c r="H275" i="29"/>
  <c r="J275" i="29"/>
  <c r="K275" i="29"/>
  <c r="L275" i="29" s="1"/>
  <c r="B276" i="29"/>
  <c r="C276" i="29"/>
  <c r="D276" i="29"/>
  <c r="E276" i="29"/>
  <c r="F276" i="29"/>
  <c r="G276" i="29"/>
  <c r="H276" i="29"/>
  <c r="J276" i="29"/>
  <c r="K276" i="29"/>
  <c r="L276" i="29" s="1"/>
  <c r="B277" i="29"/>
  <c r="C277" i="29"/>
  <c r="D277" i="29"/>
  <c r="E277" i="29"/>
  <c r="F277" i="29"/>
  <c r="G277" i="29"/>
  <c r="H277" i="29"/>
  <c r="J277" i="29"/>
  <c r="K277" i="29"/>
  <c r="L277" i="29"/>
  <c r="B278" i="29"/>
  <c r="C278" i="29"/>
  <c r="D278" i="29"/>
  <c r="E278" i="29"/>
  <c r="F278" i="29"/>
  <c r="G278" i="29"/>
  <c r="H278" i="29"/>
  <c r="J278" i="29"/>
  <c r="K278" i="29"/>
  <c r="L278" i="29" s="1"/>
  <c r="B279" i="29"/>
  <c r="C279" i="29"/>
  <c r="D279" i="29"/>
  <c r="E279" i="29"/>
  <c r="F279" i="29"/>
  <c r="G279" i="29"/>
  <c r="H279" i="29"/>
  <c r="J279" i="29"/>
  <c r="K279" i="29"/>
  <c r="L279" i="29" s="1"/>
  <c r="B280" i="29"/>
  <c r="C280" i="29"/>
  <c r="D280" i="29"/>
  <c r="E280" i="29"/>
  <c r="F280" i="29"/>
  <c r="G280" i="29"/>
  <c r="H280" i="29"/>
  <c r="J280" i="29"/>
  <c r="K280" i="29"/>
  <c r="L280" i="29" s="1"/>
  <c r="B281" i="29"/>
  <c r="C281" i="29"/>
  <c r="D281" i="29"/>
  <c r="E281" i="29"/>
  <c r="F281" i="29"/>
  <c r="G281" i="29"/>
  <c r="H281" i="29"/>
  <c r="J281" i="29"/>
  <c r="K281" i="29"/>
  <c r="L281" i="29"/>
  <c r="B282" i="29"/>
  <c r="C282" i="29"/>
  <c r="D282" i="29"/>
  <c r="E282" i="29"/>
  <c r="F282" i="29"/>
  <c r="G282" i="29"/>
  <c r="H282" i="29"/>
  <c r="J282" i="29"/>
  <c r="K282" i="29"/>
  <c r="L282" i="29" s="1"/>
  <c r="B283" i="29"/>
  <c r="C283" i="29"/>
  <c r="D283" i="29"/>
  <c r="E283" i="29"/>
  <c r="F283" i="29"/>
  <c r="G283" i="29"/>
  <c r="H283" i="29"/>
  <c r="J283" i="29"/>
  <c r="K283" i="29"/>
  <c r="L283" i="29" s="1"/>
  <c r="B284" i="29"/>
  <c r="C284" i="29"/>
  <c r="D284" i="29"/>
  <c r="E284" i="29"/>
  <c r="F284" i="29"/>
  <c r="G284" i="29"/>
  <c r="H284" i="29"/>
  <c r="J284" i="29"/>
  <c r="K284" i="29"/>
  <c r="L284" i="29" s="1"/>
  <c r="B285" i="29"/>
  <c r="C285" i="29"/>
  <c r="D285" i="29"/>
  <c r="E285" i="29"/>
  <c r="F285" i="29"/>
  <c r="G285" i="29"/>
  <c r="H285" i="29"/>
  <c r="J285" i="29"/>
  <c r="K285" i="29"/>
  <c r="L285" i="29"/>
  <c r="B286" i="29"/>
  <c r="C286" i="29"/>
  <c r="D286" i="29"/>
  <c r="E286" i="29"/>
  <c r="F286" i="29"/>
  <c r="G286" i="29"/>
  <c r="H286" i="29"/>
  <c r="J286" i="29"/>
  <c r="K286" i="29"/>
  <c r="L286" i="29" s="1"/>
  <c r="B287" i="29"/>
  <c r="C287" i="29"/>
  <c r="D287" i="29"/>
  <c r="E287" i="29"/>
  <c r="F287" i="29"/>
  <c r="G287" i="29"/>
  <c r="H287" i="29"/>
  <c r="J287" i="29"/>
  <c r="K287" i="29"/>
  <c r="L287" i="29" s="1"/>
  <c r="B288" i="29"/>
  <c r="C288" i="29"/>
  <c r="D288" i="29"/>
  <c r="E288" i="29"/>
  <c r="F288" i="29"/>
  <c r="G288" i="29"/>
  <c r="H288" i="29"/>
  <c r="J288" i="29"/>
  <c r="K288" i="29"/>
  <c r="L288" i="29" s="1"/>
  <c r="B289" i="29"/>
  <c r="C289" i="29"/>
  <c r="D289" i="29"/>
  <c r="E289" i="29"/>
  <c r="F289" i="29"/>
  <c r="G289" i="29"/>
  <c r="H289" i="29"/>
  <c r="J289" i="29"/>
  <c r="K289" i="29"/>
  <c r="L289" i="29" s="1"/>
  <c r="B290" i="29"/>
  <c r="C290" i="29"/>
  <c r="D290" i="29"/>
  <c r="E290" i="29"/>
  <c r="F290" i="29"/>
  <c r="G290" i="29"/>
  <c r="H290" i="29"/>
  <c r="J290" i="29"/>
  <c r="K290" i="29"/>
  <c r="L290" i="29" s="1"/>
  <c r="B291" i="29"/>
  <c r="C291" i="29"/>
  <c r="D291" i="29"/>
  <c r="E291" i="29"/>
  <c r="F291" i="29"/>
  <c r="G291" i="29"/>
  <c r="H291" i="29"/>
  <c r="J291" i="29"/>
  <c r="K291" i="29"/>
  <c r="L291" i="29" s="1"/>
  <c r="B292" i="29"/>
  <c r="C292" i="29"/>
  <c r="D292" i="29"/>
  <c r="E292" i="29"/>
  <c r="F292" i="29"/>
  <c r="G292" i="29"/>
  <c r="H292" i="29"/>
  <c r="J292" i="29"/>
  <c r="K292" i="29"/>
  <c r="L292" i="29" s="1"/>
  <c r="B293" i="29"/>
  <c r="C293" i="29"/>
  <c r="D293" i="29"/>
  <c r="E293" i="29"/>
  <c r="F293" i="29"/>
  <c r="G293" i="29"/>
  <c r="H293" i="29"/>
  <c r="J293" i="29"/>
  <c r="K293" i="29"/>
  <c r="L293" i="29"/>
  <c r="B294" i="29"/>
  <c r="C294" i="29"/>
  <c r="D294" i="29"/>
  <c r="E294" i="29"/>
  <c r="F294" i="29"/>
  <c r="G294" i="29"/>
  <c r="H294" i="29"/>
  <c r="J294" i="29"/>
  <c r="K294" i="29"/>
  <c r="L294" i="29" s="1"/>
  <c r="B295" i="29"/>
  <c r="C295" i="29"/>
  <c r="D295" i="29"/>
  <c r="E295" i="29"/>
  <c r="F295" i="29"/>
  <c r="G295" i="29"/>
  <c r="H295" i="29"/>
  <c r="J295" i="29"/>
  <c r="K295" i="29"/>
  <c r="L295" i="29" s="1"/>
  <c r="B296" i="29"/>
  <c r="C296" i="29"/>
  <c r="D296" i="29"/>
  <c r="E296" i="29"/>
  <c r="F296" i="29"/>
  <c r="G296" i="29"/>
  <c r="H296" i="29"/>
  <c r="J296" i="29"/>
  <c r="K296" i="29"/>
  <c r="L296" i="29" s="1"/>
  <c r="B297" i="29"/>
  <c r="C297" i="29"/>
  <c r="D297" i="29"/>
  <c r="E297" i="29"/>
  <c r="F297" i="29"/>
  <c r="G297" i="29"/>
  <c r="H297" i="29"/>
  <c r="J297" i="29"/>
  <c r="K297" i="29"/>
  <c r="L297" i="29"/>
  <c r="B298" i="29"/>
  <c r="C298" i="29"/>
  <c r="D298" i="29"/>
  <c r="E298" i="29"/>
  <c r="F298" i="29"/>
  <c r="G298" i="29"/>
  <c r="H298" i="29"/>
  <c r="J298" i="29"/>
  <c r="K298" i="29"/>
  <c r="L298" i="29" s="1"/>
  <c r="B299" i="29"/>
  <c r="C299" i="29"/>
  <c r="D299" i="29"/>
  <c r="E299" i="29"/>
  <c r="F299" i="29"/>
  <c r="G299" i="29"/>
  <c r="H299" i="29"/>
  <c r="J299" i="29"/>
  <c r="K299" i="29"/>
  <c r="L299" i="29" s="1"/>
  <c r="B300" i="29"/>
  <c r="C300" i="29"/>
  <c r="D300" i="29"/>
  <c r="E300" i="29"/>
  <c r="F300" i="29"/>
  <c r="G300" i="29"/>
  <c r="H300" i="29"/>
  <c r="J300" i="29"/>
  <c r="K300" i="29"/>
  <c r="L300" i="29" s="1"/>
  <c r="B301" i="29"/>
  <c r="C301" i="29"/>
  <c r="D301" i="29"/>
  <c r="E301" i="29"/>
  <c r="F301" i="29"/>
  <c r="G301" i="29"/>
  <c r="H301" i="29"/>
  <c r="J301" i="29"/>
  <c r="K301" i="29"/>
  <c r="L301" i="29"/>
  <c r="B302" i="29"/>
  <c r="C302" i="29"/>
  <c r="D302" i="29"/>
  <c r="E302" i="29"/>
  <c r="F302" i="29"/>
  <c r="G302" i="29"/>
  <c r="H302" i="29"/>
  <c r="J302" i="29"/>
  <c r="K302" i="29"/>
  <c r="L302" i="29" s="1"/>
  <c r="B303" i="29"/>
  <c r="C303" i="29"/>
  <c r="D303" i="29"/>
  <c r="E303" i="29"/>
  <c r="F303" i="29"/>
  <c r="G303" i="29"/>
  <c r="H303" i="29"/>
  <c r="J303" i="29"/>
  <c r="K303" i="29"/>
  <c r="L303" i="29" s="1"/>
  <c r="B304" i="29"/>
  <c r="C304" i="29"/>
  <c r="D304" i="29"/>
  <c r="E304" i="29"/>
  <c r="F304" i="29"/>
  <c r="G304" i="29"/>
  <c r="H304" i="29"/>
  <c r="J304" i="29"/>
  <c r="K304" i="29"/>
  <c r="L304" i="29" s="1"/>
  <c r="B305" i="29"/>
  <c r="C305" i="29"/>
  <c r="D305" i="29"/>
  <c r="E305" i="29"/>
  <c r="F305" i="29"/>
  <c r="G305" i="29"/>
  <c r="H305" i="29"/>
  <c r="J305" i="29"/>
  <c r="K305" i="29"/>
  <c r="L305" i="29" s="1"/>
  <c r="B306" i="29"/>
  <c r="C306" i="29"/>
  <c r="D306" i="29"/>
  <c r="E306" i="29"/>
  <c r="F306" i="29"/>
  <c r="G306" i="29"/>
  <c r="H306" i="29"/>
  <c r="J306" i="29"/>
  <c r="K306" i="29"/>
  <c r="L306" i="29" s="1"/>
  <c r="B307" i="29"/>
  <c r="C307" i="29"/>
  <c r="D307" i="29"/>
  <c r="E307" i="29"/>
  <c r="F307" i="29"/>
  <c r="G307" i="29"/>
  <c r="H307" i="29"/>
  <c r="J307" i="29"/>
  <c r="K307" i="29"/>
  <c r="L307" i="29" s="1"/>
  <c r="B308" i="29"/>
  <c r="C308" i="29"/>
  <c r="D308" i="29"/>
  <c r="E308" i="29"/>
  <c r="F308" i="29"/>
  <c r="G308" i="29"/>
  <c r="H308" i="29"/>
  <c r="J308" i="29"/>
  <c r="K308" i="29"/>
  <c r="L308" i="29" s="1"/>
  <c r="B309" i="29"/>
  <c r="C309" i="29"/>
  <c r="D309" i="29"/>
  <c r="E309" i="29"/>
  <c r="F309" i="29"/>
  <c r="G309" i="29"/>
  <c r="H309" i="29"/>
  <c r="J309" i="29"/>
  <c r="K309" i="29"/>
  <c r="L309" i="29"/>
  <c r="B310" i="29"/>
  <c r="C310" i="29"/>
  <c r="D310" i="29"/>
  <c r="E310" i="29"/>
  <c r="F310" i="29"/>
  <c r="G310" i="29"/>
  <c r="H310" i="29"/>
  <c r="J310" i="29"/>
  <c r="K310" i="29"/>
  <c r="L310" i="29" s="1"/>
  <c r="B311" i="29"/>
  <c r="C311" i="29"/>
  <c r="D311" i="29"/>
  <c r="E311" i="29"/>
  <c r="F311" i="29"/>
  <c r="G311" i="29"/>
  <c r="H311" i="29"/>
  <c r="J311" i="29"/>
  <c r="K311" i="29"/>
  <c r="L311" i="29" s="1"/>
  <c r="B312" i="29"/>
  <c r="C312" i="29"/>
  <c r="D312" i="29"/>
  <c r="E312" i="29"/>
  <c r="F312" i="29"/>
  <c r="G312" i="29"/>
  <c r="H312" i="29"/>
  <c r="J312" i="29"/>
  <c r="K312" i="29"/>
  <c r="L312" i="29" s="1"/>
  <c r="B313" i="29"/>
  <c r="C313" i="29"/>
  <c r="D313" i="29"/>
  <c r="E313" i="29"/>
  <c r="F313" i="29"/>
  <c r="G313" i="29"/>
  <c r="H313" i="29"/>
  <c r="J313" i="29"/>
  <c r="K313" i="29"/>
  <c r="L313" i="29"/>
  <c r="B314" i="29"/>
  <c r="C314" i="29"/>
  <c r="D314" i="29"/>
  <c r="E314" i="29"/>
  <c r="F314" i="29"/>
  <c r="G314" i="29"/>
  <c r="H314" i="29"/>
  <c r="J314" i="29"/>
  <c r="K314" i="29"/>
  <c r="L314" i="29" s="1"/>
  <c r="B315" i="29"/>
  <c r="C315" i="29"/>
  <c r="D315" i="29"/>
  <c r="E315" i="29"/>
  <c r="F315" i="29"/>
  <c r="G315" i="29"/>
  <c r="H315" i="29"/>
  <c r="J315" i="29"/>
  <c r="K315" i="29"/>
  <c r="L315" i="29" s="1"/>
  <c r="B316" i="29"/>
  <c r="C316" i="29"/>
  <c r="D316" i="29"/>
  <c r="E316" i="29"/>
  <c r="F316" i="29"/>
  <c r="G316" i="29"/>
  <c r="H316" i="29"/>
  <c r="J316" i="29"/>
  <c r="K316" i="29"/>
  <c r="L316" i="29" s="1"/>
  <c r="B317" i="29"/>
  <c r="C317" i="29"/>
  <c r="D317" i="29"/>
  <c r="E317" i="29"/>
  <c r="F317" i="29"/>
  <c r="G317" i="29"/>
  <c r="H317" i="29"/>
  <c r="J317" i="29"/>
  <c r="K317" i="29"/>
  <c r="L317" i="29"/>
  <c r="B318" i="29"/>
  <c r="C318" i="29"/>
  <c r="D318" i="29"/>
  <c r="E318" i="29"/>
  <c r="F318" i="29"/>
  <c r="G318" i="29"/>
  <c r="H318" i="29"/>
  <c r="J318" i="29"/>
  <c r="K318" i="29"/>
  <c r="L318" i="29" s="1"/>
  <c r="B319" i="29"/>
  <c r="C319" i="29"/>
  <c r="D319" i="29"/>
  <c r="E319" i="29"/>
  <c r="F319" i="29"/>
  <c r="G319" i="29"/>
  <c r="H319" i="29"/>
  <c r="J319" i="29"/>
  <c r="K319" i="29"/>
  <c r="L319" i="29" s="1"/>
  <c r="B320" i="29"/>
  <c r="C320" i="29"/>
  <c r="D320" i="29"/>
  <c r="E320" i="29"/>
  <c r="F320" i="29"/>
  <c r="G320" i="29"/>
  <c r="H320" i="29"/>
  <c r="J320" i="29"/>
  <c r="K320" i="29"/>
  <c r="L320" i="29" s="1"/>
  <c r="B321" i="29"/>
  <c r="C321" i="29"/>
  <c r="D321" i="29"/>
  <c r="E321" i="29"/>
  <c r="F321" i="29"/>
  <c r="G321" i="29"/>
  <c r="H321" i="29"/>
  <c r="J321" i="29"/>
  <c r="K321" i="29"/>
  <c r="L321" i="29" s="1"/>
  <c r="B322" i="29"/>
  <c r="C322" i="29"/>
  <c r="D322" i="29"/>
  <c r="E322" i="29"/>
  <c r="F322" i="29"/>
  <c r="G322" i="29"/>
  <c r="H322" i="29"/>
  <c r="J322" i="29"/>
  <c r="K322" i="29"/>
  <c r="L322" i="29" s="1"/>
  <c r="B323" i="29"/>
  <c r="C323" i="29"/>
  <c r="D323" i="29"/>
  <c r="E323" i="29"/>
  <c r="F323" i="29"/>
  <c r="G323" i="29"/>
  <c r="H323" i="29"/>
  <c r="J323" i="29"/>
  <c r="K323" i="29"/>
  <c r="L323" i="29" s="1"/>
  <c r="B324" i="29"/>
  <c r="C324" i="29"/>
  <c r="D324" i="29"/>
  <c r="E324" i="29"/>
  <c r="F324" i="29"/>
  <c r="G324" i="29"/>
  <c r="H324" i="29"/>
  <c r="J324" i="29"/>
  <c r="K324" i="29"/>
  <c r="L324" i="29" s="1"/>
  <c r="B325" i="29"/>
  <c r="C325" i="29"/>
  <c r="D325" i="29"/>
  <c r="E325" i="29"/>
  <c r="F325" i="29"/>
  <c r="G325" i="29"/>
  <c r="H325" i="29"/>
  <c r="J325" i="29"/>
  <c r="K325" i="29"/>
  <c r="L325" i="29"/>
  <c r="B326" i="29"/>
  <c r="C326" i="29"/>
  <c r="D326" i="29"/>
  <c r="E326" i="29"/>
  <c r="F326" i="29"/>
  <c r="G326" i="29"/>
  <c r="H326" i="29"/>
  <c r="J326" i="29"/>
  <c r="K326" i="29"/>
  <c r="L326" i="29" s="1"/>
  <c r="B327" i="29"/>
  <c r="C327" i="29"/>
  <c r="D327" i="29"/>
  <c r="E327" i="29"/>
  <c r="F327" i="29"/>
  <c r="G327" i="29"/>
  <c r="H327" i="29"/>
  <c r="J327" i="29"/>
  <c r="K327" i="29"/>
  <c r="L327" i="29" s="1"/>
  <c r="B328" i="29"/>
  <c r="C328" i="29"/>
  <c r="D328" i="29"/>
  <c r="E328" i="29"/>
  <c r="F328" i="29"/>
  <c r="G328" i="29"/>
  <c r="H328" i="29"/>
  <c r="J328" i="29"/>
  <c r="K328" i="29"/>
  <c r="L328" i="29" s="1"/>
  <c r="B329" i="29"/>
  <c r="C329" i="29"/>
  <c r="D329" i="29"/>
  <c r="E329" i="29"/>
  <c r="F329" i="29"/>
  <c r="G329" i="29"/>
  <c r="H329" i="29"/>
  <c r="J329" i="29"/>
  <c r="K329" i="29"/>
  <c r="L329" i="29"/>
  <c r="B330" i="29"/>
  <c r="C330" i="29"/>
  <c r="D330" i="29"/>
  <c r="E330" i="29"/>
  <c r="F330" i="29"/>
  <c r="G330" i="29"/>
  <c r="H330" i="29"/>
  <c r="J330" i="29"/>
  <c r="K330" i="29"/>
  <c r="L330" i="29" s="1"/>
  <c r="B331" i="29"/>
  <c r="C331" i="29"/>
  <c r="D331" i="29"/>
  <c r="E331" i="29"/>
  <c r="F331" i="29"/>
  <c r="G331" i="29"/>
  <c r="H331" i="29"/>
  <c r="J331" i="29"/>
  <c r="K331" i="29"/>
  <c r="L331" i="29" s="1"/>
  <c r="B332" i="29"/>
  <c r="C332" i="29"/>
  <c r="D332" i="29"/>
  <c r="E332" i="29"/>
  <c r="F332" i="29"/>
  <c r="G332" i="29"/>
  <c r="H332" i="29"/>
  <c r="J332" i="29"/>
  <c r="K332" i="29"/>
  <c r="L332" i="29" s="1"/>
  <c r="B333" i="29"/>
  <c r="C333" i="29"/>
  <c r="D333" i="29"/>
  <c r="E333" i="29"/>
  <c r="F333" i="29"/>
  <c r="G333" i="29"/>
  <c r="H333" i="29"/>
  <c r="J333" i="29"/>
  <c r="K333" i="29"/>
  <c r="L333" i="29" s="1"/>
  <c r="B334" i="29"/>
  <c r="C334" i="29"/>
  <c r="D334" i="29"/>
  <c r="E334" i="29"/>
  <c r="F334" i="29"/>
  <c r="G334" i="29"/>
  <c r="H334" i="29"/>
  <c r="J334" i="29"/>
  <c r="K334" i="29"/>
  <c r="L334" i="29" s="1"/>
  <c r="B335" i="29"/>
  <c r="C335" i="29"/>
  <c r="D335" i="29"/>
  <c r="E335" i="29"/>
  <c r="F335" i="29"/>
  <c r="G335" i="29"/>
  <c r="H335" i="29"/>
  <c r="J335" i="29"/>
  <c r="K335" i="29"/>
  <c r="L335" i="29" s="1"/>
  <c r="B336" i="29"/>
  <c r="C336" i="29"/>
  <c r="D336" i="29"/>
  <c r="E336" i="29"/>
  <c r="F336" i="29"/>
  <c r="G336" i="29"/>
  <c r="H336" i="29"/>
  <c r="J336" i="29"/>
  <c r="K336" i="29"/>
  <c r="L336" i="29" s="1"/>
  <c r="B337" i="29"/>
  <c r="C337" i="29"/>
  <c r="D337" i="29"/>
  <c r="E337" i="29"/>
  <c r="F337" i="29"/>
  <c r="G337" i="29"/>
  <c r="H337" i="29"/>
  <c r="J337" i="29"/>
  <c r="K337" i="29"/>
  <c r="L337" i="29" s="1"/>
  <c r="B338" i="29"/>
  <c r="C338" i="29"/>
  <c r="D338" i="29"/>
  <c r="E338" i="29"/>
  <c r="F338" i="29"/>
  <c r="G338" i="29"/>
  <c r="H338" i="29"/>
  <c r="J338" i="29"/>
  <c r="K338" i="29"/>
  <c r="L338" i="29" s="1"/>
  <c r="B339" i="29"/>
  <c r="C339" i="29"/>
  <c r="D339" i="29"/>
  <c r="E339" i="29"/>
  <c r="F339" i="29"/>
  <c r="G339" i="29"/>
  <c r="H339" i="29"/>
  <c r="J339" i="29"/>
  <c r="K339" i="29"/>
  <c r="L339" i="29" s="1"/>
  <c r="B340" i="29"/>
  <c r="C340" i="29"/>
  <c r="D340" i="29"/>
  <c r="E340" i="29"/>
  <c r="F340" i="29"/>
  <c r="G340" i="29"/>
  <c r="H340" i="29"/>
  <c r="J340" i="29"/>
  <c r="K340" i="29"/>
  <c r="L340" i="29" s="1"/>
  <c r="B341" i="29"/>
  <c r="C341" i="29"/>
  <c r="D341" i="29"/>
  <c r="E341" i="29"/>
  <c r="F341" i="29"/>
  <c r="G341" i="29"/>
  <c r="H341" i="29"/>
  <c r="J341" i="29"/>
  <c r="K341" i="29"/>
  <c r="L341" i="29" s="1"/>
  <c r="B342" i="29"/>
  <c r="C342" i="29"/>
  <c r="D342" i="29"/>
  <c r="E342" i="29"/>
  <c r="F342" i="29"/>
  <c r="G342" i="29"/>
  <c r="H342" i="29"/>
  <c r="J342" i="29"/>
  <c r="K342" i="29"/>
  <c r="L342" i="29" s="1"/>
  <c r="B343" i="29"/>
  <c r="C343" i="29"/>
  <c r="D343" i="29"/>
  <c r="E343" i="29"/>
  <c r="F343" i="29"/>
  <c r="G343" i="29"/>
  <c r="H343" i="29"/>
  <c r="J343" i="29"/>
  <c r="K343" i="29"/>
  <c r="L343" i="29"/>
  <c r="B344" i="29"/>
  <c r="C344" i="29"/>
  <c r="D344" i="29"/>
  <c r="E344" i="29"/>
  <c r="F344" i="29"/>
  <c r="G344" i="29"/>
  <c r="H344" i="29"/>
  <c r="J344" i="29"/>
  <c r="K344" i="29"/>
  <c r="L344" i="29" s="1"/>
  <c r="B345" i="29"/>
  <c r="C345" i="29"/>
  <c r="D345" i="29"/>
  <c r="E345" i="29"/>
  <c r="F345" i="29"/>
  <c r="G345" i="29"/>
  <c r="H345" i="29"/>
  <c r="J345" i="29"/>
  <c r="K345" i="29"/>
  <c r="L345" i="29" s="1"/>
  <c r="B346" i="29"/>
  <c r="C346" i="29"/>
  <c r="D346" i="29"/>
  <c r="E346" i="29"/>
  <c r="F346" i="29"/>
  <c r="G346" i="29"/>
  <c r="H346" i="29"/>
  <c r="J346" i="29"/>
  <c r="K346" i="29"/>
  <c r="L346" i="29" s="1"/>
  <c r="B347" i="29"/>
  <c r="C347" i="29"/>
  <c r="D347" i="29"/>
  <c r="E347" i="29"/>
  <c r="F347" i="29"/>
  <c r="G347" i="29"/>
  <c r="H347" i="29"/>
  <c r="J347" i="29"/>
  <c r="K347" i="29"/>
  <c r="L347" i="29" s="1"/>
  <c r="B348" i="29"/>
  <c r="C348" i="29"/>
  <c r="D348" i="29"/>
  <c r="E348" i="29"/>
  <c r="F348" i="29"/>
  <c r="G348" i="29"/>
  <c r="H348" i="29"/>
  <c r="J348" i="29"/>
  <c r="K348" i="29"/>
  <c r="L348" i="29" s="1"/>
  <c r="B349" i="29"/>
  <c r="C349" i="29"/>
  <c r="D349" i="29"/>
  <c r="E349" i="29"/>
  <c r="F349" i="29"/>
  <c r="G349" i="29"/>
  <c r="H349" i="29"/>
  <c r="J349" i="29"/>
  <c r="K349" i="29"/>
  <c r="L349" i="29" s="1"/>
  <c r="B350" i="29"/>
  <c r="C350" i="29"/>
  <c r="D350" i="29"/>
  <c r="E350" i="29"/>
  <c r="F350" i="29"/>
  <c r="G350" i="29"/>
  <c r="H350" i="29"/>
  <c r="J350" i="29"/>
  <c r="K350" i="29"/>
  <c r="L350" i="29" s="1"/>
  <c r="B351" i="29"/>
  <c r="C351" i="29"/>
  <c r="D351" i="29"/>
  <c r="E351" i="29"/>
  <c r="F351" i="29"/>
  <c r="G351" i="29"/>
  <c r="H351" i="29"/>
  <c r="J351" i="29"/>
  <c r="K351" i="29"/>
  <c r="L351" i="29" s="1"/>
  <c r="B352" i="29"/>
  <c r="C352" i="29"/>
  <c r="D352" i="29"/>
  <c r="E352" i="29"/>
  <c r="F352" i="29"/>
  <c r="G352" i="29"/>
  <c r="H352" i="29"/>
  <c r="J352" i="29"/>
  <c r="K352" i="29"/>
  <c r="L352" i="29" s="1"/>
  <c r="B353" i="29"/>
  <c r="C353" i="29"/>
  <c r="D353" i="29"/>
  <c r="E353" i="29"/>
  <c r="F353" i="29"/>
  <c r="G353" i="29"/>
  <c r="H353" i="29"/>
  <c r="J353" i="29"/>
  <c r="K353" i="29"/>
  <c r="L353" i="29" s="1"/>
  <c r="B354" i="29"/>
  <c r="C354" i="29"/>
  <c r="D354" i="29"/>
  <c r="E354" i="29"/>
  <c r="F354" i="29"/>
  <c r="G354" i="29"/>
  <c r="H354" i="29"/>
  <c r="J354" i="29"/>
  <c r="K354" i="29"/>
  <c r="L354" i="29" s="1"/>
  <c r="B355" i="29"/>
  <c r="C355" i="29"/>
  <c r="D355" i="29"/>
  <c r="E355" i="29"/>
  <c r="F355" i="29"/>
  <c r="G355" i="29"/>
  <c r="H355" i="29"/>
  <c r="J355" i="29"/>
  <c r="K355" i="29"/>
  <c r="L355" i="29" s="1"/>
  <c r="B356" i="29"/>
  <c r="C356" i="29"/>
  <c r="D356" i="29"/>
  <c r="E356" i="29"/>
  <c r="F356" i="29"/>
  <c r="G356" i="29"/>
  <c r="H356" i="29"/>
  <c r="J356" i="29"/>
  <c r="K356" i="29"/>
  <c r="L356" i="29" s="1"/>
  <c r="B357" i="29"/>
  <c r="C357" i="29"/>
  <c r="D357" i="29"/>
  <c r="E357" i="29"/>
  <c r="F357" i="29"/>
  <c r="G357" i="29"/>
  <c r="H357" i="29"/>
  <c r="J357" i="29"/>
  <c r="K357" i="29"/>
  <c r="L357" i="29" s="1"/>
  <c r="B358" i="29"/>
  <c r="C358" i="29"/>
  <c r="D358" i="29"/>
  <c r="E358" i="29"/>
  <c r="F358" i="29"/>
  <c r="G358" i="29"/>
  <c r="H358" i="29"/>
  <c r="J358" i="29"/>
  <c r="K358" i="29"/>
  <c r="L358" i="29" s="1"/>
  <c r="B359" i="29"/>
  <c r="C359" i="29"/>
  <c r="D359" i="29"/>
  <c r="E359" i="29"/>
  <c r="F359" i="29"/>
  <c r="G359" i="29"/>
  <c r="H359" i="29"/>
  <c r="J359" i="29"/>
  <c r="K359" i="29"/>
  <c r="L359" i="29" s="1"/>
  <c r="B360" i="29"/>
  <c r="C360" i="29"/>
  <c r="D360" i="29"/>
  <c r="E360" i="29"/>
  <c r="F360" i="29"/>
  <c r="G360" i="29"/>
  <c r="H360" i="29"/>
  <c r="J360" i="29"/>
  <c r="K360" i="29"/>
  <c r="L360" i="29" s="1"/>
  <c r="B361" i="29"/>
  <c r="C361" i="29"/>
  <c r="D361" i="29"/>
  <c r="E361" i="29"/>
  <c r="F361" i="29"/>
  <c r="G361" i="29"/>
  <c r="H361" i="29"/>
  <c r="J361" i="29"/>
  <c r="K361" i="29"/>
  <c r="L361" i="29" s="1"/>
  <c r="B362" i="29"/>
  <c r="C362" i="29"/>
  <c r="D362" i="29"/>
  <c r="E362" i="29"/>
  <c r="F362" i="29"/>
  <c r="G362" i="29"/>
  <c r="H362" i="29"/>
  <c r="J362" i="29"/>
  <c r="K362" i="29"/>
  <c r="L362" i="29" s="1"/>
  <c r="B363" i="29"/>
  <c r="C363" i="29"/>
  <c r="D363" i="29"/>
  <c r="E363" i="29"/>
  <c r="F363" i="29"/>
  <c r="G363" i="29"/>
  <c r="H363" i="29"/>
  <c r="J363" i="29"/>
  <c r="K363" i="29"/>
  <c r="L363" i="29" s="1"/>
  <c r="B364" i="29"/>
  <c r="C364" i="29"/>
  <c r="D364" i="29"/>
  <c r="E364" i="29"/>
  <c r="F364" i="29"/>
  <c r="G364" i="29"/>
  <c r="H364" i="29"/>
  <c r="J364" i="29"/>
  <c r="K364" i="29"/>
  <c r="L364" i="29" s="1"/>
  <c r="B365" i="29"/>
  <c r="C365" i="29"/>
  <c r="D365" i="29"/>
  <c r="E365" i="29"/>
  <c r="F365" i="29"/>
  <c r="G365" i="29"/>
  <c r="H365" i="29"/>
  <c r="J365" i="29"/>
  <c r="K365" i="29"/>
  <c r="L365" i="29" s="1"/>
  <c r="B366" i="29"/>
  <c r="C366" i="29"/>
  <c r="D366" i="29"/>
  <c r="E366" i="29"/>
  <c r="F366" i="29"/>
  <c r="G366" i="29"/>
  <c r="H366" i="29"/>
  <c r="J366" i="29"/>
  <c r="K366" i="29"/>
  <c r="L366" i="29" s="1"/>
  <c r="B367" i="29"/>
  <c r="C367" i="29"/>
  <c r="D367" i="29"/>
  <c r="E367" i="29"/>
  <c r="F367" i="29"/>
  <c r="G367" i="29"/>
  <c r="H367" i="29"/>
  <c r="J367" i="29"/>
  <c r="K367" i="29"/>
  <c r="L367" i="29" s="1"/>
  <c r="B368" i="29"/>
  <c r="C368" i="29"/>
  <c r="D368" i="29"/>
  <c r="E368" i="29"/>
  <c r="F368" i="29"/>
  <c r="G368" i="29"/>
  <c r="H368" i="29"/>
  <c r="J368" i="29"/>
  <c r="K368" i="29"/>
  <c r="L368" i="29" s="1"/>
  <c r="B369" i="29"/>
  <c r="C369" i="29"/>
  <c r="D369" i="29"/>
  <c r="E369" i="29"/>
  <c r="F369" i="29"/>
  <c r="G369" i="29"/>
  <c r="H369" i="29"/>
  <c r="J369" i="29"/>
  <c r="K369" i="29"/>
  <c r="L369" i="29" s="1"/>
  <c r="B370" i="29"/>
  <c r="C370" i="29"/>
  <c r="D370" i="29"/>
  <c r="E370" i="29"/>
  <c r="F370" i="29"/>
  <c r="G370" i="29"/>
  <c r="H370" i="29"/>
  <c r="J370" i="29"/>
  <c r="K370" i="29"/>
  <c r="L370" i="29" s="1"/>
  <c r="B371" i="29"/>
  <c r="C371" i="29"/>
  <c r="D371" i="29"/>
  <c r="E371" i="29"/>
  <c r="F371" i="29"/>
  <c r="G371" i="29"/>
  <c r="H371" i="29"/>
  <c r="J371" i="29"/>
  <c r="K371" i="29"/>
  <c r="L371" i="29" s="1"/>
  <c r="B372" i="29"/>
  <c r="C372" i="29"/>
  <c r="D372" i="29"/>
  <c r="E372" i="29"/>
  <c r="F372" i="29"/>
  <c r="G372" i="29"/>
  <c r="H372" i="29"/>
  <c r="J372" i="29"/>
  <c r="K372" i="29"/>
  <c r="L372" i="29" s="1"/>
  <c r="B373" i="29"/>
  <c r="C373" i="29"/>
  <c r="D373" i="29"/>
  <c r="E373" i="29"/>
  <c r="F373" i="29"/>
  <c r="G373" i="29"/>
  <c r="H373" i="29"/>
  <c r="J373" i="29"/>
  <c r="K373" i="29"/>
  <c r="L373" i="29" s="1"/>
  <c r="B374" i="29"/>
  <c r="C374" i="29"/>
  <c r="D374" i="29"/>
  <c r="E374" i="29"/>
  <c r="F374" i="29"/>
  <c r="G374" i="29"/>
  <c r="H374" i="29"/>
  <c r="J374" i="29"/>
  <c r="K374" i="29"/>
  <c r="L374" i="29" s="1"/>
  <c r="B375" i="29"/>
  <c r="C375" i="29"/>
  <c r="D375" i="29"/>
  <c r="E375" i="29"/>
  <c r="F375" i="29"/>
  <c r="G375" i="29"/>
  <c r="H375" i="29"/>
  <c r="J375" i="29"/>
  <c r="K375" i="29"/>
  <c r="L375" i="29" s="1"/>
  <c r="B376" i="29"/>
  <c r="C376" i="29"/>
  <c r="D376" i="29"/>
  <c r="E376" i="29"/>
  <c r="F376" i="29"/>
  <c r="G376" i="29"/>
  <c r="H376" i="29"/>
  <c r="J376" i="29"/>
  <c r="K376" i="29"/>
  <c r="L376" i="29" s="1"/>
  <c r="B377" i="29"/>
  <c r="C377" i="29"/>
  <c r="D377" i="29"/>
  <c r="E377" i="29"/>
  <c r="F377" i="29"/>
  <c r="G377" i="29"/>
  <c r="H377" i="29"/>
  <c r="J377" i="29"/>
  <c r="K377" i="29"/>
  <c r="L377" i="29" s="1"/>
  <c r="B378" i="29"/>
  <c r="C378" i="29"/>
  <c r="D378" i="29"/>
  <c r="E378" i="29"/>
  <c r="F378" i="29"/>
  <c r="G378" i="29"/>
  <c r="H378" i="29"/>
  <c r="J378" i="29"/>
  <c r="K378" i="29"/>
  <c r="L378" i="29" s="1"/>
  <c r="B379" i="29"/>
  <c r="C379" i="29"/>
  <c r="D379" i="29"/>
  <c r="E379" i="29"/>
  <c r="F379" i="29"/>
  <c r="G379" i="29"/>
  <c r="H379" i="29"/>
  <c r="J379" i="29"/>
  <c r="K379" i="29"/>
  <c r="L379" i="29" s="1"/>
  <c r="B380" i="29"/>
  <c r="C380" i="29"/>
  <c r="D380" i="29"/>
  <c r="E380" i="29"/>
  <c r="F380" i="29"/>
  <c r="G380" i="29"/>
  <c r="H380" i="29"/>
  <c r="J380" i="29"/>
  <c r="K380" i="29"/>
  <c r="L380" i="29" s="1"/>
  <c r="B381" i="29"/>
  <c r="C381" i="29"/>
  <c r="D381" i="29"/>
  <c r="E381" i="29"/>
  <c r="F381" i="29"/>
  <c r="G381" i="29"/>
  <c r="H381" i="29"/>
  <c r="J381" i="29"/>
  <c r="K381" i="29"/>
  <c r="L381" i="29" s="1"/>
  <c r="B382" i="29"/>
  <c r="C382" i="29"/>
  <c r="D382" i="29"/>
  <c r="E382" i="29"/>
  <c r="F382" i="29"/>
  <c r="G382" i="29"/>
  <c r="H382" i="29"/>
  <c r="J382" i="29"/>
  <c r="K382" i="29"/>
  <c r="L382" i="29" s="1"/>
  <c r="B383" i="29"/>
  <c r="C383" i="29"/>
  <c r="D383" i="29"/>
  <c r="E383" i="29"/>
  <c r="F383" i="29"/>
  <c r="G383" i="29"/>
  <c r="H383" i="29"/>
  <c r="J383" i="29"/>
  <c r="K383" i="29"/>
  <c r="L383" i="29" s="1"/>
  <c r="B384" i="29"/>
  <c r="C384" i="29"/>
  <c r="D384" i="29"/>
  <c r="E384" i="29"/>
  <c r="F384" i="29"/>
  <c r="G384" i="29"/>
  <c r="H384" i="29"/>
  <c r="J384" i="29"/>
  <c r="K384" i="29"/>
  <c r="L384" i="29" s="1"/>
  <c r="B385" i="29"/>
  <c r="C385" i="29"/>
  <c r="D385" i="29"/>
  <c r="E385" i="29"/>
  <c r="F385" i="29"/>
  <c r="G385" i="29"/>
  <c r="H385" i="29"/>
  <c r="J385" i="29"/>
  <c r="K385" i="29"/>
  <c r="L385" i="29" s="1"/>
  <c r="B386" i="29"/>
  <c r="C386" i="29"/>
  <c r="D386" i="29"/>
  <c r="E386" i="29"/>
  <c r="F386" i="29"/>
  <c r="G386" i="29"/>
  <c r="H386" i="29"/>
  <c r="J386" i="29"/>
  <c r="K386" i="29"/>
  <c r="L386" i="29" s="1"/>
  <c r="B387" i="29"/>
  <c r="C387" i="29"/>
  <c r="D387" i="29"/>
  <c r="E387" i="29"/>
  <c r="F387" i="29"/>
  <c r="G387" i="29"/>
  <c r="H387" i="29"/>
  <c r="J387" i="29"/>
  <c r="K387" i="29"/>
  <c r="L387" i="29" s="1"/>
  <c r="B388" i="29"/>
  <c r="C388" i="29"/>
  <c r="D388" i="29"/>
  <c r="E388" i="29"/>
  <c r="F388" i="29"/>
  <c r="G388" i="29"/>
  <c r="H388" i="29"/>
  <c r="J388" i="29"/>
  <c r="K388" i="29"/>
  <c r="L388" i="29" s="1"/>
  <c r="B389" i="29"/>
  <c r="C389" i="29"/>
  <c r="D389" i="29"/>
  <c r="E389" i="29"/>
  <c r="F389" i="29"/>
  <c r="G389" i="29"/>
  <c r="H389" i="29"/>
  <c r="J389" i="29"/>
  <c r="K389" i="29"/>
  <c r="L389" i="29" s="1"/>
  <c r="B390" i="29"/>
  <c r="C390" i="29"/>
  <c r="D390" i="29"/>
  <c r="E390" i="29"/>
  <c r="F390" i="29"/>
  <c r="G390" i="29"/>
  <c r="H390" i="29"/>
  <c r="J390" i="29"/>
  <c r="K390" i="29"/>
  <c r="L390" i="29" s="1"/>
  <c r="B391" i="29"/>
  <c r="C391" i="29"/>
  <c r="D391" i="29"/>
  <c r="E391" i="29"/>
  <c r="F391" i="29"/>
  <c r="G391" i="29"/>
  <c r="H391" i="29"/>
  <c r="J391" i="29"/>
  <c r="K391" i="29"/>
  <c r="L391" i="29" s="1"/>
  <c r="B392" i="29"/>
  <c r="C392" i="29"/>
  <c r="D392" i="29"/>
  <c r="E392" i="29"/>
  <c r="F392" i="29"/>
  <c r="G392" i="29"/>
  <c r="H392" i="29"/>
  <c r="J392" i="29"/>
  <c r="K392" i="29"/>
  <c r="L392" i="29" s="1"/>
  <c r="B393" i="29"/>
  <c r="C393" i="29"/>
  <c r="D393" i="29"/>
  <c r="E393" i="29"/>
  <c r="F393" i="29"/>
  <c r="G393" i="29"/>
  <c r="H393" i="29"/>
  <c r="J393" i="29"/>
  <c r="K393" i="29"/>
  <c r="L393" i="29" s="1"/>
  <c r="B394" i="29"/>
  <c r="C394" i="29"/>
  <c r="D394" i="29"/>
  <c r="E394" i="29"/>
  <c r="F394" i="29"/>
  <c r="G394" i="29"/>
  <c r="H394" i="29"/>
  <c r="J394" i="29"/>
  <c r="K394" i="29"/>
  <c r="L394" i="29" s="1"/>
  <c r="B395" i="29"/>
  <c r="C395" i="29"/>
  <c r="D395" i="29"/>
  <c r="E395" i="29"/>
  <c r="F395" i="29"/>
  <c r="G395" i="29"/>
  <c r="H395" i="29"/>
  <c r="J395" i="29"/>
  <c r="K395" i="29"/>
  <c r="L395" i="29" s="1"/>
  <c r="B396" i="29"/>
  <c r="C396" i="29"/>
  <c r="D396" i="29"/>
  <c r="E396" i="29"/>
  <c r="F396" i="29"/>
  <c r="G396" i="29"/>
  <c r="H396" i="29"/>
  <c r="J396" i="29"/>
  <c r="K396" i="29"/>
  <c r="L396" i="29" s="1"/>
  <c r="B397" i="29"/>
  <c r="C397" i="29"/>
  <c r="D397" i="29"/>
  <c r="E397" i="29"/>
  <c r="F397" i="29"/>
  <c r="G397" i="29"/>
  <c r="H397" i="29"/>
  <c r="J397" i="29"/>
  <c r="K397" i="29"/>
  <c r="L397" i="29" s="1"/>
  <c r="B398" i="29"/>
  <c r="C398" i="29"/>
  <c r="D398" i="29"/>
  <c r="E398" i="29"/>
  <c r="F398" i="29"/>
  <c r="G398" i="29"/>
  <c r="H398" i="29"/>
  <c r="J398" i="29"/>
  <c r="K398" i="29"/>
  <c r="L398" i="29" s="1"/>
  <c r="B399" i="29"/>
  <c r="C399" i="29"/>
  <c r="D399" i="29"/>
  <c r="E399" i="29"/>
  <c r="F399" i="29"/>
  <c r="G399" i="29"/>
  <c r="H399" i="29"/>
  <c r="J399" i="29"/>
  <c r="K399" i="29"/>
  <c r="L399" i="29" s="1"/>
  <c r="B400" i="29"/>
  <c r="C400" i="29"/>
  <c r="D400" i="29"/>
  <c r="E400" i="29"/>
  <c r="F400" i="29"/>
  <c r="G400" i="29"/>
  <c r="H400" i="29"/>
  <c r="J400" i="29"/>
  <c r="K400" i="29"/>
  <c r="L400" i="29" s="1"/>
  <c r="B401" i="29"/>
  <c r="C401" i="29"/>
  <c r="D401" i="29"/>
  <c r="E401" i="29"/>
  <c r="F401" i="29"/>
  <c r="G401" i="29"/>
  <c r="H401" i="29"/>
  <c r="J401" i="29"/>
  <c r="K401" i="29"/>
  <c r="L401" i="29" s="1"/>
  <c r="B402" i="29"/>
  <c r="C402" i="29"/>
  <c r="D402" i="29"/>
  <c r="E402" i="29"/>
  <c r="F402" i="29"/>
  <c r="G402" i="29"/>
  <c r="H402" i="29"/>
  <c r="J402" i="29"/>
  <c r="K402" i="29"/>
  <c r="L402" i="29" s="1"/>
  <c r="B403" i="29"/>
  <c r="C403" i="29"/>
  <c r="D403" i="29"/>
  <c r="E403" i="29"/>
  <c r="F403" i="29"/>
  <c r="G403" i="29"/>
  <c r="H403" i="29"/>
  <c r="J403" i="29"/>
  <c r="K403" i="29"/>
  <c r="L403" i="29" s="1"/>
  <c r="B404" i="29"/>
  <c r="C404" i="29"/>
  <c r="D404" i="29"/>
  <c r="E404" i="29"/>
  <c r="F404" i="29"/>
  <c r="G404" i="29"/>
  <c r="H404" i="29"/>
  <c r="J404" i="29"/>
  <c r="K404" i="29"/>
  <c r="L404" i="29" s="1"/>
  <c r="B405" i="29"/>
  <c r="C405" i="29"/>
  <c r="D405" i="29"/>
  <c r="E405" i="29"/>
  <c r="F405" i="29"/>
  <c r="G405" i="29"/>
  <c r="H405" i="29"/>
  <c r="J405" i="29"/>
  <c r="K405" i="29"/>
  <c r="L405" i="29" s="1"/>
  <c r="B406" i="29"/>
  <c r="C406" i="29"/>
  <c r="D406" i="29"/>
  <c r="E406" i="29"/>
  <c r="F406" i="29"/>
  <c r="G406" i="29"/>
  <c r="H406" i="29"/>
  <c r="J406" i="29"/>
  <c r="K406" i="29"/>
  <c r="L406" i="29" s="1"/>
  <c r="B407" i="29"/>
  <c r="C407" i="29"/>
  <c r="D407" i="29"/>
  <c r="E407" i="29"/>
  <c r="F407" i="29"/>
  <c r="G407" i="29"/>
  <c r="H407" i="29"/>
  <c r="J407" i="29"/>
  <c r="K407" i="29"/>
  <c r="L407" i="29" s="1"/>
  <c r="B408" i="29"/>
  <c r="C408" i="29"/>
  <c r="D408" i="29"/>
  <c r="E408" i="29"/>
  <c r="F408" i="29"/>
  <c r="G408" i="29"/>
  <c r="H408" i="29"/>
  <c r="J408" i="29"/>
  <c r="K408" i="29"/>
  <c r="L408" i="29" s="1"/>
  <c r="B409" i="29"/>
  <c r="C409" i="29"/>
  <c r="D409" i="29"/>
  <c r="E409" i="29"/>
  <c r="F409" i="29"/>
  <c r="G409" i="29"/>
  <c r="H409" i="29"/>
  <c r="J409" i="29"/>
  <c r="K409" i="29"/>
  <c r="L409" i="29" s="1"/>
  <c r="B410" i="29"/>
  <c r="C410" i="29"/>
  <c r="D410" i="29"/>
  <c r="E410" i="29"/>
  <c r="F410" i="29"/>
  <c r="G410" i="29"/>
  <c r="H410" i="29"/>
  <c r="J410" i="29"/>
  <c r="K410" i="29"/>
  <c r="L410" i="29" s="1"/>
  <c r="B411" i="29"/>
  <c r="C411" i="29"/>
  <c r="D411" i="29"/>
  <c r="E411" i="29"/>
  <c r="F411" i="29"/>
  <c r="G411" i="29"/>
  <c r="H411" i="29"/>
  <c r="J411" i="29"/>
  <c r="K411" i="29"/>
  <c r="L411" i="29" s="1"/>
  <c r="B412" i="29"/>
  <c r="C412" i="29"/>
  <c r="D412" i="29"/>
  <c r="E412" i="29"/>
  <c r="F412" i="29"/>
  <c r="G412" i="29"/>
  <c r="H412" i="29"/>
  <c r="J412" i="29"/>
  <c r="K412" i="29"/>
  <c r="L412" i="29" s="1"/>
  <c r="B413" i="29"/>
  <c r="C413" i="29"/>
  <c r="D413" i="29"/>
  <c r="E413" i="29"/>
  <c r="F413" i="29"/>
  <c r="G413" i="29"/>
  <c r="H413" i="29"/>
  <c r="J413" i="29"/>
  <c r="K413" i="29"/>
  <c r="L413" i="29" s="1"/>
  <c r="B414" i="29"/>
  <c r="C414" i="29"/>
  <c r="D414" i="29"/>
  <c r="E414" i="29"/>
  <c r="F414" i="29"/>
  <c r="G414" i="29"/>
  <c r="H414" i="29"/>
  <c r="J414" i="29"/>
  <c r="K414" i="29"/>
  <c r="L414" i="29" s="1"/>
  <c r="B415" i="29"/>
  <c r="C415" i="29"/>
  <c r="D415" i="29"/>
  <c r="E415" i="29"/>
  <c r="F415" i="29"/>
  <c r="G415" i="29"/>
  <c r="H415" i="29"/>
  <c r="J415" i="29"/>
  <c r="K415" i="29"/>
  <c r="L415" i="29" s="1"/>
  <c r="B416" i="29"/>
  <c r="C416" i="29"/>
  <c r="D416" i="29"/>
  <c r="E416" i="29"/>
  <c r="F416" i="29"/>
  <c r="G416" i="29"/>
  <c r="H416" i="29"/>
  <c r="J416" i="29"/>
  <c r="K416" i="29"/>
  <c r="L416" i="29" s="1"/>
  <c r="B417" i="29"/>
  <c r="C417" i="29"/>
  <c r="D417" i="29"/>
  <c r="E417" i="29"/>
  <c r="F417" i="29"/>
  <c r="G417" i="29"/>
  <c r="H417" i="29"/>
  <c r="J417" i="29"/>
  <c r="K417" i="29"/>
  <c r="L417" i="29" s="1"/>
  <c r="B418" i="29"/>
  <c r="C418" i="29"/>
  <c r="D418" i="29"/>
  <c r="E418" i="29"/>
  <c r="F418" i="29"/>
  <c r="G418" i="29"/>
  <c r="H418" i="29"/>
  <c r="J418" i="29"/>
  <c r="K418" i="29"/>
  <c r="L418" i="29" s="1"/>
  <c r="B419" i="29"/>
  <c r="C419" i="29"/>
  <c r="D419" i="29"/>
  <c r="E419" i="29"/>
  <c r="F419" i="29"/>
  <c r="G419" i="29"/>
  <c r="H419" i="29"/>
  <c r="J419" i="29"/>
  <c r="K419" i="29"/>
  <c r="L419" i="29" s="1"/>
  <c r="B420" i="29"/>
  <c r="C420" i="29"/>
  <c r="D420" i="29"/>
  <c r="E420" i="29"/>
  <c r="F420" i="29"/>
  <c r="G420" i="29"/>
  <c r="H420" i="29"/>
  <c r="J420" i="29"/>
  <c r="K420" i="29"/>
  <c r="L420" i="29" s="1"/>
  <c r="B421" i="29"/>
  <c r="C421" i="29"/>
  <c r="D421" i="29"/>
  <c r="E421" i="29"/>
  <c r="F421" i="29"/>
  <c r="G421" i="29"/>
  <c r="H421" i="29"/>
  <c r="J421" i="29"/>
  <c r="K421" i="29"/>
  <c r="L421" i="29" s="1"/>
  <c r="B422" i="29"/>
  <c r="C422" i="29"/>
  <c r="D422" i="29"/>
  <c r="E422" i="29"/>
  <c r="F422" i="29"/>
  <c r="G422" i="29"/>
  <c r="H422" i="29"/>
  <c r="J422" i="29"/>
  <c r="K422" i="29"/>
  <c r="L422" i="29" s="1"/>
  <c r="B423" i="29"/>
  <c r="C423" i="29"/>
  <c r="D423" i="29"/>
  <c r="E423" i="29"/>
  <c r="F423" i="29"/>
  <c r="G423" i="29"/>
  <c r="H423" i="29"/>
  <c r="J423" i="29"/>
  <c r="K423" i="29"/>
  <c r="L423" i="29" s="1"/>
  <c r="B424" i="29"/>
  <c r="C424" i="29"/>
  <c r="D424" i="29"/>
  <c r="E424" i="29"/>
  <c r="F424" i="29"/>
  <c r="G424" i="29"/>
  <c r="H424" i="29"/>
  <c r="J424" i="29"/>
  <c r="K424" i="29"/>
  <c r="L424" i="29" s="1"/>
  <c r="B425" i="29"/>
  <c r="C425" i="29"/>
  <c r="D425" i="29"/>
  <c r="E425" i="29"/>
  <c r="F425" i="29"/>
  <c r="G425" i="29"/>
  <c r="H425" i="29"/>
  <c r="J425" i="29"/>
  <c r="K425" i="29"/>
  <c r="L425" i="29" s="1"/>
  <c r="B426" i="29"/>
  <c r="C426" i="29"/>
  <c r="D426" i="29"/>
  <c r="E426" i="29"/>
  <c r="F426" i="29"/>
  <c r="G426" i="29"/>
  <c r="H426" i="29"/>
  <c r="J426" i="29"/>
  <c r="K426" i="29"/>
  <c r="L426" i="29" s="1"/>
  <c r="B427" i="29"/>
  <c r="C427" i="29"/>
  <c r="D427" i="29"/>
  <c r="E427" i="29"/>
  <c r="F427" i="29"/>
  <c r="G427" i="29"/>
  <c r="H427" i="29"/>
  <c r="J427" i="29"/>
  <c r="K427" i="29"/>
  <c r="L427" i="29" s="1"/>
  <c r="B428" i="29"/>
  <c r="C428" i="29"/>
  <c r="D428" i="29"/>
  <c r="E428" i="29"/>
  <c r="F428" i="29"/>
  <c r="G428" i="29"/>
  <c r="H428" i="29"/>
  <c r="J428" i="29"/>
  <c r="K428" i="29"/>
  <c r="L428" i="29" s="1"/>
  <c r="B429" i="29"/>
  <c r="C429" i="29"/>
  <c r="D429" i="29"/>
  <c r="E429" i="29"/>
  <c r="F429" i="29"/>
  <c r="G429" i="29"/>
  <c r="H429" i="29"/>
  <c r="J429" i="29"/>
  <c r="K429" i="29"/>
  <c r="L429" i="29" s="1"/>
  <c r="B430" i="29"/>
  <c r="C430" i="29"/>
  <c r="D430" i="29"/>
  <c r="E430" i="29"/>
  <c r="F430" i="29"/>
  <c r="G430" i="29"/>
  <c r="H430" i="29"/>
  <c r="J430" i="29"/>
  <c r="K430" i="29"/>
  <c r="L430" i="29" s="1"/>
  <c r="B431" i="29"/>
  <c r="C431" i="29"/>
  <c r="D431" i="29"/>
  <c r="E431" i="29"/>
  <c r="F431" i="29"/>
  <c r="G431" i="29"/>
  <c r="H431" i="29"/>
  <c r="J431" i="29"/>
  <c r="K431" i="29"/>
  <c r="L431" i="29" s="1"/>
  <c r="B432" i="29"/>
  <c r="C432" i="29"/>
  <c r="D432" i="29"/>
  <c r="E432" i="29"/>
  <c r="F432" i="29"/>
  <c r="G432" i="29"/>
  <c r="H432" i="29"/>
  <c r="J432" i="29"/>
  <c r="K432" i="29"/>
  <c r="L432" i="29" s="1"/>
  <c r="B433" i="29"/>
  <c r="C433" i="29"/>
  <c r="D433" i="29"/>
  <c r="E433" i="29"/>
  <c r="F433" i="29"/>
  <c r="G433" i="29"/>
  <c r="H433" i="29"/>
  <c r="J433" i="29"/>
  <c r="K433" i="29"/>
  <c r="L433" i="29" s="1"/>
  <c r="B434" i="29"/>
  <c r="C434" i="29"/>
  <c r="D434" i="29"/>
  <c r="E434" i="29"/>
  <c r="F434" i="29"/>
  <c r="G434" i="29"/>
  <c r="H434" i="29"/>
  <c r="J434" i="29"/>
  <c r="K434" i="29"/>
  <c r="L434" i="29" s="1"/>
  <c r="B435" i="29"/>
  <c r="C435" i="29"/>
  <c r="D435" i="29"/>
  <c r="E435" i="29"/>
  <c r="F435" i="29"/>
  <c r="G435" i="29"/>
  <c r="H435" i="29"/>
  <c r="J435" i="29"/>
  <c r="K435" i="29"/>
  <c r="L435" i="29" s="1"/>
  <c r="B436" i="29"/>
  <c r="C436" i="29"/>
  <c r="D436" i="29"/>
  <c r="E436" i="29"/>
  <c r="F436" i="29"/>
  <c r="G436" i="29"/>
  <c r="H436" i="29"/>
  <c r="J436" i="29"/>
  <c r="K436" i="29"/>
  <c r="L436" i="29" s="1"/>
  <c r="B437" i="29"/>
  <c r="C437" i="29"/>
  <c r="D437" i="29"/>
  <c r="E437" i="29"/>
  <c r="F437" i="29"/>
  <c r="G437" i="29"/>
  <c r="H437" i="29"/>
  <c r="J437" i="29"/>
  <c r="K437" i="29"/>
  <c r="L437" i="29" s="1"/>
  <c r="B438" i="29"/>
  <c r="C438" i="29"/>
  <c r="D438" i="29"/>
  <c r="E438" i="29"/>
  <c r="F438" i="29"/>
  <c r="G438" i="29"/>
  <c r="H438" i="29"/>
  <c r="J438" i="29"/>
  <c r="K438" i="29"/>
  <c r="L438" i="29" s="1"/>
  <c r="B439" i="29"/>
  <c r="C439" i="29"/>
  <c r="D439" i="29"/>
  <c r="E439" i="29"/>
  <c r="F439" i="29"/>
  <c r="G439" i="29"/>
  <c r="H439" i="29"/>
  <c r="J439" i="29"/>
  <c r="K439" i="29"/>
  <c r="L439" i="29" s="1"/>
  <c r="B440" i="29"/>
  <c r="C440" i="29"/>
  <c r="D440" i="29"/>
  <c r="E440" i="29"/>
  <c r="F440" i="29"/>
  <c r="G440" i="29"/>
  <c r="H440" i="29"/>
  <c r="J440" i="29"/>
  <c r="K440" i="29"/>
  <c r="L440" i="29" s="1"/>
  <c r="B441" i="29"/>
  <c r="C441" i="29"/>
  <c r="D441" i="29"/>
  <c r="E441" i="29"/>
  <c r="F441" i="29"/>
  <c r="G441" i="29"/>
  <c r="H441" i="29"/>
  <c r="J441" i="29"/>
  <c r="K441" i="29"/>
  <c r="L441" i="29" s="1"/>
  <c r="B442" i="29"/>
  <c r="C442" i="29"/>
  <c r="D442" i="29"/>
  <c r="E442" i="29"/>
  <c r="F442" i="29"/>
  <c r="G442" i="29"/>
  <c r="H442" i="29"/>
  <c r="J442" i="29"/>
  <c r="K442" i="29"/>
  <c r="L442" i="29" s="1"/>
  <c r="B443" i="29"/>
  <c r="C443" i="29"/>
  <c r="D443" i="29"/>
  <c r="E443" i="29"/>
  <c r="F443" i="29"/>
  <c r="G443" i="29"/>
  <c r="H443" i="29"/>
  <c r="J443" i="29"/>
  <c r="K443" i="29"/>
  <c r="L443" i="29" s="1"/>
  <c r="B444" i="29"/>
  <c r="C444" i="29"/>
  <c r="D444" i="29"/>
  <c r="E444" i="29"/>
  <c r="F444" i="29"/>
  <c r="G444" i="29"/>
  <c r="H444" i="29"/>
  <c r="J444" i="29"/>
  <c r="K444" i="29"/>
  <c r="L444" i="29" s="1"/>
  <c r="B445" i="29"/>
  <c r="C445" i="29"/>
  <c r="D445" i="29"/>
  <c r="E445" i="29"/>
  <c r="F445" i="29"/>
  <c r="G445" i="29"/>
  <c r="H445" i="29"/>
  <c r="J445" i="29"/>
  <c r="K445" i="29"/>
  <c r="L445" i="29" s="1"/>
  <c r="B446" i="29"/>
  <c r="C446" i="29"/>
  <c r="D446" i="29"/>
  <c r="E446" i="29"/>
  <c r="F446" i="29"/>
  <c r="G446" i="29"/>
  <c r="H446" i="29"/>
  <c r="J446" i="29"/>
  <c r="K446" i="29"/>
  <c r="L446" i="29" s="1"/>
  <c r="B447" i="29"/>
  <c r="C447" i="29"/>
  <c r="D447" i="29"/>
  <c r="E447" i="29"/>
  <c r="F447" i="29"/>
  <c r="G447" i="29"/>
  <c r="H447" i="29"/>
  <c r="J447" i="29"/>
  <c r="K447" i="29"/>
  <c r="L447" i="29" s="1"/>
  <c r="B448" i="29"/>
  <c r="C448" i="29"/>
  <c r="D448" i="29"/>
  <c r="E448" i="29"/>
  <c r="F448" i="29"/>
  <c r="G448" i="29"/>
  <c r="H448" i="29"/>
  <c r="J448" i="29"/>
  <c r="K448" i="29"/>
  <c r="L448" i="29" s="1"/>
  <c r="B449" i="29"/>
  <c r="C449" i="29"/>
  <c r="D449" i="29"/>
  <c r="E449" i="29"/>
  <c r="F449" i="29"/>
  <c r="G449" i="29"/>
  <c r="H449" i="29"/>
  <c r="J449" i="29"/>
  <c r="K449" i="29"/>
  <c r="L449" i="29" s="1"/>
  <c r="B450" i="29"/>
  <c r="C450" i="29"/>
  <c r="D450" i="29"/>
  <c r="E450" i="29"/>
  <c r="F450" i="29"/>
  <c r="G450" i="29"/>
  <c r="H450" i="29"/>
  <c r="J450" i="29"/>
  <c r="K450" i="29"/>
  <c r="L450" i="29" s="1"/>
  <c r="B451" i="29"/>
  <c r="C451" i="29"/>
  <c r="D451" i="29"/>
  <c r="E451" i="29"/>
  <c r="F451" i="29"/>
  <c r="G451" i="29"/>
  <c r="H451" i="29"/>
  <c r="J451" i="29"/>
  <c r="K451" i="29"/>
  <c r="L451" i="29" s="1"/>
  <c r="B452" i="29"/>
  <c r="C452" i="29"/>
  <c r="D452" i="29"/>
  <c r="E452" i="29"/>
  <c r="F452" i="29"/>
  <c r="G452" i="29"/>
  <c r="H452" i="29"/>
  <c r="J452" i="29"/>
  <c r="K452" i="29"/>
  <c r="L452" i="29" s="1"/>
  <c r="B453" i="29"/>
  <c r="C453" i="29"/>
  <c r="D453" i="29"/>
  <c r="E453" i="29"/>
  <c r="F453" i="29"/>
  <c r="G453" i="29"/>
  <c r="H453" i="29"/>
  <c r="J453" i="29"/>
  <c r="K453" i="29"/>
  <c r="L453" i="29" s="1"/>
  <c r="B454" i="29"/>
  <c r="C454" i="29"/>
  <c r="D454" i="29"/>
  <c r="E454" i="29"/>
  <c r="F454" i="29"/>
  <c r="G454" i="29"/>
  <c r="H454" i="29"/>
  <c r="J454" i="29"/>
  <c r="K454" i="29"/>
  <c r="L454" i="29" s="1"/>
  <c r="B455" i="29"/>
  <c r="C455" i="29"/>
  <c r="D455" i="29"/>
  <c r="E455" i="29"/>
  <c r="F455" i="29"/>
  <c r="G455" i="29"/>
  <c r="H455" i="29"/>
  <c r="J455" i="29"/>
  <c r="K455" i="29"/>
  <c r="L455" i="29" s="1"/>
  <c r="B456" i="29"/>
  <c r="C456" i="29"/>
  <c r="D456" i="29"/>
  <c r="E456" i="29"/>
  <c r="F456" i="29"/>
  <c r="G456" i="29"/>
  <c r="H456" i="29"/>
  <c r="J456" i="29"/>
  <c r="K456" i="29"/>
  <c r="L456" i="29" s="1"/>
  <c r="B457" i="29"/>
  <c r="C457" i="29"/>
  <c r="D457" i="29"/>
  <c r="E457" i="29"/>
  <c r="F457" i="29"/>
  <c r="G457" i="29"/>
  <c r="H457" i="29"/>
  <c r="J457" i="29"/>
  <c r="K457" i="29"/>
  <c r="L457" i="29" s="1"/>
  <c r="B458" i="29"/>
  <c r="C458" i="29"/>
  <c r="D458" i="29"/>
  <c r="E458" i="29"/>
  <c r="F458" i="29"/>
  <c r="G458" i="29"/>
  <c r="H458" i="29"/>
  <c r="J458" i="29"/>
  <c r="K458" i="29"/>
  <c r="L458" i="29" s="1"/>
  <c r="B459" i="29"/>
  <c r="C459" i="29"/>
  <c r="D459" i="29"/>
  <c r="E459" i="29"/>
  <c r="F459" i="29"/>
  <c r="G459" i="29"/>
  <c r="H459" i="29"/>
  <c r="J459" i="29"/>
  <c r="K459" i="29"/>
  <c r="L459" i="29" s="1"/>
  <c r="B460" i="29"/>
  <c r="C460" i="29"/>
  <c r="D460" i="29"/>
  <c r="E460" i="29"/>
  <c r="F460" i="29"/>
  <c r="G460" i="29"/>
  <c r="H460" i="29"/>
  <c r="J460" i="29"/>
  <c r="K460" i="29"/>
  <c r="L460" i="29" s="1"/>
  <c r="B461" i="29"/>
  <c r="C461" i="29"/>
  <c r="D461" i="29"/>
  <c r="E461" i="29"/>
  <c r="F461" i="29"/>
  <c r="G461" i="29"/>
  <c r="H461" i="29"/>
  <c r="J461" i="29"/>
  <c r="K461" i="29"/>
  <c r="L461" i="29" s="1"/>
  <c r="B462" i="29"/>
  <c r="C462" i="29"/>
  <c r="D462" i="29"/>
  <c r="E462" i="29"/>
  <c r="F462" i="29"/>
  <c r="G462" i="29"/>
  <c r="H462" i="29"/>
  <c r="J462" i="29"/>
  <c r="K462" i="29"/>
  <c r="L462" i="29" s="1"/>
  <c r="B463" i="29"/>
  <c r="C463" i="29"/>
  <c r="D463" i="29"/>
  <c r="E463" i="29"/>
  <c r="F463" i="29"/>
  <c r="G463" i="29"/>
  <c r="H463" i="29"/>
  <c r="J463" i="29"/>
  <c r="K463" i="29"/>
  <c r="L463" i="29" s="1"/>
  <c r="B464" i="29"/>
  <c r="C464" i="29"/>
  <c r="D464" i="29"/>
  <c r="E464" i="29"/>
  <c r="F464" i="29"/>
  <c r="G464" i="29"/>
  <c r="H464" i="29"/>
  <c r="J464" i="29"/>
  <c r="K464" i="29"/>
  <c r="L464" i="29" s="1"/>
  <c r="B465" i="29"/>
  <c r="C465" i="29"/>
  <c r="D465" i="29"/>
  <c r="E465" i="29"/>
  <c r="F465" i="29"/>
  <c r="G465" i="29"/>
  <c r="H465" i="29"/>
  <c r="J465" i="29"/>
  <c r="K465" i="29"/>
  <c r="L465" i="29"/>
  <c r="B466" i="29"/>
  <c r="C466" i="29"/>
  <c r="D466" i="29"/>
  <c r="E466" i="29"/>
  <c r="F466" i="29"/>
  <c r="G466" i="29"/>
  <c r="H466" i="29"/>
  <c r="J466" i="29"/>
  <c r="K466" i="29"/>
  <c r="L466" i="29" s="1"/>
  <c r="B467" i="29"/>
  <c r="C467" i="29"/>
  <c r="D467" i="29"/>
  <c r="E467" i="29"/>
  <c r="F467" i="29"/>
  <c r="G467" i="29"/>
  <c r="H467" i="29"/>
  <c r="J467" i="29"/>
  <c r="K467" i="29"/>
  <c r="L467" i="29" s="1"/>
  <c r="B468" i="29"/>
  <c r="C468" i="29"/>
  <c r="D468" i="29"/>
  <c r="E468" i="29"/>
  <c r="F468" i="29"/>
  <c r="G468" i="29"/>
  <c r="H468" i="29"/>
  <c r="J468" i="29"/>
  <c r="K468" i="29"/>
  <c r="L468" i="29" s="1"/>
  <c r="B469" i="29"/>
  <c r="C469" i="29"/>
  <c r="D469" i="29"/>
  <c r="E469" i="29"/>
  <c r="F469" i="29"/>
  <c r="G469" i="29"/>
  <c r="H469" i="29"/>
  <c r="J469" i="29"/>
  <c r="K469" i="29"/>
  <c r="L469" i="29" s="1"/>
  <c r="B470" i="29"/>
  <c r="C470" i="29"/>
  <c r="D470" i="29"/>
  <c r="E470" i="29"/>
  <c r="F470" i="29"/>
  <c r="G470" i="29"/>
  <c r="H470" i="29"/>
  <c r="J470" i="29"/>
  <c r="K470" i="29"/>
  <c r="L470" i="29" s="1"/>
  <c r="B471" i="29"/>
  <c r="C471" i="29"/>
  <c r="D471" i="29"/>
  <c r="E471" i="29"/>
  <c r="F471" i="29"/>
  <c r="G471" i="29"/>
  <c r="H471" i="29"/>
  <c r="J471" i="29"/>
  <c r="K471" i="29"/>
  <c r="L471" i="29" s="1"/>
  <c r="B472" i="29"/>
  <c r="C472" i="29"/>
  <c r="D472" i="29"/>
  <c r="E472" i="29"/>
  <c r="F472" i="29"/>
  <c r="G472" i="29"/>
  <c r="H472" i="29"/>
  <c r="J472" i="29"/>
  <c r="K472" i="29"/>
  <c r="L472" i="29" s="1"/>
  <c r="B473" i="29"/>
  <c r="C473" i="29"/>
  <c r="D473" i="29"/>
  <c r="E473" i="29"/>
  <c r="F473" i="29"/>
  <c r="G473" i="29"/>
  <c r="H473" i="29"/>
  <c r="J473" i="29"/>
  <c r="K473" i="29"/>
  <c r="L473" i="29"/>
  <c r="B474" i="29"/>
  <c r="C474" i="29"/>
  <c r="D474" i="29"/>
  <c r="E474" i="29"/>
  <c r="F474" i="29"/>
  <c r="G474" i="29"/>
  <c r="H474" i="29"/>
  <c r="J474" i="29"/>
  <c r="K474" i="29"/>
  <c r="L474" i="29" s="1"/>
  <c r="B475" i="29"/>
  <c r="C475" i="29"/>
  <c r="D475" i="29"/>
  <c r="E475" i="29"/>
  <c r="F475" i="29"/>
  <c r="G475" i="29"/>
  <c r="H475" i="29"/>
  <c r="J475" i="29"/>
  <c r="K475" i="29"/>
  <c r="L475" i="29" s="1"/>
  <c r="B476" i="29"/>
  <c r="C476" i="29"/>
  <c r="D476" i="29"/>
  <c r="E476" i="29"/>
  <c r="F476" i="29"/>
  <c r="G476" i="29"/>
  <c r="H476" i="29"/>
  <c r="J476" i="29"/>
  <c r="K476" i="29"/>
  <c r="L476" i="29" s="1"/>
  <c r="B477" i="29"/>
  <c r="C477" i="29"/>
  <c r="D477" i="29"/>
  <c r="E477" i="29"/>
  <c r="F477" i="29"/>
  <c r="G477" i="29"/>
  <c r="H477" i="29"/>
  <c r="J477" i="29"/>
  <c r="K477" i="29"/>
  <c r="L477" i="29" s="1"/>
  <c r="B478" i="29"/>
  <c r="C478" i="29"/>
  <c r="D478" i="29"/>
  <c r="E478" i="29"/>
  <c r="F478" i="29"/>
  <c r="G478" i="29"/>
  <c r="H478" i="29"/>
  <c r="J478" i="29"/>
  <c r="K478" i="29"/>
  <c r="L478" i="29" s="1"/>
  <c r="B479" i="29"/>
  <c r="C479" i="29"/>
  <c r="D479" i="29"/>
  <c r="E479" i="29"/>
  <c r="F479" i="29"/>
  <c r="G479" i="29"/>
  <c r="H479" i="29"/>
  <c r="J479" i="29"/>
  <c r="K479" i="29"/>
  <c r="L479" i="29" s="1"/>
  <c r="B480" i="29"/>
  <c r="C480" i="29"/>
  <c r="D480" i="29"/>
  <c r="E480" i="29"/>
  <c r="F480" i="29"/>
  <c r="G480" i="29"/>
  <c r="H480" i="29"/>
  <c r="J480" i="29"/>
  <c r="K480" i="29"/>
  <c r="L480" i="29" s="1"/>
  <c r="B481" i="29"/>
  <c r="C481" i="29"/>
  <c r="D481" i="29"/>
  <c r="E481" i="29"/>
  <c r="F481" i="29"/>
  <c r="G481" i="29"/>
  <c r="H481" i="29"/>
  <c r="J481" i="29"/>
  <c r="K481" i="29"/>
  <c r="L481" i="29"/>
  <c r="B482" i="29"/>
  <c r="C482" i="29"/>
  <c r="D482" i="29"/>
  <c r="E482" i="29"/>
  <c r="F482" i="29"/>
  <c r="G482" i="29"/>
  <c r="H482" i="29"/>
  <c r="J482" i="29"/>
  <c r="K482" i="29"/>
  <c r="L482" i="29" s="1"/>
  <c r="B483" i="29"/>
  <c r="C483" i="29"/>
  <c r="D483" i="29"/>
  <c r="E483" i="29"/>
  <c r="F483" i="29"/>
  <c r="G483" i="29"/>
  <c r="H483" i="29"/>
  <c r="J483" i="29"/>
  <c r="K483" i="29"/>
  <c r="L483" i="29" s="1"/>
  <c r="B484" i="29"/>
  <c r="C484" i="29"/>
  <c r="D484" i="29"/>
  <c r="E484" i="29"/>
  <c r="F484" i="29"/>
  <c r="G484" i="29"/>
  <c r="H484" i="29"/>
  <c r="J484" i="29"/>
  <c r="K484" i="29"/>
  <c r="L484" i="29" s="1"/>
  <c r="B485" i="29"/>
  <c r="C485" i="29"/>
  <c r="D485" i="29"/>
  <c r="E485" i="29"/>
  <c r="F485" i="29"/>
  <c r="G485" i="29"/>
  <c r="H485" i="29"/>
  <c r="J485" i="29"/>
  <c r="K485" i="29"/>
  <c r="L485" i="29" s="1"/>
  <c r="B486" i="29"/>
  <c r="C486" i="29"/>
  <c r="D486" i="29"/>
  <c r="E486" i="29"/>
  <c r="F486" i="29"/>
  <c r="G486" i="29"/>
  <c r="H486" i="29"/>
  <c r="J486" i="29"/>
  <c r="K486" i="29"/>
  <c r="L486" i="29" s="1"/>
  <c r="B487" i="29"/>
  <c r="C487" i="29"/>
  <c r="D487" i="29"/>
  <c r="E487" i="29"/>
  <c r="F487" i="29"/>
  <c r="G487" i="29"/>
  <c r="H487" i="29"/>
  <c r="J487" i="29"/>
  <c r="K487" i="29"/>
  <c r="L487" i="29" s="1"/>
  <c r="B488" i="29"/>
  <c r="C488" i="29"/>
  <c r="D488" i="29"/>
  <c r="E488" i="29"/>
  <c r="F488" i="29"/>
  <c r="G488" i="29"/>
  <c r="H488" i="29"/>
  <c r="J488" i="29"/>
  <c r="K488" i="29"/>
  <c r="L488" i="29" s="1"/>
  <c r="B489" i="29"/>
  <c r="C489" i="29"/>
  <c r="D489" i="29"/>
  <c r="E489" i="29"/>
  <c r="F489" i="29"/>
  <c r="G489" i="29"/>
  <c r="H489" i="29"/>
  <c r="J489" i="29"/>
  <c r="K489" i="29"/>
  <c r="L489" i="29" s="1"/>
  <c r="B490" i="29"/>
  <c r="C490" i="29"/>
  <c r="D490" i="29"/>
  <c r="E490" i="29"/>
  <c r="F490" i="29"/>
  <c r="G490" i="29"/>
  <c r="H490" i="29"/>
  <c r="J490" i="29"/>
  <c r="K490" i="29"/>
  <c r="L490" i="29" s="1"/>
  <c r="B491" i="29"/>
  <c r="C491" i="29"/>
  <c r="D491" i="29"/>
  <c r="E491" i="29"/>
  <c r="F491" i="29"/>
  <c r="G491" i="29"/>
  <c r="H491" i="29"/>
  <c r="J491" i="29"/>
  <c r="K491" i="29"/>
  <c r="L491" i="29" s="1"/>
  <c r="B492" i="29"/>
  <c r="C492" i="29"/>
  <c r="D492" i="29"/>
  <c r="E492" i="29"/>
  <c r="F492" i="29"/>
  <c r="G492" i="29"/>
  <c r="H492" i="29"/>
  <c r="J492" i="29"/>
  <c r="K492" i="29"/>
  <c r="L492" i="29" s="1"/>
  <c r="B493" i="29"/>
  <c r="C493" i="29"/>
  <c r="D493" i="29"/>
  <c r="E493" i="29"/>
  <c r="F493" i="29"/>
  <c r="G493" i="29"/>
  <c r="H493" i="29"/>
  <c r="J493" i="29"/>
  <c r="K493" i="29"/>
  <c r="L493" i="29" s="1"/>
  <c r="B494" i="29"/>
  <c r="C494" i="29"/>
  <c r="D494" i="29"/>
  <c r="E494" i="29"/>
  <c r="F494" i="29"/>
  <c r="G494" i="29"/>
  <c r="H494" i="29"/>
  <c r="J494" i="29"/>
  <c r="K494" i="29"/>
  <c r="L494" i="29" s="1"/>
  <c r="B495" i="29"/>
  <c r="C495" i="29"/>
  <c r="D495" i="29"/>
  <c r="E495" i="29"/>
  <c r="F495" i="29"/>
  <c r="G495" i="29"/>
  <c r="H495" i="29"/>
  <c r="J495" i="29"/>
  <c r="K495" i="29"/>
  <c r="L495" i="29" s="1"/>
  <c r="B496" i="29"/>
  <c r="C496" i="29"/>
  <c r="D496" i="29"/>
  <c r="E496" i="29"/>
  <c r="F496" i="29"/>
  <c r="G496" i="29"/>
  <c r="H496" i="29"/>
  <c r="J496" i="29"/>
  <c r="K496" i="29"/>
  <c r="L496" i="29" s="1"/>
  <c r="B497" i="29"/>
  <c r="C497" i="29"/>
  <c r="D497" i="29"/>
  <c r="E497" i="29"/>
  <c r="F497" i="29"/>
  <c r="G497" i="29"/>
  <c r="H497" i="29"/>
  <c r="J497" i="29"/>
  <c r="K497" i="29"/>
  <c r="L497" i="29"/>
  <c r="B498" i="29"/>
  <c r="C498" i="29"/>
  <c r="D498" i="29"/>
  <c r="E498" i="29"/>
  <c r="F498" i="29"/>
  <c r="G498" i="29"/>
  <c r="H498" i="29"/>
  <c r="J498" i="29"/>
  <c r="K498" i="29"/>
  <c r="L498" i="29" s="1"/>
  <c r="B499" i="29"/>
  <c r="C499" i="29"/>
  <c r="D499" i="29"/>
  <c r="E499" i="29"/>
  <c r="F499" i="29"/>
  <c r="G499" i="29"/>
  <c r="H499" i="29"/>
  <c r="J499" i="29"/>
  <c r="K499" i="29"/>
  <c r="L499" i="29" s="1"/>
  <c r="B500" i="29"/>
  <c r="C500" i="29"/>
  <c r="D500" i="29"/>
  <c r="E500" i="29"/>
  <c r="F500" i="29"/>
  <c r="G500" i="29"/>
  <c r="H500" i="29"/>
  <c r="J500" i="29"/>
  <c r="K500" i="29"/>
  <c r="L500" i="29" s="1"/>
  <c r="B501" i="29"/>
  <c r="C501" i="29"/>
  <c r="D501" i="29"/>
  <c r="E501" i="29"/>
  <c r="F501" i="29"/>
  <c r="G501" i="29"/>
  <c r="H501" i="29"/>
  <c r="J501" i="29"/>
  <c r="K501" i="29"/>
  <c r="L501" i="29" s="1"/>
  <c r="B502" i="29"/>
  <c r="C502" i="29"/>
  <c r="D502" i="29"/>
  <c r="E502" i="29"/>
  <c r="F502" i="29"/>
  <c r="G502" i="29"/>
  <c r="H502" i="29"/>
  <c r="J502" i="29"/>
  <c r="K502" i="29"/>
  <c r="L502" i="29"/>
  <c r="B503" i="29"/>
  <c r="C503" i="29"/>
  <c r="D503" i="29"/>
  <c r="E503" i="29"/>
  <c r="F503" i="29"/>
  <c r="G503" i="29"/>
  <c r="H503" i="29"/>
  <c r="J503" i="29"/>
  <c r="K503" i="29"/>
  <c r="L503" i="29" s="1"/>
  <c r="B504" i="29"/>
  <c r="C504" i="29"/>
  <c r="D504" i="29"/>
  <c r="E504" i="29"/>
  <c r="F504" i="29"/>
  <c r="G504" i="29"/>
  <c r="H504" i="29"/>
  <c r="J504" i="29"/>
  <c r="K504" i="29"/>
  <c r="L504" i="29" s="1"/>
  <c r="B505" i="29"/>
  <c r="C505" i="29"/>
  <c r="D505" i="29"/>
  <c r="E505" i="29"/>
  <c r="F505" i="29"/>
  <c r="G505" i="29"/>
  <c r="H505" i="29"/>
  <c r="J505" i="29"/>
  <c r="K505" i="29"/>
  <c r="L505" i="29" s="1"/>
  <c r="B506" i="29"/>
  <c r="C506" i="29"/>
  <c r="D506" i="29"/>
  <c r="E506" i="29"/>
  <c r="F506" i="29"/>
  <c r="G506" i="29"/>
  <c r="H506" i="29"/>
  <c r="J506" i="29"/>
  <c r="K506" i="29"/>
  <c r="L506" i="29" s="1"/>
  <c r="B8" i="31"/>
  <c r="C8" i="31"/>
  <c r="D8" i="31"/>
  <c r="E8" i="31"/>
  <c r="M8" i="31" s="1"/>
  <c r="O8" i="31" s="1"/>
  <c r="F8" i="31"/>
  <c r="G8" i="31"/>
  <c r="H8" i="31"/>
  <c r="P8" i="31" s="1"/>
  <c r="B9" i="31"/>
  <c r="C9" i="31"/>
  <c r="D9" i="31"/>
  <c r="E9" i="31"/>
  <c r="M9" i="31" s="1"/>
  <c r="O9" i="31" s="1"/>
  <c r="F9" i="31"/>
  <c r="G9" i="31"/>
  <c r="H9" i="31"/>
  <c r="P9" i="31"/>
  <c r="B10" i="31"/>
  <c r="C10" i="31"/>
  <c r="D10" i="31"/>
  <c r="E10" i="31"/>
  <c r="M10" i="31" s="1"/>
  <c r="O10" i="31" s="1"/>
  <c r="F10" i="31"/>
  <c r="G10" i="31"/>
  <c r="H10" i="31"/>
  <c r="P10" i="31" s="1"/>
  <c r="B11" i="31"/>
  <c r="C11" i="31"/>
  <c r="D11" i="31"/>
  <c r="E11" i="31"/>
  <c r="M11" i="31" s="1"/>
  <c r="O11" i="31" s="1"/>
  <c r="F11" i="31"/>
  <c r="G11" i="31"/>
  <c r="H11" i="31"/>
  <c r="P11" i="31" s="1"/>
  <c r="B12" i="31"/>
  <c r="C12" i="31"/>
  <c r="D12" i="31"/>
  <c r="E12" i="31"/>
  <c r="F12" i="31"/>
  <c r="G12" i="31"/>
  <c r="H12" i="31"/>
  <c r="P12" i="31" s="1"/>
  <c r="M12" i="31"/>
  <c r="O12" i="31" s="1"/>
  <c r="Q12" i="31" s="1"/>
  <c r="B13" i="31"/>
  <c r="C13" i="31"/>
  <c r="D13" i="31"/>
  <c r="E13" i="31"/>
  <c r="F13" i="31"/>
  <c r="G13" i="31"/>
  <c r="H13" i="31"/>
  <c r="M13" i="31"/>
  <c r="O13" i="31" s="1"/>
  <c r="P13" i="31"/>
  <c r="B14" i="31"/>
  <c r="C14" i="31"/>
  <c r="D14" i="31"/>
  <c r="E14" i="31"/>
  <c r="M14" i="31" s="1"/>
  <c r="O14" i="31" s="1"/>
  <c r="F14" i="31"/>
  <c r="G14" i="31"/>
  <c r="H14" i="31"/>
  <c r="P14" i="31" s="1"/>
  <c r="B15" i="31"/>
  <c r="C15" i="31"/>
  <c r="D15" i="31"/>
  <c r="E15" i="31"/>
  <c r="M15" i="31" s="1"/>
  <c r="O15" i="31" s="1"/>
  <c r="F15" i="31"/>
  <c r="G15" i="31"/>
  <c r="H15" i="31"/>
  <c r="P15" i="31" s="1"/>
  <c r="B16" i="31"/>
  <c r="C16" i="31"/>
  <c r="D16" i="31"/>
  <c r="E16" i="31"/>
  <c r="M16" i="31" s="1"/>
  <c r="O16" i="31" s="1"/>
  <c r="Q16" i="31" s="1"/>
  <c r="F16" i="31"/>
  <c r="G16" i="31"/>
  <c r="H16" i="31"/>
  <c r="P16" i="31" s="1"/>
  <c r="B17" i="31"/>
  <c r="C17" i="31"/>
  <c r="D17" i="31"/>
  <c r="E17" i="31"/>
  <c r="M17" i="31" s="1"/>
  <c r="O17" i="31" s="1"/>
  <c r="F17" i="31"/>
  <c r="G17" i="31"/>
  <c r="H17" i="31"/>
  <c r="P17" i="31"/>
  <c r="B18" i="31"/>
  <c r="C18" i="31"/>
  <c r="D18" i="31"/>
  <c r="E18" i="31"/>
  <c r="M18" i="31" s="1"/>
  <c r="O18" i="31" s="1"/>
  <c r="F18" i="31"/>
  <c r="G18" i="31"/>
  <c r="H18" i="31"/>
  <c r="P18" i="31" s="1"/>
  <c r="B19" i="31"/>
  <c r="C19" i="31"/>
  <c r="D19" i="31"/>
  <c r="E19" i="31"/>
  <c r="M19" i="31" s="1"/>
  <c r="O19" i="31" s="1"/>
  <c r="F19" i="31"/>
  <c r="G19" i="31"/>
  <c r="H19" i="31"/>
  <c r="P19" i="31"/>
  <c r="B20" i="31"/>
  <c r="C20" i="31"/>
  <c r="D20" i="31"/>
  <c r="E20" i="31"/>
  <c r="F20" i="31"/>
  <c r="G20" i="31"/>
  <c r="H20" i="31"/>
  <c r="P20" i="31" s="1"/>
  <c r="Q20" i="31" s="1"/>
  <c r="M20" i="31"/>
  <c r="O20" i="31"/>
  <c r="B21" i="31"/>
  <c r="C21" i="31"/>
  <c r="D21" i="31"/>
  <c r="E21" i="31"/>
  <c r="M21" i="31" s="1"/>
  <c r="O21" i="31" s="1"/>
  <c r="Q21" i="31" s="1"/>
  <c r="F21" i="31"/>
  <c r="G21" i="31"/>
  <c r="H21" i="31"/>
  <c r="P21" i="31"/>
  <c r="B22" i="31"/>
  <c r="C22" i="31"/>
  <c r="D22" i="31"/>
  <c r="E22" i="31"/>
  <c r="M22" i="31" s="1"/>
  <c r="O22" i="31" s="1"/>
  <c r="F22" i="31"/>
  <c r="G22" i="31"/>
  <c r="H22" i="31"/>
  <c r="P22" i="31" s="1"/>
  <c r="B23" i="31"/>
  <c r="C23" i="31"/>
  <c r="D23" i="31"/>
  <c r="E23" i="31"/>
  <c r="M23" i="31" s="1"/>
  <c r="O23" i="31" s="1"/>
  <c r="F23" i="31"/>
  <c r="G23" i="31"/>
  <c r="H23" i="31"/>
  <c r="P23" i="31" s="1"/>
  <c r="B24" i="31"/>
  <c r="C24" i="31"/>
  <c r="D24" i="31"/>
  <c r="E24" i="31"/>
  <c r="F24" i="31"/>
  <c r="G24" i="31"/>
  <c r="H24" i="31"/>
  <c r="P24" i="31" s="1"/>
  <c r="M24" i="31"/>
  <c r="O24" i="31" s="1"/>
  <c r="B25" i="31"/>
  <c r="C25" i="31"/>
  <c r="D25" i="31"/>
  <c r="E25" i="31"/>
  <c r="M25" i="31" s="1"/>
  <c r="O25" i="31" s="1"/>
  <c r="F25" i="31"/>
  <c r="G25" i="31"/>
  <c r="H25" i="31"/>
  <c r="P25" i="31" s="1"/>
  <c r="B26" i="31"/>
  <c r="C26" i="31"/>
  <c r="D26" i="31"/>
  <c r="E26" i="31"/>
  <c r="F26" i="31"/>
  <c r="G26" i="31"/>
  <c r="H26" i="31"/>
  <c r="P26" i="31" s="1"/>
  <c r="M26" i="31"/>
  <c r="O26" i="31" s="1"/>
  <c r="Q26" i="31" s="1"/>
  <c r="B27" i="31"/>
  <c r="C27" i="31"/>
  <c r="D27" i="31"/>
  <c r="E27" i="31"/>
  <c r="M27" i="31" s="1"/>
  <c r="O27" i="31" s="1"/>
  <c r="Q27" i="31" s="1"/>
  <c r="F27" i="31"/>
  <c r="G27" i="31"/>
  <c r="H27" i="31"/>
  <c r="P27" i="31"/>
  <c r="B28" i="31"/>
  <c r="C28" i="31"/>
  <c r="D28" i="31"/>
  <c r="E28" i="31"/>
  <c r="M28" i="31" s="1"/>
  <c r="F28" i="31"/>
  <c r="G28" i="31"/>
  <c r="H28" i="31"/>
  <c r="P28" i="31" s="1"/>
  <c r="O28" i="31"/>
  <c r="Q28" i="31" s="1"/>
  <c r="B29" i="31"/>
  <c r="C29" i="31"/>
  <c r="D29" i="31"/>
  <c r="E29" i="31"/>
  <c r="M29" i="31" s="1"/>
  <c r="O29" i="31" s="1"/>
  <c r="Q29" i="31" s="1"/>
  <c r="F29" i="31"/>
  <c r="G29" i="31"/>
  <c r="H29" i="31"/>
  <c r="P29" i="31"/>
  <c r="B30" i="31"/>
  <c r="C30" i="31"/>
  <c r="D30" i="31"/>
  <c r="E30" i="31"/>
  <c r="M30" i="31" s="1"/>
  <c r="O30" i="31" s="1"/>
  <c r="Q30" i="31" s="1"/>
  <c r="F30" i="31"/>
  <c r="G30" i="31"/>
  <c r="H30" i="31"/>
  <c r="P30" i="31"/>
  <c r="B31" i="31"/>
  <c r="C31" i="31"/>
  <c r="D31" i="31"/>
  <c r="E31" i="31"/>
  <c r="M31" i="31" s="1"/>
  <c r="O31" i="31" s="1"/>
  <c r="F31" i="31"/>
  <c r="G31" i="31"/>
  <c r="H31" i="31"/>
  <c r="P31" i="31" s="1"/>
  <c r="B32" i="31"/>
  <c r="C32" i="31"/>
  <c r="D32" i="31"/>
  <c r="E32" i="31"/>
  <c r="M32" i="31" s="1"/>
  <c r="O32" i="31" s="1"/>
  <c r="F32" i="31"/>
  <c r="G32" i="31"/>
  <c r="H32" i="31"/>
  <c r="P32" i="31" s="1"/>
  <c r="B33" i="31"/>
  <c r="C33" i="31"/>
  <c r="D33" i="31"/>
  <c r="E33" i="31"/>
  <c r="M33" i="31" s="1"/>
  <c r="O33" i="31" s="1"/>
  <c r="F33" i="31"/>
  <c r="G33" i="31"/>
  <c r="H33" i="31"/>
  <c r="P33" i="31"/>
  <c r="B34" i="31"/>
  <c r="C34" i="31"/>
  <c r="D34" i="31"/>
  <c r="E34" i="31"/>
  <c r="F34" i="31"/>
  <c r="G34" i="31"/>
  <c r="H34" i="31"/>
  <c r="P34" i="31" s="1"/>
  <c r="M34" i="31"/>
  <c r="O34" i="31" s="1"/>
  <c r="B35" i="31"/>
  <c r="C35" i="31"/>
  <c r="D35" i="31"/>
  <c r="E35" i="31"/>
  <c r="M35" i="31" s="1"/>
  <c r="O35" i="31" s="1"/>
  <c r="F35" i="31"/>
  <c r="G35" i="31"/>
  <c r="H35" i="31"/>
  <c r="P35" i="31"/>
  <c r="B36" i="31"/>
  <c r="C36" i="31"/>
  <c r="D36" i="31"/>
  <c r="E36" i="31"/>
  <c r="M36" i="31" s="1"/>
  <c r="O36" i="31" s="1"/>
  <c r="F36" i="31"/>
  <c r="G36" i="31"/>
  <c r="H36" i="31"/>
  <c r="P36" i="31" s="1"/>
  <c r="Q36" i="31"/>
  <c r="B37" i="31"/>
  <c r="C37" i="31"/>
  <c r="D37" i="31"/>
  <c r="E37" i="31"/>
  <c r="F37" i="31"/>
  <c r="G37" i="31"/>
  <c r="H37" i="31"/>
  <c r="M37" i="31"/>
  <c r="O37" i="31" s="1"/>
  <c r="Q37" i="31" s="1"/>
  <c r="P37" i="31"/>
  <c r="B38" i="31"/>
  <c r="C38" i="31"/>
  <c r="D38" i="31"/>
  <c r="E38" i="31"/>
  <c r="M38" i="31" s="1"/>
  <c r="O38" i="31" s="1"/>
  <c r="F38" i="31"/>
  <c r="G38" i="31"/>
  <c r="H38" i="31"/>
  <c r="P38" i="31"/>
  <c r="B39" i="31"/>
  <c r="C39" i="31"/>
  <c r="D39" i="31"/>
  <c r="E39" i="31"/>
  <c r="M39" i="31" s="1"/>
  <c r="O39" i="31" s="1"/>
  <c r="Q39" i="31" s="1"/>
  <c r="F39" i="31"/>
  <c r="G39" i="31"/>
  <c r="H39" i="31"/>
  <c r="P39" i="31" s="1"/>
  <c r="B40" i="31"/>
  <c r="C40" i="31"/>
  <c r="D40" i="31"/>
  <c r="E40" i="31"/>
  <c r="M40" i="31" s="1"/>
  <c r="O40" i="31" s="1"/>
  <c r="F40" i="31"/>
  <c r="G40" i="31"/>
  <c r="H40" i="31"/>
  <c r="P40" i="31" s="1"/>
  <c r="B41" i="31"/>
  <c r="C41" i="31"/>
  <c r="D41" i="31"/>
  <c r="E41" i="31"/>
  <c r="M41" i="31" s="1"/>
  <c r="O41" i="31" s="1"/>
  <c r="F41" i="31"/>
  <c r="G41" i="31"/>
  <c r="H41" i="31"/>
  <c r="P41" i="31"/>
  <c r="B42" i="31"/>
  <c r="C42" i="31"/>
  <c r="D42" i="31"/>
  <c r="E42" i="31"/>
  <c r="M42" i="31" s="1"/>
  <c r="O42" i="31" s="1"/>
  <c r="Q42" i="31" s="1"/>
  <c r="F42" i="31"/>
  <c r="G42" i="31"/>
  <c r="H42" i="31"/>
  <c r="P42" i="31" s="1"/>
  <c r="B43" i="31"/>
  <c r="C43" i="31"/>
  <c r="D43" i="31"/>
  <c r="E43" i="31"/>
  <c r="M43" i="31" s="1"/>
  <c r="O43" i="31" s="1"/>
  <c r="F43" i="31"/>
  <c r="G43" i="31"/>
  <c r="H43" i="31"/>
  <c r="P43" i="31" s="1"/>
  <c r="B44" i="31"/>
  <c r="C44" i="31"/>
  <c r="D44" i="31"/>
  <c r="E44" i="31"/>
  <c r="F44" i="31"/>
  <c r="G44" i="31"/>
  <c r="H44" i="31"/>
  <c r="P44" i="31" s="1"/>
  <c r="M44" i="31"/>
  <c r="O44" i="31" s="1"/>
  <c r="B45" i="31"/>
  <c r="C45" i="31"/>
  <c r="D45" i="31"/>
  <c r="E45" i="31"/>
  <c r="M45" i="31" s="1"/>
  <c r="O45" i="31" s="1"/>
  <c r="Q45" i="31" s="1"/>
  <c r="F45" i="31"/>
  <c r="G45" i="31"/>
  <c r="H45" i="31"/>
  <c r="P45" i="31"/>
  <c r="B46" i="31"/>
  <c r="C46" i="31"/>
  <c r="D46" i="31"/>
  <c r="E46" i="31"/>
  <c r="M46" i="31" s="1"/>
  <c r="O46" i="31" s="1"/>
  <c r="Q46" i="31" s="1"/>
  <c r="F46" i="31"/>
  <c r="G46" i="31"/>
  <c r="H46" i="31"/>
  <c r="P46" i="31"/>
  <c r="B47" i="31"/>
  <c r="C47" i="31"/>
  <c r="D47" i="31"/>
  <c r="E47" i="31"/>
  <c r="M47" i="31" s="1"/>
  <c r="O47" i="31" s="1"/>
  <c r="F47" i="31"/>
  <c r="G47" i="31"/>
  <c r="H47" i="31"/>
  <c r="P47" i="31" s="1"/>
  <c r="B48" i="31"/>
  <c r="C48" i="31"/>
  <c r="D48" i="31"/>
  <c r="E48" i="31"/>
  <c r="M48" i="31" s="1"/>
  <c r="O48" i="31" s="1"/>
  <c r="F48" i="31"/>
  <c r="G48" i="31"/>
  <c r="H48" i="31"/>
  <c r="P48" i="31" s="1"/>
  <c r="B49" i="31"/>
  <c r="C49" i="31"/>
  <c r="D49" i="31"/>
  <c r="E49" i="31"/>
  <c r="M49" i="31" s="1"/>
  <c r="O49" i="31" s="1"/>
  <c r="Q49" i="31" s="1"/>
  <c r="F49" i="31"/>
  <c r="G49" i="31"/>
  <c r="H49" i="31"/>
  <c r="P49" i="31"/>
  <c r="B50" i="31"/>
  <c r="C50" i="31"/>
  <c r="D50" i="31"/>
  <c r="E50" i="31"/>
  <c r="M50" i="31" s="1"/>
  <c r="O50" i="31" s="1"/>
  <c r="Q50" i="31" s="1"/>
  <c r="F50" i="31"/>
  <c r="G50" i="31"/>
  <c r="H50" i="31"/>
  <c r="P50" i="31" s="1"/>
  <c r="B51" i="31"/>
  <c r="C51" i="31"/>
  <c r="D51" i="31"/>
  <c r="E51" i="31"/>
  <c r="M51" i="31" s="1"/>
  <c r="O51" i="31" s="1"/>
  <c r="F51" i="31"/>
  <c r="G51" i="31"/>
  <c r="H51" i="31"/>
  <c r="P51" i="31"/>
  <c r="B52" i="31"/>
  <c r="C52" i="31"/>
  <c r="D52" i="31"/>
  <c r="E52" i="31"/>
  <c r="F52" i="31"/>
  <c r="G52" i="31"/>
  <c r="H52" i="31"/>
  <c r="P52" i="31" s="1"/>
  <c r="M52" i="31"/>
  <c r="O52" i="31"/>
  <c r="B53" i="31"/>
  <c r="C53" i="31"/>
  <c r="D53" i="31"/>
  <c r="E53" i="31"/>
  <c r="M53" i="31" s="1"/>
  <c r="O53" i="31" s="1"/>
  <c r="Q53" i="31" s="1"/>
  <c r="F53" i="31"/>
  <c r="G53" i="31"/>
  <c r="H53" i="31"/>
  <c r="P53" i="31"/>
  <c r="B54" i="31"/>
  <c r="C54" i="31"/>
  <c r="D54" i="31"/>
  <c r="E54" i="31"/>
  <c r="M54" i="31" s="1"/>
  <c r="O54" i="31" s="1"/>
  <c r="F54" i="31"/>
  <c r="G54" i="31"/>
  <c r="H54" i="31"/>
  <c r="P54" i="31"/>
  <c r="B55" i="31"/>
  <c r="C55" i="31"/>
  <c r="D55" i="31"/>
  <c r="E55" i="31"/>
  <c r="M55" i="31" s="1"/>
  <c r="O55" i="31" s="1"/>
  <c r="F55" i="31"/>
  <c r="G55" i="31"/>
  <c r="H55" i="31"/>
  <c r="P55" i="31" s="1"/>
  <c r="B56" i="31"/>
  <c r="C56" i="31"/>
  <c r="D56" i="31"/>
  <c r="E56" i="31"/>
  <c r="F56" i="31"/>
  <c r="G56" i="31"/>
  <c r="H56" i="31"/>
  <c r="P56" i="31" s="1"/>
  <c r="M56" i="31"/>
  <c r="O56" i="31" s="1"/>
  <c r="Q56" i="31" s="1"/>
  <c r="B57" i="31"/>
  <c r="C57" i="31"/>
  <c r="D57" i="31"/>
  <c r="E57" i="31"/>
  <c r="M57" i="31" s="1"/>
  <c r="O57" i="31" s="1"/>
  <c r="F57" i="31"/>
  <c r="G57" i="31"/>
  <c r="H57" i="31"/>
  <c r="P57" i="31"/>
  <c r="B58" i="31"/>
  <c r="C58" i="31"/>
  <c r="D58" i="31"/>
  <c r="E58" i="31"/>
  <c r="M58" i="31" s="1"/>
  <c r="O58" i="31" s="1"/>
  <c r="F58" i="31"/>
  <c r="G58" i="31"/>
  <c r="H58" i="31"/>
  <c r="P58" i="31" s="1"/>
  <c r="B59" i="31"/>
  <c r="C59" i="31"/>
  <c r="D59" i="31"/>
  <c r="E59" i="31"/>
  <c r="M59" i="31" s="1"/>
  <c r="O59" i="31" s="1"/>
  <c r="F59" i="31"/>
  <c r="G59" i="31"/>
  <c r="H59" i="31"/>
  <c r="P59" i="31" s="1"/>
  <c r="B60" i="31"/>
  <c r="C60" i="31"/>
  <c r="D60" i="31"/>
  <c r="E60" i="31"/>
  <c r="F60" i="31"/>
  <c r="G60" i="31"/>
  <c r="H60" i="31"/>
  <c r="P60" i="31" s="1"/>
  <c r="M60" i="31"/>
  <c r="O60" i="31" s="1"/>
  <c r="B61" i="31"/>
  <c r="C61" i="31"/>
  <c r="D61" i="31"/>
  <c r="E61" i="31"/>
  <c r="M61" i="31" s="1"/>
  <c r="O61" i="31" s="1"/>
  <c r="F61" i="31"/>
  <c r="G61" i="31"/>
  <c r="H61" i="31"/>
  <c r="P61" i="31" s="1"/>
  <c r="B62" i="31"/>
  <c r="C62" i="31"/>
  <c r="D62" i="31"/>
  <c r="E62" i="31"/>
  <c r="M62" i="31" s="1"/>
  <c r="O62" i="31" s="1"/>
  <c r="Q62" i="31" s="1"/>
  <c r="F62" i="31"/>
  <c r="G62" i="31"/>
  <c r="H62" i="31"/>
  <c r="P62" i="31"/>
  <c r="B63" i="31"/>
  <c r="C63" i="31"/>
  <c r="D63" i="31"/>
  <c r="E63" i="31"/>
  <c r="M63" i="31" s="1"/>
  <c r="O63" i="31" s="1"/>
  <c r="F63" i="31"/>
  <c r="G63" i="31"/>
  <c r="H63" i="31"/>
  <c r="P63" i="31" s="1"/>
  <c r="B64" i="31"/>
  <c r="C64" i="31"/>
  <c r="D64" i="31"/>
  <c r="E64" i="31"/>
  <c r="M64" i="31" s="1"/>
  <c r="O64" i="31" s="1"/>
  <c r="F64" i="31"/>
  <c r="G64" i="31"/>
  <c r="H64" i="31"/>
  <c r="P64" i="31" s="1"/>
  <c r="B65" i="31"/>
  <c r="C65" i="31"/>
  <c r="D65" i="31"/>
  <c r="E65" i="31"/>
  <c r="M65" i="31" s="1"/>
  <c r="O65" i="31" s="1"/>
  <c r="F65" i="31"/>
  <c r="G65" i="31"/>
  <c r="H65" i="31"/>
  <c r="P65" i="31"/>
  <c r="B66" i="31"/>
  <c r="C66" i="31"/>
  <c r="D66" i="31"/>
  <c r="E66" i="31"/>
  <c r="M66" i="31" s="1"/>
  <c r="O66" i="31" s="1"/>
  <c r="F66" i="31"/>
  <c r="G66" i="31"/>
  <c r="H66" i="31"/>
  <c r="P66" i="31" s="1"/>
  <c r="B67" i="31"/>
  <c r="C67" i="31"/>
  <c r="D67" i="31"/>
  <c r="E67" i="31"/>
  <c r="M67" i="31" s="1"/>
  <c r="O67" i="31" s="1"/>
  <c r="F67" i="31"/>
  <c r="G67" i="31"/>
  <c r="H67" i="31"/>
  <c r="P67" i="31" s="1"/>
  <c r="B68" i="31"/>
  <c r="C68" i="31"/>
  <c r="D68" i="31"/>
  <c r="E68" i="31"/>
  <c r="M68" i="31" s="1"/>
  <c r="F68" i="31"/>
  <c r="G68" i="31"/>
  <c r="H68" i="31"/>
  <c r="P68" i="31" s="1"/>
  <c r="O68" i="31"/>
  <c r="B69" i="31"/>
  <c r="C69" i="31"/>
  <c r="D69" i="31"/>
  <c r="E69" i="31"/>
  <c r="M69" i="31" s="1"/>
  <c r="O69" i="31" s="1"/>
  <c r="Q69" i="31" s="1"/>
  <c r="F69" i="31"/>
  <c r="G69" i="31"/>
  <c r="H69" i="31"/>
  <c r="P69" i="31"/>
  <c r="B70" i="31"/>
  <c r="C70" i="31"/>
  <c r="D70" i="31"/>
  <c r="E70" i="31"/>
  <c r="M70" i="31" s="1"/>
  <c r="O70" i="31" s="1"/>
  <c r="F70" i="31"/>
  <c r="G70" i="31"/>
  <c r="H70" i="31"/>
  <c r="P70" i="31" s="1"/>
  <c r="B71" i="31"/>
  <c r="C71" i="31"/>
  <c r="D71" i="31"/>
  <c r="E71" i="31"/>
  <c r="M71" i="31" s="1"/>
  <c r="O71" i="31" s="1"/>
  <c r="F71" i="31"/>
  <c r="G71" i="31"/>
  <c r="H71" i="31"/>
  <c r="P71" i="31" s="1"/>
  <c r="B72" i="31"/>
  <c r="C72" i="31"/>
  <c r="D72" i="31"/>
  <c r="E72" i="31"/>
  <c r="F72" i="31"/>
  <c r="G72" i="31"/>
  <c r="H72" i="31"/>
  <c r="P72" i="31" s="1"/>
  <c r="M72" i="31"/>
  <c r="O72" i="31" s="1"/>
  <c r="Q72" i="31" s="1"/>
  <c r="B73" i="31"/>
  <c r="C73" i="31"/>
  <c r="D73" i="31"/>
  <c r="E73" i="31"/>
  <c r="M73" i="31" s="1"/>
  <c r="O73" i="31" s="1"/>
  <c r="Q73" i="31" s="1"/>
  <c r="F73" i="31"/>
  <c r="G73" i="31"/>
  <c r="H73" i="31"/>
  <c r="P73" i="31" s="1"/>
  <c r="B74" i="31"/>
  <c r="C74" i="31"/>
  <c r="D74" i="31"/>
  <c r="E74" i="31"/>
  <c r="F74" i="31"/>
  <c r="G74" i="31"/>
  <c r="H74" i="31"/>
  <c r="P74" i="31" s="1"/>
  <c r="M74" i="31"/>
  <c r="O74" i="31" s="1"/>
  <c r="B75" i="31"/>
  <c r="C75" i="31"/>
  <c r="D75" i="31"/>
  <c r="E75" i="31"/>
  <c r="M75" i="31" s="1"/>
  <c r="O75" i="31" s="1"/>
  <c r="Q75" i="31" s="1"/>
  <c r="F75" i="31"/>
  <c r="G75" i="31"/>
  <c r="H75" i="31"/>
  <c r="P75" i="31"/>
  <c r="B76" i="31"/>
  <c r="C76" i="31"/>
  <c r="D76" i="31"/>
  <c r="E76" i="31"/>
  <c r="M76" i="31" s="1"/>
  <c r="O76" i="31" s="1"/>
  <c r="F76" i="31"/>
  <c r="G76" i="31"/>
  <c r="H76" i="31"/>
  <c r="P76" i="31" s="1"/>
  <c r="B77" i="31"/>
  <c r="C77" i="31"/>
  <c r="D77" i="31"/>
  <c r="E77" i="31"/>
  <c r="M77" i="31" s="1"/>
  <c r="O77" i="31" s="1"/>
  <c r="Q77" i="31" s="1"/>
  <c r="F77" i="31"/>
  <c r="G77" i="31"/>
  <c r="H77" i="31"/>
  <c r="P77" i="31"/>
  <c r="B78" i="31"/>
  <c r="C78" i="31"/>
  <c r="D78" i="31"/>
  <c r="E78" i="31"/>
  <c r="M78" i="31" s="1"/>
  <c r="O78" i="31" s="1"/>
  <c r="Q78" i="31" s="1"/>
  <c r="F78" i="31"/>
  <c r="G78" i="31"/>
  <c r="H78" i="31"/>
  <c r="P78" i="31"/>
  <c r="B79" i="31"/>
  <c r="C79" i="31"/>
  <c r="D79" i="31"/>
  <c r="E79" i="31"/>
  <c r="M79" i="31" s="1"/>
  <c r="O79" i="31" s="1"/>
  <c r="F79" i="31"/>
  <c r="G79" i="31"/>
  <c r="H79" i="31"/>
  <c r="P79" i="31" s="1"/>
  <c r="B80" i="31"/>
  <c r="C80" i="31"/>
  <c r="D80" i="31"/>
  <c r="E80" i="31"/>
  <c r="F80" i="31"/>
  <c r="G80" i="31"/>
  <c r="H80" i="31"/>
  <c r="P80" i="31" s="1"/>
  <c r="M80" i="31"/>
  <c r="O80" i="31" s="1"/>
  <c r="B81" i="31"/>
  <c r="C81" i="31"/>
  <c r="D81" i="31"/>
  <c r="E81" i="31"/>
  <c r="M81" i="31" s="1"/>
  <c r="O81" i="31" s="1"/>
  <c r="F81" i="31"/>
  <c r="G81" i="31"/>
  <c r="H81" i="31"/>
  <c r="P81" i="31" s="1"/>
  <c r="B82" i="31"/>
  <c r="C82" i="31"/>
  <c r="D82" i="31"/>
  <c r="E82" i="31"/>
  <c r="M82" i="31" s="1"/>
  <c r="O82" i="31" s="1"/>
  <c r="F82" i="31"/>
  <c r="G82" i="31"/>
  <c r="H82" i="31"/>
  <c r="P82" i="31" s="1"/>
  <c r="B83" i="31"/>
  <c r="C83" i="31"/>
  <c r="D83" i="31"/>
  <c r="E83" i="31"/>
  <c r="M83" i="31" s="1"/>
  <c r="O83" i="31" s="1"/>
  <c r="F83" i="31"/>
  <c r="G83" i="31"/>
  <c r="H83" i="31"/>
  <c r="P83" i="31"/>
  <c r="B84" i="31"/>
  <c r="C84" i="31"/>
  <c r="D84" i="31"/>
  <c r="E84" i="31"/>
  <c r="M84" i="31" s="1"/>
  <c r="O84" i="31" s="1"/>
  <c r="Q84" i="31" s="1"/>
  <c r="F84" i="31"/>
  <c r="G84" i="31"/>
  <c r="H84" i="31"/>
  <c r="P84" i="31" s="1"/>
  <c r="B85" i="31"/>
  <c r="C85" i="31"/>
  <c r="D85" i="31"/>
  <c r="E85" i="31"/>
  <c r="M85" i="31" s="1"/>
  <c r="O85" i="31" s="1"/>
  <c r="Q85" i="31" s="1"/>
  <c r="F85" i="31"/>
  <c r="G85" i="31"/>
  <c r="H85" i="31"/>
  <c r="P85" i="31" s="1"/>
  <c r="B86" i="31"/>
  <c r="C86" i="31"/>
  <c r="D86" i="31"/>
  <c r="E86" i="31"/>
  <c r="M86" i="31" s="1"/>
  <c r="O86" i="31" s="1"/>
  <c r="F86" i="31"/>
  <c r="G86" i="31"/>
  <c r="H86" i="31"/>
  <c r="P86" i="31"/>
  <c r="B87" i="31"/>
  <c r="C87" i="31"/>
  <c r="D87" i="31"/>
  <c r="E87" i="31"/>
  <c r="M87" i="31" s="1"/>
  <c r="O87" i="31" s="1"/>
  <c r="F87" i="31"/>
  <c r="G87" i="31"/>
  <c r="H87" i="31"/>
  <c r="P87" i="31" s="1"/>
  <c r="B88" i="31"/>
  <c r="C88" i="31"/>
  <c r="D88" i="31"/>
  <c r="E88" i="31"/>
  <c r="M88" i="31" s="1"/>
  <c r="O88" i="31" s="1"/>
  <c r="F88" i="31"/>
  <c r="G88" i="31"/>
  <c r="H88" i="31"/>
  <c r="P88" i="31" s="1"/>
  <c r="B89" i="31"/>
  <c r="C89" i="31"/>
  <c r="D89" i="31"/>
  <c r="E89" i="31"/>
  <c r="M89" i="31" s="1"/>
  <c r="O89" i="31" s="1"/>
  <c r="Q89" i="31" s="1"/>
  <c r="F89" i="31"/>
  <c r="G89" i="31"/>
  <c r="H89" i="31"/>
  <c r="P89" i="31"/>
  <c r="B90" i="31"/>
  <c r="C90" i="31"/>
  <c r="D90" i="31"/>
  <c r="E90" i="31"/>
  <c r="F90" i="31"/>
  <c r="G90" i="31"/>
  <c r="H90" i="31"/>
  <c r="P90" i="31" s="1"/>
  <c r="M90" i="31"/>
  <c r="O90" i="31" s="1"/>
  <c r="Q90" i="31" s="1"/>
  <c r="B91" i="31"/>
  <c r="C91" i="31"/>
  <c r="D91" i="31"/>
  <c r="E91" i="31"/>
  <c r="M91" i="31" s="1"/>
  <c r="O91" i="31" s="1"/>
  <c r="F91" i="31"/>
  <c r="G91" i="31"/>
  <c r="H91" i="31"/>
  <c r="P91" i="31" s="1"/>
  <c r="B92" i="31"/>
  <c r="C92" i="31"/>
  <c r="D92" i="31"/>
  <c r="E92" i="31"/>
  <c r="M92" i="31" s="1"/>
  <c r="O92" i="31" s="1"/>
  <c r="F92" i="31"/>
  <c r="G92" i="31"/>
  <c r="H92" i="31"/>
  <c r="P92" i="31" s="1"/>
  <c r="Q92" i="31" s="1"/>
  <c r="B93" i="31"/>
  <c r="C93" i="31"/>
  <c r="D93" i="31"/>
  <c r="E93" i="31"/>
  <c r="M93" i="31" s="1"/>
  <c r="O93" i="31" s="1"/>
  <c r="F93" i="31"/>
  <c r="G93" i="31"/>
  <c r="H93" i="31"/>
  <c r="P93" i="31" s="1"/>
  <c r="B94" i="31"/>
  <c r="C94" i="31"/>
  <c r="D94" i="31"/>
  <c r="E94" i="31"/>
  <c r="M94" i="31" s="1"/>
  <c r="O94" i="31" s="1"/>
  <c r="Q94" i="31" s="1"/>
  <c r="F94" i="31"/>
  <c r="G94" i="31"/>
  <c r="H94" i="31"/>
  <c r="P94" i="31" s="1"/>
  <c r="B95" i="31"/>
  <c r="C95" i="31"/>
  <c r="D95" i="31"/>
  <c r="E95" i="31"/>
  <c r="M95" i="31" s="1"/>
  <c r="O95" i="31" s="1"/>
  <c r="Q95" i="31" s="1"/>
  <c r="F95" i="31"/>
  <c r="G95" i="31"/>
  <c r="H95" i="31"/>
  <c r="P95" i="31" s="1"/>
  <c r="B96" i="31"/>
  <c r="C96" i="31"/>
  <c r="D96" i="31"/>
  <c r="E96" i="31"/>
  <c r="M96" i="31" s="1"/>
  <c r="O96" i="31" s="1"/>
  <c r="Q96" i="31" s="1"/>
  <c r="F96" i="31"/>
  <c r="G96" i="31"/>
  <c r="H96" i="31"/>
  <c r="P96" i="31" s="1"/>
  <c r="B97" i="31"/>
  <c r="C97" i="31"/>
  <c r="D97" i="31"/>
  <c r="E97" i="31"/>
  <c r="M97" i="31" s="1"/>
  <c r="O97" i="31" s="1"/>
  <c r="F97" i="31"/>
  <c r="G97" i="31"/>
  <c r="H97" i="31"/>
  <c r="P97" i="31"/>
  <c r="B98" i="31"/>
  <c r="C98" i="31"/>
  <c r="D98" i="31"/>
  <c r="E98" i="31"/>
  <c r="M98" i="31" s="1"/>
  <c r="O98" i="31" s="1"/>
  <c r="F98" i="31"/>
  <c r="G98" i="31"/>
  <c r="H98" i="31"/>
  <c r="P98" i="31" s="1"/>
  <c r="B99" i="31"/>
  <c r="C99" i="31"/>
  <c r="D99" i="31"/>
  <c r="E99" i="31"/>
  <c r="M99" i="31" s="1"/>
  <c r="O99" i="31" s="1"/>
  <c r="F99" i="31"/>
  <c r="G99" i="31"/>
  <c r="H99" i="31"/>
  <c r="P99" i="31" s="1"/>
  <c r="B100" i="31"/>
  <c r="C100" i="31"/>
  <c r="D100" i="31"/>
  <c r="E100" i="31"/>
  <c r="M100" i="31" s="1"/>
  <c r="O100" i="31" s="1"/>
  <c r="F100" i="31"/>
  <c r="G100" i="31"/>
  <c r="H100" i="31"/>
  <c r="P100" i="31" s="1"/>
  <c r="B101" i="31"/>
  <c r="C101" i="31"/>
  <c r="D101" i="31"/>
  <c r="E101" i="31"/>
  <c r="M101" i="31" s="1"/>
  <c r="O101" i="31" s="1"/>
  <c r="Q101" i="31" s="1"/>
  <c r="F101" i="31"/>
  <c r="G101" i="31"/>
  <c r="H101" i="31"/>
  <c r="P101" i="31"/>
  <c r="B102" i="31"/>
  <c r="C102" i="31"/>
  <c r="D102" i="31"/>
  <c r="E102" i="31"/>
  <c r="M102" i="31" s="1"/>
  <c r="O102" i="31" s="1"/>
  <c r="F102" i="31"/>
  <c r="G102" i="31"/>
  <c r="H102" i="31"/>
  <c r="P102" i="31" s="1"/>
  <c r="B103" i="31"/>
  <c r="C103" i="31"/>
  <c r="D103" i="31"/>
  <c r="E103" i="31"/>
  <c r="M103" i="31" s="1"/>
  <c r="O103" i="31" s="1"/>
  <c r="F103" i="31"/>
  <c r="G103" i="31"/>
  <c r="H103" i="31"/>
  <c r="P103" i="31" s="1"/>
  <c r="B104" i="31"/>
  <c r="C104" i="31"/>
  <c r="D104" i="31"/>
  <c r="E104" i="31"/>
  <c r="F104" i="31"/>
  <c r="G104" i="31"/>
  <c r="H104" i="31"/>
  <c r="P104" i="31" s="1"/>
  <c r="M104" i="31"/>
  <c r="O104" i="31" s="1"/>
  <c r="B105" i="31"/>
  <c r="C105" i="31"/>
  <c r="D105" i="31"/>
  <c r="E105" i="31"/>
  <c r="M105" i="31" s="1"/>
  <c r="O105" i="31" s="1"/>
  <c r="F105" i="31"/>
  <c r="G105" i="31"/>
  <c r="H105" i="31"/>
  <c r="P105" i="31" s="1"/>
  <c r="B106" i="31"/>
  <c r="C106" i="31"/>
  <c r="D106" i="31"/>
  <c r="E106" i="31"/>
  <c r="F106" i="31"/>
  <c r="G106" i="31"/>
  <c r="H106" i="31"/>
  <c r="P106" i="31" s="1"/>
  <c r="M106" i="31"/>
  <c r="O106" i="31" s="1"/>
  <c r="Q106" i="31" s="1"/>
  <c r="B107" i="31"/>
  <c r="C107" i="31"/>
  <c r="D107" i="31"/>
  <c r="E107" i="31"/>
  <c r="M107" i="31" s="1"/>
  <c r="O107" i="31" s="1"/>
  <c r="Q107" i="31" s="1"/>
  <c r="F107" i="31"/>
  <c r="G107" i="31"/>
  <c r="H107" i="31"/>
  <c r="P107" i="31"/>
  <c r="B108" i="31"/>
  <c r="C108" i="31"/>
  <c r="D108" i="31"/>
  <c r="E108" i="31"/>
  <c r="M108" i="31" s="1"/>
  <c r="O108" i="31" s="1"/>
  <c r="F108" i="31"/>
  <c r="G108" i="31"/>
  <c r="H108" i="31"/>
  <c r="P108" i="31" s="1"/>
  <c r="B109" i="31"/>
  <c r="C109" i="31"/>
  <c r="D109" i="31"/>
  <c r="E109" i="31"/>
  <c r="M109" i="31" s="1"/>
  <c r="O109" i="31" s="1"/>
  <c r="Q109" i="31" s="1"/>
  <c r="F109" i="31"/>
  <c r="G109" i="31"/>
  <c r="H109" i="31"/>
  <c r="P109" i="31"/>
  <c r="B110" i="31"/>
  <c r="C110" i="31"/>
  <c r="D110" i="31"/>
  <c r="E110" i="31"/>
  <c r="M110" i="31" s="1"/>
  <c r="O110" i="31" s="1"/>
  <c r="F110" i="31"/>
  <c r="G110" i="31"/>
  <c r="H110" i="31"/>
  <c r="P110" i="31"/>
  <c r="B111" i="31"/>
  <c r="C111" i="31"/>
  <c r="D111" i="31"/>
  <c r="E111" i="31"/>
  <c r="M111" i="31" s="1"/>
  <c r="O111" i="31" s="1"/>
  <c r="F111" i="31"/>
  <c r="G111" i="31"/>
  <c r="H111" i="31"/>
  <c r="P111" i="31" s="1"/>
  <c r="B112" i="31"/>
  <c r="C112" i="31"/>
  <c r="D112" i="31"/>
  <c r="E112" i="31"/>
  <c r="F112" i="31"/>
  <c r="G112" i="31"/>
  <c r="H112" i="31"/>
  <c r="P112" i="31" s="1"/>
  <c r="M112" i="31"/>
  <c r="O112" i="31" s="1"/>
  <c r="B113" i="31"/>
  <c r="C113" i="31"/>
  <c r="D113" i="31"/>
  <c r="E113" i="31"/>
  <c r="M113" i="31" s="1"/>
  <c r="O113" i="31" s="1"/>
  <c r="F113" i="31"/>
  <c r="G113" i="31"/>
  <c r="H113" i="31"/>
  <c r="P113" i="31" s="1"/>
  <c r="B114" i="31"/>
  <c r="C114" i="31"/>
  <c r="D114" i="31"/>
  <c r="E114" i="31"/>
  <c r="M114" i="31" s="1"/>
  <c r="O114" i="31" s="1"/>
  <c r="F114" i="31"/>
  <c r="G114" i="31"/>
  <c r="H114" i="31"/>
  <c r="P114" i="31" s="1"/>
  <c r="B115" i="31"/>
  <c r="C115" i="31"/>
  <c r="D115" i="31"/>
  <c r="E115" i="31"/>
  <c r="M115" i="31" s="1"/>
  <c r="O115" i="31" s="1"/>
  <c r="Q115" i="31" s="1"/>
  <c r="F115" i="31"/>
  <c r="G115" i="31"/>
  <c r="H115" i="31"/>
  <c r="P115" i="31"/>
  <c r="B116" i="31"/>
  <c r="C116" i="31"/>
  <c r="D116" i="31"/>
  <c r="E116" i="31"/>
  <c r="F116" i="31"/>
  <c r="G116" i="31"/>
  <c r="H116" i="31"/>
  <c r="P116" i="31" s="1"/>
  <c r="M116" i="31"/>
  <c r="O116" i="31" s="1"/>
  <c r="Q116" i="31" s="1"/>
  <c r="B117" i="31"/>
  <c r="C117" i="31"/>
  <c r="D117" i="31"/>
  <c r="E117" i="31"/>
  <c r="M117" i="31" s="1"/>
  <c r="O117" i="31" s="1"/>
  <c r="Q117" i="31" s="1"/>
  <c r="F117" i="31"/>
  <c r="G117" i="31"/>
  <c r="H117" i="31"/>
  <c r="P117" i="31" s="1"/>
  <c r="B118" i="31"/>
  <c r="C118" i="31"/>
  <c r="D118" i="31"/>
  <c r="E118" i="31"/>
  <c r="M118" i="31" s="1"/>
  <c r="F118" i="31"/>
  <c r="G118" i="31"/>
  <c r="H118" i="31"/>
  <c r="O118" i="31"/>
  <c r="P118" i="31"/>
  <c r="B119" i="31"/>
  <c r="C119" i="31"/>
  <c r="D119" i="31"/>
  <c r="E119" i="31"/>
  <c r="M119" i="31" s="1"/>
  <c r="O119" i="31" s="1"/>
  <c r="F119" i="31"/>
  <c r="G119" i="31"/>
  <c r="H119" i="31"/>
  <c r="P119" i="31" s="1"/>
  <c r="B120" i="31"/>
  <c r="C120" i="31"/>
  <c r="D120" i="31"/>
  <c r="E120" i="31"/>
  <c r="F120" i="31"/>
  <c r="G120" i="31"/>
  <c r="H120" i="31"/>
  <c r="P120" i="31" s="1"/>
  <c r="M120" i="31"/>
  <c r="O120" i="31" s="1"/>
  <c r="B121" i="31"/>
  <c r="C121" i="31"/>
  <c r="D121" i="31"/>
  <c r="E121" i="31"/>
  <c r="M121" i="31" s="1"/>
  <c r="O121" i="31" s="1"/>
  <c r="F121" i="31"/>
  <c r="G121" i="31"/>
  <c r="H121" i="31"/>
  <c r="P121" i="31" s="1"/>
  <c r="B122" i="31"/>
  <c r="C122" i="31"/>
  <c r="D122" i="31"/>
  <c r="E122" i="31"/>
  <c r="F122" i="31"/>
  <c r="G122" i="31"/>
  <c r="H122" i="31"/>
  <c r="P122" i="31" s="1"/>
  <c r="M122" i="31"/>
  <c r="O122" i="31" s="1"/>
  <c r="B123" i="31"/>
  <c r="C123" i="31"/>
  <c r="D123" i="31"/>
  <c r="E123" i="31"/>
  <c r="M123" i="31" s="1"/>
  <c r="F123" i="31"/>
  <c r="G123" i="31"/>
  <c r="H123" i="31"/>
  <c r="O123" i="31"/>
  <c r="P123" i="31"/>
  <c r="B124" i="31"/>
  <c r="C124" i="31"/>
  <c r="D124" i="31"/>
  <c r="E124" i="31"/>
  <c r="F124" i="31"/>
  <c r="G124" i="31"/>
  <c r="H124" i="31"/>
  <c r="P124" i="31" s="1"/>
  <c r="M124" i="31"/>
  <c r="O124" i="31" s="1"/>
  <c r="Q124" i="31" s="1"/>
  <c r="B125" i="31"/>
  <c r="C125" i="31"/>
  <c r="D125" i="31"/>
  <c r="E125" i="31"/>
  <c r="M125" i="31" s="1"/>
  <c r="O125" i="31" s="1"/>
  <c r="Q125" i="31" s="1"/>
  <c r="F125" i="31"/>
  <c r="G125" i="31"/>
  <c r="H125" i="31"/>
  <c r="P125" i="31" s="1"/>
  <c r="B126" i="31"/>
  <c r="C126" i="31"/>
  <c r="D126" i="31"/>
  <c r="E126" i="31"/>
  <c r="M126" i="31" s="1"/>
  <c r="O126" i="31" s="1"/>
  <c r="F126" i="31"/>
  <c r="G126" i="31"/>
  <c r="H126" i="31"/>
  <c r="P126" i="31" s="1"/>
  <c r="B127" i="31"/>
  <c r="C127" i="31"/>
  <c r="D127" i="31"/>
  <c r="E127" i="31"/>
  <c r="M127" i="31" s="1"/>
  <c r="O127" i="31" s="1"/>
  <c r="Q127" i="31" s="1"/>
  <c r="F127" i="31"/>
  <c r="G127" i="31"/>
  <c r="H127" i="31"/>
  <c r="P127" i="31" s="1"/>
  <c r="B128" i="31"/>
  <c r="C128" i="31"/>
  <c r="D128" i="31"/>
  <c r="E128" i="31"/>
  <c r="F128" i="31"/>
  <c r="G128" i="31"/>
  <c r="H128" i="31"/>
  <c r="P128" i="31" s="1"/>
  <c r="M128" i="31"/>
  <c r="O128" i="31" s="1"/>
  <c r="Q128" i="31" s="1"/>
  <c r="B129" i="31"/>
  <c r="C129" i="31"/>
  <c r="D129" i="31"/>
  <c r="E129" i="31"/>
  <c r="M129" i="31" s="1"/>
  <c r="O129" i="31" s="1"/>
  <c r="F129" i="31"/>
  <c r="G129" i="31"/>
  <c r="H129" i="31"/>
  <c r="P129" i="31" s="1"/>
  <c r="B130" i="31"/>
  <c r="C130" i="31"/>
  <c r="D130" i="31"/>
  <c r="E130" i="31"/>
  <c r="M130" i="31" s="1"/>
  <c r="O130" i="31" s="1"/>
  <c r="F130" i="31"/>
  <c r="G130" i="31"/>
  <c r="H130" i="31"/>
  <c r="P130" i="31" s="1"/>
  <c r="B131" i="31"/>
  <c r="C131" i="31"/>
  <c r="D131" i="31"/>
  <c r="E131" i="31"/>
  <c r="M131" i="31" s="1"/>
  <c r="O131" i="31" s="1"/>
  <c r="Q131" i="31" s="1"/>
  <c r="F131" i="31"/>
  <c r="G131" i="31"/>
  <c r="H131" i="31"/>
  <c r="P131" i="31"/>
  <c r="B132" i="31"/>
  <c r="C132" i="31"/>
  <c r="D132" i="31"/>
  <c r="E132" i="31"/>
  <c r="F132" i="31"/>
  <c r="G132" i="31"/>
  <c r="H132" i="31"/>
  <c r="P132" i="31" s="1"/>
  <c r="M132" i="31"/>
  <c r="O132" i="31" s="1"/>
  <c r="B133" i="31"/>
  <c r="C133" i="31"/>
  <c r="D133" i="31"/>
  <c r="E133" i="31"/>
  <c r="F133" i="31"/>
  <c r="G133" i="31"/>
  <c r="H133" i="31"/>
  <c r="M133" i="31"/>
  <c r="O133" i="31" s="1"/>
  <c r="P133" i="31"/>
  <c r="B134" i="31"/>
  <c r="C134" i="31"/>
  <c r="D134" i="31"/>
  <c r="E134" i="31"/>
  <c r="M134" i="31" s="1"/>
  <c r="O134" i="31" s="1"/>
  <c r="Q134" i="31" s="1"/>
  <c r="F134" i="31"/>
  <c r="G134" i="31"/>
  <c r="H134" i="31"/>
  <c r="P134" i="31"/>
  <c r="B135" i="31"/>
  <c r="C135" i="31"/>
  <c r="D135" i="31"/>
  <c r="E135" i="31"/>
  <c r="M135" i="31" s="1"/>
  <c r="O135" i="31" s="1"/>
  <c r="F135" i="31"/>
  <c r="G135" i="31"/>
  <c r="H135" i="31"/>
  <c r="P135" i="31"/>
  <c r="B136" i="31"/>
  <c r="C136" i="31"/>
  <c r="D136" i="31"/>
  <c r="E136" i="31"/>
  <c r="M136" i="31" s="1"/>
  <c r="O136" i="31" s="1"/>
  <c r="Q136" i="31" s="1"/>
  <c r="F136" i="31"/>
  <c r="G136" i="31"/>
  <c r="H136" i="31"/>
  <c r="P136" i="31" s="1"/>
  <c r="B137" i="31"/>
  <c r="C137" i="31"/>
  <c r="D137" i="31"/>
  <c r="E137" i="31"/>
  <c r="M137" i="31" s="1"/>
  <c r="O137" i="31" s="1"/>
  <c r="Q137" i="31" s="1"/>
  <c r="F137" i="31"/>
  <c r="G137" i="31"/>
  <c r="H137" i="31"/>
  <c r="P137" i="31"/>
  <c r="B138" i="31"/>
  <c r="C138" i="31"/>
  <c r="D138" i="31"/>
  <c r="E138" i="31"/>
  <c r="M138" i="31" s="1"/>
  <c r="O138" i="31" s="1"/>
  <c r="F138" i="31"/>
  <c r="G138" i="31"/>
  <c r="H138" i="31"/>
  <c r="P138" i="31" s="1"/>
  <c r="B139" i="31"/>
  <c r="C139" i="31"/>
  <c r="D139" i="31"/>
  <c r="E139" i="31"/>
  <c r="M139" i="31" s="1"/>
  <c r="F139" i="31"/>
  <c r="G139" i="31"/>
  <c r="H139" i="31"/>
  <c r="P139" i="31" s="1"/>
  <c r="O139" i="31"/>
  <c r="B140" i="31"/>
  <c r="C140" i="31"/>
  <c r="D140" i="31"/>
  <c r="E140" i="31"/>
  <c r="F140" i="31"/>
  <c r="G140" i="31"/>
  <c r="H140" i="31"/>
  <c r="P140" i="31" s="1"/>
  <c r="M140" i="31"/>
  <c r="O140" i="31" s="1"/>
  <c r="Q140" i="31" s="1"/>
  <c r="B141" i="31"/>
  <c r="C141" i="31"/>
  <c r="D141" i="31"/>
  <c r="E141" i="31"/>
  <c r="F141" i="31"/>
  <c r="G141" i="31"/>
  <c r="H141" i="31"/>
  <c r="P141" i="31" s="1"/>
  <c r="M141" i="31"/>
  <c r="O141" i="31" s="1"/>
  <c r="Q141" i="31" s="1"/>
  <c r="B142" i="31"/>
  <c r="C142" i="31"/>
  <c r="D142" i="31"/>
  <c r="E142" i="31"/>
  <c r="M142" i="31" s="1"/>
  <c r="O142" i="31" s="1"/>
  <c r="Q142" i="31" s="1"/>
  <c r="F142" i="31"/>
  <c r="G142" i="31"/>
  <c r="H142" i="31"/>
  <c r="P142" i="31" s="1"/>
  <c r="B143" i="31"/>
  <c r="C143" i="31"/>
  <c r="D143" i="31"/>
  <c r="E143" i="31"/>
  <c r="M143" i="31" s="1"/>
  <c r="O143" i="31" s="1"/>
  <c r="Q143" i="31" s="1"/>
  <c r="F143" i="31"/>
  <c r="G143" i="31"/>
  <c r="H143" i="31"/>
  <c r="P143" i="31"/>
  <c r="B144" i="31"/>
  <c r="C144" i="31"/>
  <c r="D144" i="31"/>
  <c r="E144" i="31"/>
  <c r="M144" i="31" s="1"/>
  <c r="O144" i="31" s="1"/>
  <c r="F144" i="31"/>
  <c r="G144" i="31"/>
  <c r="H144" i="31"/>
  <c r="P144" i="31"/>
  <c r="B145" i="31"/>
  <c r="C145" i="31"/>
  <c r="D145" i="31"/>
  <c r="E145" i="31"/>
  <c r="M145" i="31" s="1"/>
  <c r="O145" i="31" s="1"/>
  <c r="F145" i="31"/>
  <c r="G145" i="31"/>
  <c r="H145" i="31"/>
  <c r="P145" i="31" s="1"/>
  <c r="B146" i="31"/>
  <c r="C146" i="31"/>
  <c r="D146" i="31"/>
  <c r="E146" i="31"/>
  <c r="M146" i="31" s="1"/>
  <c r="O146" i="31" s="1"/>
  <c r="F146" i="31"/>
  <c r="G146" i="31"/>
  <c r="H146" i="31"/>
  <c r="P146" i="31" s="1"/>
  <c r="B147" i="31"/>
  <c r="C147" i="31"/>
  <c r="D147" i="31"/>
  <c r="E147" i="31"/>
  <c r="F147" i="31"/>
  <c r="G147" i="31"/>
  <c r="H147" i="31"/>
  <c r="P147" i="31" s="1"/>
  <c r="M147" i="31"/>
  <c r="O147" i="31" s="1"/>
  <c r="B148" i="31"/>
  <c r="C148" i="31"/>
  <c r="D148" i="31"/>
  <c r="E148" i="31"/>
  <c r="M148" i="31" s="1"/>
  <c r="F148" i="31"/>
  <c r="G148" i="31"/>
  <c r="H148" i="31"/>
  <c r="O148" i="31"/>
  <c r="Q148" i="31" s="1"/>
  <c r="P148" i="31"/>
  <c r="B149" i="31"/>
  <c r="C149" i="31"/>
  <c r="D149" i="31"/>
  <c r="E149" i="31"/>
  <c r="M149" i="31" s="1"/>
  <c r="F149" i="31"/>
  <c r="G149" i="31"/>
  <c r="H149" i="31"/>
  <c r="O149" i="31"/>
  <c r="P149" i="31"/>
  <c r="B150" i="31"/>
  <c r="C150" i="31"/>
  <c r="D150" i="31"/>
  <c r="E150" i="31"/>
  <c r="F150" i="31"/>
  <c r="G150" i="31"/>
  <c r="H150" i="31"/>
  <c r="P150" i="31" s="1"/>
  <c r="M150" i="31"/>
  <c r="O150" i="31" s="1"/>
  <c r="B151" i="31"/>
  <c r="C151" i="31"/>
  <c r="D151" i="31"/>
  <c r="E151" i="31"/>
  <c r="M151" i="31" s="1"/>
  <c r="O151" i="31" s="1"/>
  <c r="F151" i="31"/>
  <c r="G151" i="31"/>
  <c r="H151" i="31"/>
  <c r="P151" i="31" s="1"/>
  <c r="B152" i="31"/>
  <c r="C152" i="31"/>
  <c r="D152" i="31"/>
  <c r="E152" i="31"/>
  <c r="M152" i="31" s="1"/>
  <c r="O152" i="31" s="1"/>
  <c r="F152" i="31"/>
  <c r="G152" i="31"/>
  <c r="H152" i="31"/>
  <c r="P152" i="31" s="1"/>
  <c r="B153" i="31"/>
  <c r="C153" i="31"/>
  <c r="D153" i="31"/>
  <c r="E153" i="31"/>
  <c r="M153" i="31" s="1"/>
  <c r="O153" i="31" s="1"/>
  <c r="Q153" i="31" s="1"/>
  <c r="F153" i="31"/>
  <c r="G153" i="31"/>
  <c r="H153" i="31"/>
  <c r="P153" i="31" s="1"/>
  <c r="B154" i="31"/>
  <c r="C154" i="31"/>
  <c r="D154" i="31"/>
  <c r="E154" i="31"/>
  <c r="M154" i="31" s="1"/>
  <c r="O154" i="31" s="1"/>
  <c r="Q154" i="31" s="1"/>
  <c r="F154" i="31"/>
  <c r="G154" i="31"/>
  <c r="H154" i="31"/>
  <c r="P154" i="31"/>
  <c r="B155" i="31"/>
  <c r="C155" i="31"/>
  <c r="D155" i="31"/>
  <c r="E155" i="31"/>
  <c r="M155" i="31" s="1"/>
  <c r="O155" i="31" s="1"/>
  <c r="Q155" i="31" s="1"/>
  <c r="F155" i="31"/>
  <c r="G155" i="31"/>
  <c r="H155" i="31"/>
  <c r="P155" i="31" s="1"/>
  <c r="B156" i="31"/>
  <c r="C156" i="31"/>
  <c r="D156" i="31"/>
  <c r="E156" i="31"/>
  <c r="F156" i="31"/>
  <c r="G156" i="31"/>
  <c r="H156" i="31"/>
  <c r="M156" i="31"/>
  <c r="O156" i="31" s="1"/>
  <c r="P156" i="31"/>
  <c r="B157" i="31"/>
  <c r="C157" i="31"/>
  <c r="D157" i="31"/>
  <c r="E157" i="31"/>
  <c r="M157" i="31" s="1"/>
  <c r="O157" i="31" s="1"/>
  <c r="F157" i="31"/>
  <c r="G157" i="31"/>
  <c r="H157" i="31"/>
  <c r="P157" i="31"/>
  <c r="B158" i="31"/>
  <c r="C158" i="31"/>
  <c r="D158" i="31"/>
  <c r="E158" i="31"/>
  <c r="F158" i="31"/>
  <c r="G158" i="31"/>
  <c r="H158" i="31"/>
  <c r="P158" i="31" s="1"/>
  <c r="M158" i="31"/>
  <c r="O158" i="31" s="1"/>
  <c r="B159" i="31"/>
  <c r="C159" i="31"/>
  <c r="D159" i="31"/>
  <c r="E159" i="31"/>
  <c r="F159" i="31"/>
  <c r="G159" i="31"/>
  <c r="H159" i="31"/>
  <c r="P159" i="31" s="1"/>
  <c r="M159" i="31"/>
  <c r="O159" i="31" s="1"/>
  <c r="B160" i="31"/>
  <c r="C160" i="31"/>
  <c r="D160" i="31"/>
  <c r="E160" i="31"/>
  <c r="M160" i="31" s="1"/>
  <c r="O160" i="31" s="1"/>
  <c r="Q160" i="31" s="1"/>
  <c r="F160" i="31"/>
  <c r="G160" i="31"/>
  <c r="H160" i="31"/>
  <c r="P160" i="31"/>
  <c r="B161" i="31"/>
  <c r="C161" i="31"/>
  <c r="D161" i="31"/>
  <c r="E161" i="31"/>
  <c r="F161" i="31"/>
  <c r="G161" i="31"/>
  <c r="H161" i="31"/>
  <c r="P161" i="31" s="1"/>
  <c r="M161" i="31"/>
  <c r="O161" i="31" s="1"/>
  <c r="Q161" i="31" s="1"/>
  <c r="B162" i="31"/>
  <c r="C162" i="31"/>
  <c r="D162" i="31"/>
  <c r="E162" i="31"/>
  <c r="M162" i="31" s="1"/>
  <c r="O162" i="31" s="1"/>
  <c r="F162" i="31"/>
  <c r="G162" i="31"/>
  <c r="H162" i="31"/>
  <c r="P162" i="31" s="1"/>
  <c r="B163" i="31"/>
  <c r="C163" i="31"/>
  <c r="D163" i="31"/>
  <c r="E163" i="31"/>
  <c r="F163" i="31"/>
  <c r="G163" i="31"/>
  <c r="H163" i="31"/>
  <c r="P163" i="31" s="1"/>
  <c r="M163" i="31"/>
  <c r="O163" i="31" s="1"/>
  <c r="B164" i="31"/>
  <c r="C164" i="31"/>
  <c r="D164" i="31"/>
  <c r="E164" i="31"/>
  <c r="M164" i="31" s="1"/>
  <c r="F164" i="31"/>
  <c r="G164" i="31"/>
  <c r="H164" i="31"/>
  <c r="P164" i="31" s="1"/>
  <c r="O164" i="31"/>
  <c r="Q164" i="31" s="1"/>
  <c r="B165" i="31"/>
  <c r="C165" i="31"/>
  <c r="D165" i="31"/>
  <c r="E165" i="31"/>
  <c r="M165" i="31" s="1"/>
  <c r="F165" i="31"/>
  <c r="G165" i="31"/>
  <c r="H165" i="31"/>
  <c r="P165" i="31" s="1"/>
  <c r="O165" i="31"/>
  <c r="Q165" i="31" s="1"/>
  <c r="B166" i="31"/>
  <c r="C166" i="31"/>
  <c r="D166" i="31"/>
  <c r="E166" i="31"/>
  <c r="F166" i="31"/>
  <c r="G166" i="31"/>
  <c r="H166" i="31"/>
  <c r="P166" i="31" s="1"/>
  <c r="M166" i="31"/>
  <c r="O166" i="31" s="1"/>
  <c r="B167" i="31"/>
  <c r="C167" i="31"/>
  <c r="D167" i="31"/>
  <c r="E167" i="31"/>
  <c r="F167" i="31"/>
  <c r="G167" i="31"/>
  <c r="H167" i="31"/>
  <c r="P167" i="31" s="1"/>
  <c r="M167" i="31"/>
  <c r="O167" i="31" s="1"/>
  <c r="Q167" i="31" s="1"/>
  <c r="B168" i="31"/>
  <c r="C168" i="31"/>
  <c r="D168" i="31"/>
  <c r="E168" i="31"/>
  <c r="M168" i="31" s="1"/>
  <c r="O168" i="31" s="1"/>
  <c r="F168" i="31"/>
  <c r="G168" i="31"/>
  <c r="H168" i="31"/>
  <c r="P168" i="31"/>
  <c r="B169" i="31"/>
  <c r="C169" i="31"/>
  <c r="D169" i="31"/>
  <c r="E169" i="31"/>
  <c r="M169" i="31" s="1"/>
  <c r="O169" i="31" s="1"/>
  <c r="Q169" i="31" s="1"/>
  <c r="F169" i="31"/>
  <c r="G169" i="31"/>
  <c r="H169" i="31"/>
  <c r="P169" i="31" s="1"/>
  <c r="B170" i="31"/>
  <c r="C170" i="31"/>
  <c r="D170" i="31"/>
  <c r="E170" i="31"/>
  <c r="M170" i="31" s="1"/>
  <c r="O170" i="31" s="1"/>
  <c r="F170" i="31"/>
  <c r="G170" i="31"/>
  <c r="H170" i="31"/>
  <c r="P170" i="31"/>
  <c r="B171" i="31"/>
  <c r="C171" i="31"/>
  <c r="D171" i="31"/>
  <c r="E171" i="31"/>
  <c r="F171" i="31"/>
  <c r="G171" i="31"/>
  <c r="H171" i="31"/>
  <c r="P171" i="31" s="1"/>
  <c r="M171" i="31"/>
  <c r="O171" i="31" s="1"/>
  <c r="Q171" i="31" s="1"/>
  <c r="B172" i="31"/>
  <c r="C172" i="31"/>
  <c r="D172" i="31"/>
  <c r="E172" i="31"/>
  <c r="F172" i="31"/>
  <c r="G172" i="31"/>
  <c r="H172" i="31"/>
  <c r="P172" i="31" s="1"/>
  <c r="M172" i="31"/>
  <c r="O172" i="31" s="1"/>
  <c r="B173" i="31"/>
  <c r="C173" i="31"/>
  <c r="D173" i="31"/>
  <c r="E173" i="31"/>
  <c r="M173" i="31" s="1"/>
  <c r="O173" i="31" s="1"/>
  <c r="F173" i="31"/>
  <c r="G173" i="31"/>
  <c r="H173" i="31"/>
  <c r="P173" i="31"/>
  <c r="B174" i="31"/>
  <c r="C174" i="31"/>
  <c r="D174" i="31"/>
  <c r="E174" i="31"/>
  <c r="M174" i="31" s="1"/>
  <c r="O174" i="31" s="1"/>
  <c r="F174" i="31"/>
  <c r="G174" i="31"/>
  <c r="H174" i="31"/>
  <c r="P174" i="31" s="1"/>
  <c r="B175" i="31"/>
  <c r="C175" i="31"/>
  <c r="D175" i="31"/>
  <c r="E175" i="31"/>
  <c r="F175" i="31"/>
  <c r="G175" i="31"/>
  <c r="H175" i="31"/>
  <c r="M175" i="31"/>
  <c r="O175" i="31" s="1"/>
  <c r="P175" i="31"/>
  <c r="B176" i="31"/>
  <c r="C176" i="31"/>
  <c r="D176" i="31"/>
  <c r="E176" i="31"/>
  <c r="M176" i="31" s="1"/>
  <c r="O176" i="31" s="1"/>
  <c r="F176" i="31"/>
  <c r="G176" i="31"/>
  <c r="H176" i="31"/>
  <c r="P176" i="31" s="1"/>
  <c r="B177" i="31"/>
  <c r="C177" i="31"/>
  <c r="D177" i="31"/>
  <c r="E177" i="31"/>
  <c r="F177" i="31"/>
  <c r="G177" i="31"/>
  <c r="H177" i="31"/>
  <c r="P177" i="31" s="1"/>
  <c r="M177" i="31"/>
  <c r="O177" i="31" s="1"/>
  <c r="Q177" i="31" s="1"/>
  <c r="B178" i="31"/>
  <c r="C178" i="31"/>
  <c r="D178" i="31"/>
  <c r="E178" i="31"/>
  <c r="M178" i="31" s="1"/>
  <c r="O178" i="31" s="1"/>
  <c r="F178" i="31"/>
  <c r="G178" i="31"/>
  <c r="H178" i="31"/>
  <c r="P178" i="31" s="1"/>
  <c r="B179" i="31"/>
  <c r="C179" i="31"/>
  <c r="D179" i="31"/>
  <c r="E179" i="31"/>
  <c r="F179" i="31"/>
  <c r="G179" i="31"/>
  <c r="H179" i="31"/>
  <c r="P179" i="31" s="1"/>
  <c r="M179" i="31"/>
  <c r="O179" i="31" s="1"/>
  <c r="Q179" i="31" s="1"/>
  <c r="B180" i="31"/>
  <c r="C180" i="31"/>
  <c r="D180" i="31"/>
  <c r="E180" i="31"/>
  <c r="F180" i="31"/>
  <c r="G180" i="31"/>
  <c r="H180" i="31"/>
  <c r="P180" i="31" s="1"/>
  <c r="M180" i="31"/>
  <c r="O180" i="31" s="1"/>
  <c r="Q180" i="31" s="1"/>
  <c r="B181" i="31"/>
  <c r="C181" i="31"/>
  <c r="D181" i="31"/>
  <c r="E181" i="31"/>
  <c r="M181" i="31" s="1"/>
  <c r="F181" i="31"/>
  <c r="G181" i="31"/>
  <c r="H181" i="31"/>
  <c r="P181" i="31" s="1"/>
  <c r="O181" i="31"/>
  <c r="B182" i="31"/>
  <c r="C182" i="31"/>
  <c r="D182" i="31"/>
  <c r="E182" i="31"/>
  <c r="M182" i="31" s="1"/>
  <c r="O182" i="31" s="1"/>
  <c r="F182" i="31"/>
  <c r="G182" i="31"/>
  <c r="H182" i="31"/>
  <c r="P182" i="31" s="1"/>
  <c r="B183" i="31"/>
  <c r="C183" i="31"/>
  <c r="D183" i="31"/>
  <c r="E183" i="31"/>
  <c r="M183" i="31" s="1"/>
  <c r="O183" i="31" s="1"/>
  <c r="Q183" i="31" s="1"/>
  <c r="F183" i="31"/>
  <c r="G183" i="31"/>
  <c r="H183" i="31"/>
  <c r="P183" i="31"/>
  <c r="B184" i="31"/>
  <c r="C184" i="31"/>
  <c r="D184" i="31"/>
  <c r="E184" i="31"/>
  <c r="M184" i="31" s="1"/>
  <c r="O184" i="31" s="1"/>
  <c r="F184" i="31"/>
  <c r="G184" i="31"/>
  <c r="H184" i="31"/>
  <c r="P184" i="31" s="1"/>
  <c r="B185" i="31"/>
  <c r="C185" i="31"/>
  <c r="D185" i="31"/>
  <c r="E185" i="31"/>
  <c r="F185" i="31"/>
  <c r="G185" i="31"/>
  <c r="H185" i="31"/>
  <c r="P185" i="31" s="1"/>
  <c r="M185" i="31"/>
  <c r="O185" i="31" s="1"/>
  <c r="B186" i="31"/>
  <c r="C186" i="31"/>
  <c r="D186" i="31"/>
  <c r="E186" i="31"/>
  <c r="M186" i="31" s="1"/>
  <c r="O186" i="31" s="1"/>
  <c r="F186" i="31"/>
  <c r="G186" i="31"/>
  <c r="H186" i="31"/>
  <c r="P186" i="31" s="1"/>
  <c r="Q186" i="31"/>
  <c r="B187" i="31"/>
  <c r="C187" i="31"/>
  <c r="D187" i="31"/>
  <c r="E187" i="31"/>
  <c r="M187" i="31" s="1"/>
  <c r="O187" i="31" s="1"/>
  <c r="Q187" i="31" s="1"/>
  <c r="F187" i="31"/>
  <c r="G187" i="31"/>
  <c r="H187" i="31"/>
  <c r="P187" i="31" s="1"/>
  <c r="B188" i="31"/>
  <c r="C188" i="31"/>
  <c r="D188" i="31"/>
  <c r="E188" i="31"/>
  <c r="F188" i="31"/>
  <c r="G188" i="31"/>
  <c r="H188" i="31"/>
  <c r="M188" i="31"/>
  <c r="O188" i="31"/>
  <c r="P188" i="31"/>
  <c r="B189" i="31"/>
  <c r="C189" i="31"/>
  <c r="D189" i="31"/>
  <c r="E189" i="31"/>
  <c r="M189" i="31" s="1"/>
  <c r="O189" i="31" s="1"/>
  <c r="F189" i="31"/>
  <c r="G189" i="31"/>
  <c r="H189" i="31"/>
  <c r="P189" i="31" s="1"/>
  <c r="B190" i="31"/>
  <c r="C190" i="31"/>
  <c r="D190" i="31"/>
  <c r="E190" i="31"/>
  <c r="M190" i="31" s="1"/>
  <c r="O190" i="31" s="1"/>
  <c r="Q190" i="31" s="1"/>
  <c r="F190" i="31"/>
  <c r="G190" i="31"/>
  <c r="H190" i="31"/>
  <c r="P190" i="31" s="1"/>
  <c r="B191" i="31"/>
  <c r="C191" i="31"/>
  <c r="D191" i="31"/>
  <c r="E191" i="31"/>
  <c r="M191" i="31" s="1"/>
  <c r="O191" i="31" s="1"/>
  <c r="F191" i="31"/>
  <c r="G191" i="31"/>
  <c r="H191" i="31"/>
  <c r="P191" i="31" s="1"/>
  <c r="B192" i="31"/>
  <c r="C192" i="31"/>
  <c r="D192" i="31"/>
  <c r="E192" i="31"/>
  <c r="M192" i="31" s="1"/>
  <c r="O192" i="31" s="1"/>
  <c r="F192" i="31"/>
  <c r="G192" i="31"/>
  <c r="H192" i="31"/>
  <c r="P192" i="31" s="1"/>
  <c r="B193" i="31"/>
  <c r="C193" i="31"/>
  <c r="D193" i="31"/>
  <c r="E193" i="31"/>
  <c r="F193" i="31"/>
  <c r="G193" i="31"/>
  <c r="H193" i="31"/>
  <c r="P193" i="31" s="1"/>
  <c r="M193" i="31"/>
  <c r="O193" i="31" s="1"/>
  <c r="Q193" i="31" s="1"/>
  <c r="B194" i="31"/>
  <c r="C194" i="31"/>
  <c r="D194" i="31"/>
  <c r="E194" i="31"/>
  <c r="M194" i="31" s="1"/>
  <c r="O194" i="31" s="1"/>
  <c r="F194" i="31"/>
  <c r="G194" i="31"/>
  <c r="H194" i="31"/>
  <c r="P194" i="31" s="1"/>
  <c r="B195" i="31"/>
  <c r="C195" i="31"/>
  <c r="D195" i="31"/>
  <c r="E195" i="31"/>
  <c r="M195" i="31" s="1"/>
  <c r="O195" i="31" s="1"/>
  <c r="F195" i="31"/>
  <c r="G195" i="31"/>
  <c r="H195" i="31"/>
  <c r="P195" i="31" s="1"/>
  <c r="Q195" i="31" s="1"/>
  <c r="B196" i="31"/>
  <c r="C196" i="31"/>
  <c r="D196" i="31"/>
  <c r="E196" i="31"/>
  <c r="M196" i="31" s="1"/>
  <c r="O196" i="31" s="1"/>
  <c r="Q196" i="31" s="1"/>
  <c r="F196" i="31"/>
  <c r="G196" i="31"/>
  <c r="H196" i="31"/>
  <c r="P196" i="31"/>
  <c r="B197" i="31"/>
  <c r="C197" i="31"/>
  <c r="D197" i="31"/>
  <c r="E197" i="31"/>
  <c r="M197" i="31" s="1"/>
  <c r="F197" i="31"/>
  <c r="G197" i="31"/>
  <c r="H197" i="31"/>
  <c r="P197" i="31" s="1"/>
  <c r="O197" i="31"/>
  <c r="Q197" i="31" s="1"/>
  <c r="B198" i="31"/>
  <c r="C198" i="31"/>
  <c r="D198" i="31"/>
  <c r="E198" i="31"/>
  <c r="M198" i="31" s="1"/>
  <c r="O198" i="31" s="1"/>
  <c r="Q198" i="31" s="1"/>
  <c r="F198" i="31"/>
  <c r="G198" i="31"/>
  <c r="H198" i="31"/>
  <c r="P198" i="31" s="1"/>
  <c r="B199" i="31"/>
  <c r="C199" i="31"/>
  <c r="D199" i="31"/>
  <c r="E199" i="31"/>
  <c r="M199" i="31" s="1"/>
  <c r="O199" i="31" s="1"/>
  <c r="F199" i="31"/>
  <c r="G199" i="31"/>
  <c r="H199" i="31"/>
  <c r="P199" i="31" s="1"/>
  <c r="B200" i="31"/>
  <c r="C200" i="31"/>
  <c r="D200" i="31"/>
  <c r="E200" i="31"/>
  <c r="M200" i="31" s="1"/>
  <c r="O200" i="31" s="1"/>
  <c r="F200" i="31"/>
  <c r="G200" i="31"/>
  <c r="H200" i="31"/>
  <c r="P200" i="31" s="1"/>
  <c r="B201" i="31"/>
  <c r="C201" i="31"/>
  <c r="D201" i="31"/>
  <c r="E201" i="31"/>
  <c r="F201" i="31"/>
  <c r="G201" i="31"/>
  <c r="H201" i="31"/>
  <c r="P201" i="31" s="1"/>
  <c r="M201" i="31"/>
  <c r="O201" i="31" s="1"/>
  <c r="B202" i="31"/>
  <c r="C202" i="31"/>
  <c r="D202" i="31"/>
  <c r="E202" i="31"/>
  <c r="M202" i="31" s="1"/>
  <c r="O202" i="31" s="1"/>
  <c r="Q202" i="31" s="1"/>
  <c r="F202" i="31"/>
  <c r="G202" i="31"/>
  <c r="H202" i="31"/>
  <c r="P202" i="31" s="1"/>
  <c r="B203" i="31"/>
  <c r="C203" i="31"/>
  <c r="D203" i="31"/>
  <c r="E203" i="31"/>
  <c r="M203" i="31" s="1"/>
  <c r="O203" i="31" s="1"/>
  <c r="Q203" i="31" s="1"/>
  <c r="F203" i="31"/>
  <c r="G203" i="31"/>
  <c r="H203" i="31"/>
  <c r="P203" i="31" s="1"/>
  <c r="B204" i="31"/>
  <c r="C204" i="31"/>
  <c r="D204" i="31"/>
  <c r="E204" i="31"/>
  <c r="M204" i="31" s="1"/>
  <c r="O204" i="31" s="1"/>
  <c r="Q204" i="31" s="1"/>
  <c r="F204" i="31"/>
  <c r="G204" i="31"/>
  <c r="H204" i="31"/>
  <c r="P204" i="31" s="1"/>
  <c r="B205" i="31"/>
  <c r="C205" i="31"/>
  <c r="D205" i="31"/>
  <c r="E205" i="31"/>
  <c r="M205" i="31" s="1"/>
  <c r="F205" i="31"/>
  <c r="G205" i="31"/>
  <c r="H205" i="31"/>
  <c r="O205" i="31"/>
  <c r="Q205" i="31" s="1"/>
  <c r="P205" i="31"/>
  <c r="B206" i="31"/>
  <c r="C206" i="31"/>
  <c r="D206" i="31"/>
  <c r="E206" i="31"/>
  <c r="M206" i="31" s="1"/>
  <c r="O206" i="31" s="1"/>
  <c r="F206" i="31"/>
  <c r="G206" i="31"/>
  <c r="H206" i="31"/>
  <c r="P206" i="31" s="1"/>
  <c r="B207" i="31"/>
  <c r="C207" i="31"/>
  <c r="D207" i="31"/>
  <c r="E207" i="31"/>
  <c r="M207" i="31" s="1"/>
  <c r="O207" i="31" s="1"/>
  <c r="F207" i="31"/>
  <c r="G207" i="31"/>
  <c r="H207" i="31"/>
  <c r="P207" i="31"/>
  <c r="B208" i="31"/>
  <c r="C208" i="31"/>
  <c r="D208" i="31"/>
  <c r="E208" i="31"/>
  <c r="M208" i="31" s="1"/>
  <c r="O208" i="31" s="1"/>
  <c r="F208" i="31"/>
  <c r="G208" i="31"/>
  <c r="H208" i="31"/>
  <c r="P208" i="31" s="1"/>
  <c r="B209" i="31"/>
  <c r="C209" i="31"/>
  <c r="D209" i="31"/>
  <c r="E209" i="31"/>
  <c r="F209" i="31"/>
  <c r="G209" i="31"/>
  <c r="H209" i="31"/>
  <c r="P209" i="31" s="1"/>
  <c r="M209" i="31"/>
  <c r="O209" i="31" s="1"/>
  <c r="Q209" i="31" s="1"/>
  <c r="B210" i="31"/>
  <c r="C210" i="31"/>
  <c r="D210" i="31"/>
  <c r="E210" i="31"/>
  <c r="M210" i="31" s="1"/>
  <c r="O210" i="31" s="1"/>
  <c r="F210" i="31"/>
  <c r="G210" i="31"/>
  <c r="H210" i="31"/>
  <c r="P210" i="31"/>
  <c r="B211" i="31"/>
  <c r="C211" i="31"/>
  <c r="D211" i="31"/>
  <c r="E211" i="31"/>
  <c r="M211" i="31" s="1"/>
  <c r="O211" i="31" s="1"/>
  <c r="F211" i="31"/>
  <c r="G211" i="31"/>
  <c r="H211" i="31"/>
  <c r="P211" i="31" s="1"/>
  <c r="B212" i="31"/>
  <c r="C212" i="31"/>
  <c r="D212" i="31"/>
  <c r="E212" i="31"/>
  <c r="M212" i="31" s="1"/>
  <c r="O212" i="31" s="1"/>
  <c r="Q212" i="31" s="1"/>
  <c r="F212" i="31"/>
  <c r="G212" i="31"/>
  <c r="H212" i="31"/>
  <c r="P212" i="31" s="1"/>
  <c r="B213" i="31"/>
  <c r="C213" i="31"/>
  <c r="D213" i="31"/>
  <c r="E213" i="31"/>
  <c r="M213" i="31" s="1"/>
  <c r="O213" i="31" s="1"/>
  <c r="F213" i="31"/>
  <c r="G213" i="31"/>
  <c r="H213" i="31"/>
  <c r="P213" i="31"/>
  <c r="B214" i="31"/>
  <c r="C214" i="31"/>
  <c r="D214" i="31"/>
  <c r="E214" i="31"/>
  <c r="F214" i="31"/>
  <c r="G214" i="31"/>
  <c r="H214" i="31"/>
  <c r="P214" i="31" s="1"/>
  <c r="M214" i="31"/>
  <c r="O214" i="31" s="1"/>
  <c r="Q214" i="31" s="1"/>
  <c r="B215" i="31"/>
  <c r="C215" i="31"/>
  <c r="D215" i="31"/>
  <c r="E215" i="31"/>
  <c r="F215" i="31"/>
  <c r="G215" i="31"/>
  <c r="H215" i="31"/>
  <c r="M215" i="31"/>
  <c r="O215" i="31" s="1"/>
  <c r="P215" i="31"/>
  <c r="B216" i="31"/>
  <c r="C216" i="31"/>
  <c r="D216" i="31"/>
  <c r="E216" i="31"/>
  <c r="M216" i="31" s="1"/>
  <c r="O216" i="31" s="1"/>
  <c r="F216" i="31"/>
  <c r="G216" i="31"/>
  <c r="H216" i="31"/>
  <c r="P216" i="31" s="1"/>
  <c r="B217" i="31"/>
  <c r="C217" i="31"/>
  <c r="D217" i="31"/>
  <c r="E217" i="31"/>
  <c r="M217" i="31" s="1"/>
  <c r="O217" i="31" s="1"/>
  <c r="F217" i="31"/>
  <c r="G217" i="31"/>
  <c r="H217" i="31"/>
  <c r="P217" i="31" s="1"/>
  <c r="B218" i="31"/>
  <c r="C218" i="31"/>
  <c r="D218" i="31"/>
  <c r="E218" i="31"/>
  <c r="M218" i="31" s="1"/>
  <c r="O218" i="31" s="1"/>
  <c r="F218" i="31"/>
  <c r="G218" i="31"/>
  <c r="H218" i="31"/>
  <c r="P218" i="31"/>
  <c r="B219" i="31"/>
  <c r="C219" i="31"/>
  <c r="D219" i="31"/>
  <c r="E219" i="31"/>
  <c r="F219" i="31"/>
  <c r="G219" i="31"/>
  <c r="H219" i="31"/>
  <c r="P219" i="31" s="1"/>
  <c r="M219" i="31"/>
  <c r="O219" i="31" s="1"/>
  <c r="B220" i="31"/>
  <c r="C220" i="31"/>
  <c r="D220" i="31"/>
  <c r="E220" i="31"/>
  <c r="F220" i="31"/>
  <c r="G220" i="31"/>
  <c r="H220" i="31"/>
  <c r="P220" i="31" s="1"/>
  <c r="M220" i="31"/>
  <c r="O220" i="31"/>
  <c r="B221" i="31"/>
  <c r="C221" i="31"/>
  <c r="D221" i="31"/>
  <c r="E221" i="31"/>
  <c r="M221" i="31" s="1"/>
  <c r="O221" i="31" s="1"/>
  <c r="Q221" i="31" s="1"/>
  <c r="F221" i="31"/>
  <c r="G221" i="31"/>
  <c r="H221" i="31"/>
  <c r="P221" i="31" s="1"/>
  <c r="B222" i="31"/>
  <c r="C222" i="31"/>
  <c r="D222" i="31"/>
  <c r="E222" i="31"/>
  <c r="F222" i="31"/>
  <c r="G222" i="31"/>
  <c r="H222" i="31"/>
  <c r="P222" i="31" s="1"/>
  <c r="M222" i="31"/>
  <c r="O222" i="31" s="1"/>
  <c r="Q222" i="31" s="1"/>
  <c r="B223" i="31"/>
  <c r="C223" i="31"/>
  <c r="D223" i="31"/>
  <c r="E223" i="31"/>
  <c r="M223" i="31" s="1"/>
  <c r="O223" i="31" s="1"/>
  <c r="Q223" i="31" s="1"/>
  <c r="F223" i="31"/>
  <c r="G223" i="31"/>
  <c r="H223" i="31"/>
  <c r="P223" i="31" s="1"/>
  <c r="B224" i="31"/>
  <c r="C224" i="31"/>
  <c r="D224" i="31"/>
  <c r="E224" i="31"/>
  <c r="M224" i="31" s="1"/>
  <c r="O224" i="31" s="1"/>
  <c r="F224" i="31"/>
  <c r="G224" i="31"/>
  <c r="H224" i="31"/>
  <c r="P224" i="31" s="1"/>
  <c r="Q224" i="31" s="1"/>
  <c r="B225" i="31"/>
  <c r="C225" i="31"/>
  <c r="D225" i="31"/>
  <c r="E225" i="31"/>
  <c r="F225" i="31"/>
  <c r="G225" i="31"/>
  <c r="H225" i="31"/>
  <c r="P225" i="31" s="1"/>
  <c r="M225" i="31"/>
  <c r="O225" i="31" s="1"/>
  <c r="B226" i="31"/>
  <c r="C226" i="31"/>
  <c r="D226" i="31"/>
  <c r="E226" i="31"/>
  <c r="M226" i="31" s="1"/>
  <c r="O226" i="31" s="1"/>
  <c r="Q226" i="31" s="1"/>
  <c r="F226" i="31"/>
  <c r="G226" i="31"/>
  <c r="H226" i="31"/>
  <c r="P226" i="31"/>
  <c r="B227" i="31"/>
  <c r="C227" i="31"/>
  <c r="D227" i="31"/>
  <c r="E227" i="31"/>
  <c r="F227" i="31"/>
  <c r="G227" i="31"/>
  <c r="H227" i="31"/>
  <c r="P227" i="31" s="1"/>
  <c r="M227" i="31"/>
  <c r="O227" i="31"/>
  <c r="Q227" i="31" s="1"/>
  <c r="B228" i="31"/>
  <c r="C228" i="31"/>
  <c r="D228" i="31"/>
  <c r="E228" i="31"/>
  <c r="M228" i="31" s="1"/>
  <c r="O228" i="31" s="1"/>
  <c r="Q228" i="31" s="1"/>
  <c r="F228" i="31"/>
  <c r="G228" i="31"/>
  <c r="H228" i="31"/>
  <c r="P228" i="31" s="1"/>
  <c r="B229" i="31"/>
  <c r="C229" i="31"/>
  <c r="D229" i="31"/>
  <c r="E229" i="31"/>
  <c r="M229" i="31" s="1"/>
  <c r="O229" i="31" s="1"/>
  <c r="Q229" i="31" s="1"/>
  <c r="F229" i="31"/>
  <c r="G229" i="31"/>
  <c r="H229" i="31"/>
  <c r="P229" i="31" s="1"/>
  <c r="B230" i="31"/>
  <c r="C230" i="31"/>
  <c r="D230" i="31"/>
  <c r="E230" i="31"/>
  <c r="F230" i="31"/>
  <c r="G230" i="31"/>
  <c r="H230" i="31"/>
  <c r="P230" i="31" s="1"/>
  <c r="M230" i="31"/>
  <c r="O230" i="31" s="1"/>
  <c r="Q230" i="31" s="1"/>
  <c r="B231" i="31"/>
  <c r="C231" i="31"/>
  <c r="D231" i="31"/>
  <c r="E231" i="31"/>
  <c r="F231" i="31"/>
  <c r="G231" i="31"/>
  <c r="H231" i="31"/>
  <c r="P231" i="31" s="1"/>
  <c r="M231" i="31"/>
  <c r="O231" i="31" s="1"/>
  <c r="B232" i="31"/>
  <c r="C232" i="31"/>
  <c r="D232" i="31"/>
  <c r="E232" i="31"/>
  <c r="M232" i="31" s="1"/>
  <c r="O232" i="31" s="1"/>
  <c r="F232" i="31"/>
  <c r="G232" i="31"/>
  <c r="H232" i="31"/>
  <c r="P232" i="31" s="1"/>
  <c r="B233" i="31"/>
  <c r="C233" i="31"/>
  <c r="D233" i="31"/>
  <c r="E233" i="31"/>
  <c r="F233" i="31"/>
  <c r="G233" i="31"/>
  <c r="H233" i="31"/>
  <c r="P233" i="31" s="1"/>
  <c r="M233" i="31"/>
  <c r="O233" i="31" s="1"/>
  <c r="B234" i="31"/>
  <c r="C234" i="31"/>
  <c r="D234" i="31"/>
  <c r="E234" i="31"/>
  <c r="M234" i="31" s="1"/>
  <c r="O234" i="31" s="1"/>
  <c r="Q234" i="31" s="1"/>
  <c r="F234" i="31"/>
  <c r="G234" i="31"/>
  <c r="H234" i="31"/>
  <c r="P234" i="31" s="1"/>
  <c r="B235" i="31"/>
  <c r="C235" i="31"/>
  <c r="D235" i="31"/>
  <c r="E235" i="31"/>
  <c r="F235" i="31"/>
  <c r="G235" i="31"/>
  <c r="H235" i="31"/>
  <c r="P235" i="31" s="1"/>
  <c r="M235" i="31"/>
  <c r="O235" i="31"/>
  <c r="Q235" i="31" s="1"/>
  <c r="B236" i="31"/>
  <c r="C236" i="31"/>
  <c r="D236" i="31"/>
  <c r="E236" i="31"/>
  <c r="M236" i="31" s="1"/>
  <c r="O236" i="31" s="1"/>
  <c r="F236" i="31"/>
  <c r="G236" i="31"/>
  <c r="H236" i="31"/>
  <c r="P236" i="31" s="1"/>
  <c r="B237" i="31"/>
  <c r="C237" i="31"/>
  <c r="D237" i="31"/>
  <c r="E237" i="31"/>
  <c r="M237" i="31" s="1"/>
  <c r="O237" i="31" s="1"/>
  <c r="F237" i="31"/>
  <c r="G237" i="31"/>
  <c r="H237" i="31"/>
  <c r="P237" i="31"/>
  <c r="B238" i="31"/>
  <c r="C238" i="31"/>
  <c r="D238" i="31"/>
  <c r="E238" i="31"/>
  <c r="F238" i="31"/>
  <c r="G238" i="31"/>
  <c r="H238" i="31"/>
  <c r="P238" i="31" s="1"/>
  <c r="M238" i="31"/>
  <c r="O238" i="31" s="1"/>
  <c r="Q238" i="31" s="1"/>
  <c r="B239" i="31"/>
  <c r="C239" i="31"/>
  <c r="D239" i="31"/>
  <c r="E239" i="31"/>
  <c r="M239" i="31" s="1"/>
  <c r="F239" i="31"/>
  <c r="G239" i="31"/>
  <c r="H239" i="31"/>
  <c r="P239" i="31" s="1"/>
  <c r="O239" i="31"/>
  <c r="B240" i="31"/>
  <c r="C240" i="31"/>
  <c r="D240" i="31"/>
  <c r="E240" i="31"/>
  <c r="M240" i="31" s="1"/>
  <c r="O240" i="31" s="1"/>
  <c r="F240" i="31"/>
  <c r="G240" i="31"/>
  <c r="H240" i="31"/>
  <c r="P240" i="31" s="1"/>
  <c r="Q240" i="31" s="1"/>
  <c r="B241" i="31"/>
  <c r="C241" i="31"/>
  <c r="D241" i="31"/>
  <c r="E241" i="31"/>
  <c r="M241" i="31" s="1"/>
  <c r="O241" i="31" s="1"/>
  <c r="F241" i="31"/>
  <c r="G241" i="31"/>
  <c r="H241" i="31"/>
  <c r="P241" i="31"/>
  <c r="B242" i="31"/>
  <c r="C242" i="31"/>
  <c r="D242" i="31"/>
  <c r="E242" i="31"/>
  <c r="M242" i="31" s="1"/>
  <c r="O242" i="31" s="1"/>
  <c r="Q242" i="31" s="1"/>
  <c r="F242" i="31"/>
  <c r="G242" i="31"/>
  <c r="H242" i="31"/>
  <c r="P242" i="31"/>
  <c r="B243" i="31"/>
  <c r="C243" i="31"/>
  <c r="D243" i="31"/>
  <c r="E243" i="31"/>
  <c r="F243" i="31"/>
  <c r="G243" i="31"/>
  <c r="H243" i="31"/>
  <c r="P243" i="31" s="1"/>
  <c r="M243" i="31"/>
  <c r="O243" i="31" s="1"/>
  <c r="Q243" i="31" s="1"/>
  <c r="B244" i="31"/>
  <c r="C244" i="31"/>
  <c r="D244" i="31"/>
  <c r="E244" i="31"/>
  <c r="F244" i="31"/>
  <c r="G244" i="31"/>
  <c r="H244" i="31"/>
  <c r="P244" i="31" s="1"/>
  <c r="M244" i="31"/>
  <c r="O244" i="31"/>
  <c r="Q244" i="31" s="1"/>
  <c r="B245" i="31"/>
  <c r="C245" i="31"/>
  <c r="D245" i="31"/>
  <c r="E245" i="31"/>
  <c r="M245" i="31" s="1"/>
  <c r="O245" i="31" s="1"/>
  <c r="Q245" i="31" s="1"/>
  <c r="F245" i="31"/>
  <c r="G245" i="31"/>
  <c r="H245" i="31"/>
  <c r="P245" i="31" s="1"/>
  <c r="B246" i="31"/>
  <c r="C246" i="31"/>
  <c r="D246" i="31"/>
  <c r="E246" i="31"/>
  <c r="F246" i="31"/>
  <c r="G246" i="31"/>
  <c r="H246" i="31"/>
  <c r="P246" i="31" s="1"/>
  <c r="M246" i="31"/>
  <c r="O246" i="31"/>
  <c r="Q246" i="31" s="1"/>
  <c r="B247" i="31"/>
  <c r="C247" i="31"/>
  <c r="D247" i="31"/>
  <c r="E247" i="31"/>
  <c r="F247" i="31"/>
  <c r="G247" i="31"/>
  <c r="H247" i="31"/>
  <c r="M247" i="31"/>
  <c r="O247" i="31" s="1"/>
  <c r="P247" i="31"/>
  <c r="B248" i="31"/>
  <c r="C248" i="31"/>
  <c r="D248" i="31"/>
  <c r="E248" i="31"/>
  <c r="M248" i="31" s="1"/>
  <c r="O248" i="31" s="1"/>
  <c r="F248" i="31"/>
  <c r="G248" i="31"/>
  <c r="H248" i="31"/>
  <c r="P248" i="31" s="1"/>
  <c r="B249" i="31"/>
  <c r="C249" i="31"/>
  <c r="D249" i="31"/>
  <c r="E249" i="31"/>
  <c r="M249" i="31" s="1"/>
  <c r="O249" i="31" s="1"/>
  <c r="Q249" i="31" s="1"/>
  <c r="F249" i="31"/>
  <c r="G249" i="31"/>
  <c r="H249" i="31"/>
  <c r="P249" i="31"/>
  <c r="B250" i="31"/>
  <c r="C250" i="31"/>
  <c r="D250" i="31"/>
  <c r="E250" i="31"/>
  <c r="M250" i="31" s="1"/>
  <c r="F250" i="31"/>
  <c r="G250" i="31"/>
  <c r="H250" i="31"/>
  <c r="P250" i="31" s="1"/>
  <c r="O250" i="31"/>
  <c r="B251" i="31"/>
  <c r="C251" i="31"/>
  <c r="D251" i="31"/>
  <c r="E251" i="31"/>
  <c r="M251" i="31" s="1"/>
  <c r="O251" i="31" s="1"/>
  <c r="F251" i="31"/>
  <c r="G251" i="31"/>
  <c r="H251" i="31"/>
  <c r="P251" i="31" s="1"/>
  <c r="Q251" i="31" s="1"/>
  <c r="B252" i="31"/>
  <c r="C252" i="31"/>
  <c r="D252" i="31"/>
  <c r="E252" i="31"/>
  <c r="F252" i="31"/>
  <c r="G252" i="31"/>
  <c r="H252" i="31"/>
  <c r="P252" i="31" s="1"/>
  <c r="M252" i="31"/>
  <c r="O252" i="31" s="1"/>
  <c r="Q252" i="31" s="1"/>
  <c r="B253" i="31"/>
  <c r="C253" i="31"/>
  <c r="D253" i="31"/>
  <c r="E253" i="31"/>
  <c r="M253" i="31" s="1"/>
  <c r="O253" i="31" s="1"/>
  <c r="F253" i="31"/>
  <c r="G253" i="31"/>
  <c r="H253" i="31"/>
  <c r="P253" i="31" s="1"/>
  <c r="B254" i="31"/>
  <c r="C254" i="31"/>
  <c r="D254" i="31"/>
  <c r="E254" i="31"/>
  <c r="M254" i="31" s="1"/>
  <c r="O254" i="31" s="1"/>
  <c r="Q254" i="31" s="1"/>
  <c r="F254" i="31"/>
  <c r="G254" i="31"/>
  <c r="H254" i="31"/>
  <c r="P254" i="31" s="1"/>
  <c r="B255" i="31"/>
  <c r="C255" i="31"/>
  <c r="D255" i="31"/>
  <c r="E255" i="31"/>
  <c r="F255" i="31"/>
  <c r="G255" i="31"/>
  <c r="H255" i="31"/>
  <c r="M255" i="31"/>
  <c r="O255" i="31"/>
  <c r="Q255" i="31" s="1"/>
  <c r="P255" i="31"/>
  <c r="B256" i="31"/>
  <c r="C256" i="31"/>
  <c r="D256" i="31"/>
  <c r="E256" i="31"/>
  <c r="M256" i="31" s="1"/>
  <c r="O256" i="31" s="1"/>
  <c r="F256" i="31"/>
  <c r="G256" i="31"/>
  <c r="H256" i="31"/>
  <c r="P256" i="31" s="1"/>
  <c r="B257" i="31"/>
  <c r="C257" i="31"/>
  <c r="D257" i="31"/>
  <c r="E257" i="31"/>
  <c r="M257" i="31" s="1"/>
  <c r="O257" i="31" s="1"/>
  <c r="Q257" i="31" s="1"/>
  <c r="F257" i="31"/>
  <c r="G257" i="31"/>
  <c r="H257" i="31"/>
  <c r="P257" i="31" s="1"/>
  <c r="B258" i="31"/>
  <c r="C258" i="31"/>
  <c r="D258" i="31"/>
  <c r="E258" i="31"/>
  <c r="M258" i="31" s="1"/>
  <c r="O258" i="31" s="1"/>
  <c r="Q258" i="31" s="1"/>
  <c r="F258" i="31"/>
  <c r="G258" i="31"/>
  <c r="H258" i="31"/>
  <c r="P258" i="31" s="1"/>
  <c r="B259" i="31"/>
  <c r="C259" i="31"/>
  <c r="D259" i="31"/>
  <c r="E259" i="31"/>
  <c r="M259" i="31" s="1"/>
  <c r="O259" i="31" s="1"/>
  <c r="F259" i="31"/>
  <c r="G259" i="31"/>
  <c r="H259" i="31"/>
  <c r="P259" i="31" s="1"/>
  <c r="Q259" i="31" s="1"/>
  <c r="B260" i="31"/>
  <c r="C260" i="31"/>
  <c r="D260" i="31"/>
  <c r="E260" i="31"/>
  <c r="F260" i="31"/>
  <c r="G260" i="31"/>
  <c r="H260" i="31"/>
  <c r="P260" i="31" s="1"/>
  <c r="M260" i="31"/>
  <c r="O260" i="31" s="1"/>
  <c r="Q260" i="31" s="1"/>
  <c r="B261" i="31"/>
  <c r="C261" i="31"/>
  <c r="D261" i="31"/>
  <c r="E261" i="31"/>
  <c r="M261" i="31" s="1"/>
  <c r="F261" i="31"/>
  <c r="G261" i="31"/>
  <c r="H261" i="31"/>
  <c r="P261" i="31" s="1"/>
  <c r="O261" i="31"/>
  <c r="B262" i="31"/>
  <c r="C262" i="31"/>
  <c r="D262" i="31"/>
  <c r="E262" i="31"/>
  <c r="M262" i="31" s="1"/>
  <c r="O262" i="31" s="1"/>
  <c r="F262" i="31"/>
  <c r="G262" i="31"/>
  <c r="H262" i="31"/>
  <c r="P262" i="31" s="1"/>
  <c r="B263" i="31"/>
  <c r="C263" i="31"/>
  <c r="D263" i="31"/>
  <c r="E263" i="31"/>
  <c r="F263" i="31"/>
  <c r="G263" i="31"/>
  <c r="H263" i="31"/>
  <c r="P263" i="31" s="1"/>
  <c r="M263" i="31"/>
  <c r="O263" i="31" s="1"/>
  <c r="B264" i="31"/>
  <c r="C264" i="31"/>
  <c r="D264" i="31"/>
  <c r="E264" i="31"/>
  <c r="M264" i="31" s="1"/>
  <c r="O264" i="31" s="1"/>
  <c r="F264" i="31"/>
  <c r="G264" i="31"/>
  <c r="H264" i="31"/>
  <c r="P264" i="31" s="1"/>
  <c r="Q264" i="31" s="1"/>
  <c r="B265" i="31"/>
  <c r="C265" i="31"/>
  <c r="D265" i="31"/>
  <c r="E265" i="31"/>
  <c r="F265" i="31"/>
  <c r="G265" i="31"/>
  <c r="H265" i="31"/>
  <c r="P265" i="31" s="1"/>
  <c r="M265" i="31"/>
  <c r="O265" i="31" s="1"/>
  <c r="B266" i="31"/>
  <c r="C266" i="31"/>
  <c r="D266" i="31"/>
  <c r="E266" i="31"/>
  <c r="M266" i="31" s="1"/>
  <c r="O266" i="31" s="1"/>
  <c r="Q266" i="31" s="1"/>
  <c r="F266" i="31"/>
  <c r="G266" i="31"/>
  <c r="H266" i="31"/>
  <c r="P266" i="31"/>
  <c r="B267" i="31"/>
  <c r="C267" i="31"/>
  <c r="D267" i="31"/>
  <c r="E267" i="31"/>
  <c r="F267" i="31"/>
  <c r="G267" i="31"/>
  <c r="H267" i="31"/>
  <c r="P267" i="31" s="1"/>
  <c r="M267" i="31"/>
  <c r="O267" i="31" s="1"/>
  <c r="Q267" i="31" s="1"/>
  <c r="B268" i="31"/>
  <c r="C268" i="31"/>
  <c r="D268" i="31"/>
  <c r="E268" i="31"/>
  <c r="M268" i="31" s="1"/>
  <c r="O268" i="31" s="1"/>
  <c r="F268" i="31"/>
  <c r="G268" i="31"/>
  <c r="H268" i="31"/>
  <c r="P268" i="31"/>
  <c r="B269" i="31"/>
  <c r="C269" i="31"/>
  <c r="D269" i="31"/>
  <c r="E269" i="31"/>
  <c r="M269" i="31" s="1"/>
  <c r="O269" i="31" s="1"/>
  <c r="F269" i="31"/>
  <c r="G269" i="31"/>
  <c r="H269" i="31"/>
  <c r="P269" i="31" s="1"/>
  <c r="B270" i="31"/>
  <c r="C270" i="31"/>
  <c r="D270" i="31"/>
  <c r="E270" i="31"/>
  <c r="M270" i="31" s="1"/>
  <c r="O270" i="31" s="1"/>
  <c r="Q270" i="31" s="1"/>
  <c r="F270" i="31"/>
  <c r="G270" i="31"/>
  <c r="H270" i="31"/>
  <c r="P270" i="31" s="1"/>
  <c r="B271" i="31"/>
  <c r="C271" i="31"/>
  <c r="D271" i="31"/>
  <c r="E271" i="31"/>
  <c r="F271" i="31"/>
  <c r="G271" i="31"/>
  <c r="H271" i="31"/>
  <c r="P271" i="31" s="1"/>
  <c r="M271" i="31"/>
  <c r="O271" i="31" s="1"/>
  <c r="B272" i="31"/>
  <c r="C272" i="31"/>
  <c r="D272" i="31"/>
  <c r="E272" i="31"/>
  <c r="M272" i="31" s="1"/>
  <c r="O272" i="31" s="1"/>
  <c r="F272" i="31"/>
  <c r="G272" i="31"/>
  <c r="H272" i="31"/>
  <c r="P272" i="31" s="1"/>
  <c r="B273" i="31"/>
  <c r="C273" i="31"/>
  <c r="D273" i="31"/>
  <c r="E273" i="31"/>
  <c r="F273" i="31"/>
  <c r="G273" i="31"/>
  <c r="H273" i="31"/>
  <c r="P273" i="31" s="1"/>
  <c r="M273" i="31"/>
  <c r="O273" i="31" s="1"/>
  <c r="B274" i="31"/>
  <c r="C274" i="31"/>
  <c r="D274" i="31"/>
  <c r="E274" i="31"/>
  <c r="M274" i="31" s="1"/>
  <c r="O274" i="31" s="1"/>
  <c r="Q274" i="31" s="1"/>
  <c r="F274" i="31"/>
  <c r="G274" i="31"/>
  <c r="H274" i="31"/>
  <c r="P274" i="31"/>
  <c r="B275" i="31"/>
  <c r="C275" i="31"/>
  <c r="D275" i="31"/>
  <c r="E275" i="31"/>
  <c r="F275" i="31"/>
  <c r="G275" i="31"/>
  <c r="H275" i="31"/>
  <c r="P275" i="31" s="1"/>
  <c r="M275" i="31"/>
  <c r="O275" i="31" s="1"/>
  <c r="Q275" i="31" s="1"/>
  <c r="B276" i="31"/>
  <c r="C276" i="31"/>
  <c r="D276" i="31"/>
  <c r="E276" i="31"/>
  <c r="F276" i="31"/>
  <c r="G276" i="31"/>
  <c r="H276" i="31"/>
  <c r="P276" i="31" s="1"/>
  <c r="M276" i="31"/>
  <c r="O276" i="31" s="1"/>
  <c r="Q276" i="31" s="1"/>
  <c r="B277" i="31"/>
  <c r="C277" i="31"/>
  <c r="D277" i="31"/>
  <c r="E277" i="31"/>
  <c r="M277" i="31" s="1"/>
  <c r="O277" i="31" s="1"/>
  <c r="F277" i="31"/>
  <c r="G277" i="31"/>
  <c r="H277" i="31"/>
  <c r="P277" i="31" s="1"/>
  <c r="B278" i="31"/>
  <c r="C278" i="31"/>
  <c r="D278" i="31"/>
  <c r="E278" i="31"/>
  <c r="F278" i="31"/>
  <c r="G278" i="31"/>
  <c r="H278" i="31"/>
  <c r="P278" i="31" s="1"/>
  <c r="M278" i="31"/>
  <c r="O278" i="31" s="1"/>
  <c r="Q278" i="31" s="1"/>
  <c r="B279" i="31"/>
  <c r="C279" i="31"/>
  <c r="D279" i="31"/>
  <c r="E279" i="31"/>
  <c r="M279" i="31" s="1"/>
  <c r="O279" i="31" s="1"/>
  <c r="F279" i="31"/>
  <c r="G279" i="31"/>
  <c r="H279" i="31"/>
  <c r="P279" i="31" s="1"/>
  <c r="B280" i="31"/>
  <c r="C280" i="31"/>
  <c r="D280" i="31"/>
  <c r="E280" i="31"/>
  <c r="M280" i="31" s="1"/>
  <c r="O280" i="31" s="1"/>
  <c r="F280" i="31"/>
  <c r="G280" i="31"/>
  <c r="H280" i="31"/>
  <c r="P280" i="31"/>
  <c r="B281" i="31"/>
  <c r="C281" i="31"/>
  <c r="D281" i="31"/>
  <c r="E281" i="31"/>
  <c r="F281" i="31"/>
  <c r="G281" i="31"/>
  <c r="H281" i="31"/>
  <c r="P281" i="31" s="1"/>
  <c r="M281" i="31"/>
  <c r="O281" i="31" s="1"/>
  <c r="B282" i="31"/>
  <c r="C282" i="31"/>
  <c r="D282" i="31"/>
  <c r="E282" i="31"/>
  <c r="M282" i="31" s="1"/>
  <c r="F282" i="31"/>
  <c r="G282" i="31"/>
  <c r="H282" i="31"/>
  <c r="P282" i="31" s="1"/>
  <c r="O282" i="31"/>
  <c r="Q282" i="31" s="1"/>
  <c r="B283" i="31"/>
  <c r="C283" i="31"/>
  <c r="D283" i="31"/>
  <c r="E283" i="31"/>
  <c r="M283" i="31" s="1"/>
  <c r="O283" i="31" s="1"/>
  <c r="F283" i="31"/>
  <c r="G283" i="31"/>
  <c r="H283" i="31"/>
  <c r="P283" i="31" s="1"/>
  <c r="B284" i="31"/>
  <c r="C284" i="31"/>
  <c r="D284" i="31"/>
  <c r="E284" i="31"/>
  <c r="F284" i="31"/>
  <c r="G284" i="31"/>
  <c r="H284" i="31"/>
  <c r="M284" i="31"/>
  <c r="O284" i="31" s="1"/>
  <c r="P284" i="31"/>
  <c r="B285" i="31"/>
  <c r="C285" i="31"/>
  <c r="D285" i="31"/>
  <c r="E285" i="31"/>
  <c r="M285" i="31" s="1"/>
  <c r="O285" i="31" s="1"/>
  <c r="F285" i="31"/>
  <c r="G285" i="31"/>
  <c r="H285" i="31"/>
  <c r="P285" i="31" s="1"/>
  <c r="B286" i="31"/>
  <c r="C286" i="31"/>
  <c r="D286" i="31"/>
  <c r="E286" i="31"/>
  <c r="M286" i="31" s="1"/>
  <c r="F286" i="31"/>
  <c r="G286" i="31"/>
  <c r="H286" i="31"/>
  <c r="P286" i="31" s="1"/>
  <c r="O286" i="31"/>
  <c r="Q286" i="31" s="1"/>
  <c r="B287" i="31"/>
  <c r="C287" i="31"/>
  <c r="D287" i="31"/>
  <c r="E287" i="31"/>
  <c r="M287" i="31" s="1"/>
  <c r="O287" i="31" s="1"/>
  <c r="Q287" i="31" s="1"/>
  <c r="F287" i="31"/>
  <c r="G287" i="31"/>
  <c r="H287" i="31"/>
  <c r="P287" i="31"/>
  <c r="B288" i="31"/>
  <c r="C288" i="31"/>
  <c r="D288" i="31"/>
  <c r="E288" i="31"/>
  <c r="M288" i="31" s="1"/>
  <c r="O288" i="31" s="1"/>
  <c r="F288" i="31"/>
  <c r="G288" i="31"/>
  <c r="H288" i="31"/>
  <c r="P288" i="31"/>
  <c r="B289" i="31"/>
  <c r="C289" i="31"/>
  <c r="D289" i="31"/>
  <c r="E289" i="31"/>
  <c r="F289" i="31"/>
  <c r="G289" i="31"/>
  <c r="H289" i="31"/>
  <c r="P289" i="31" s="1"/>
  <c r="M289" i="31"/>
  <c r="O289" i="31" s="1"/>
  <c r="Q289" i="31" s="1"/>
  <c r="B290" i="31"/>
  <c r="C290" i="31"/>
  <c r="D290" i="31"/>
  <c r="E290" i="31"/>
  <c r="M290" i="31" s="1"/>
  <c r="F290" i="31"/>
  <c r="G290" i="31"/>
  <c r="H290" i="31"/>
  <c r="O290" i="31"/>
  <c r="P290" i="31"/>
  <c r="B291" i="31"/>
  <c r="C291" i="31"/>
  <c r="D291" i="31"/>
  <c r="E291" i="31"/>
  <c r="M291" i="31" s="1"/>
  <c r="O291" i="31" s="1"/>
  <c r="Q291" i="31" s="1"/>
  <c r="F291" i="31"/>
  <c r="G291" i="31"/>
  <c r="H291" i="31"/>
  <c r="P291" i="31" s="1"/>
  <c r="B292" i="31"/>
  <c r="C292" i="31"/>
  <c r="D292" i="31"/>
  <c r="E292" i="31"/>
  <c r="F292" i="31"/>
  <c r="G292" i="31"/>
  <c r="H292" i="31"/>
  <c r="M292" i="31"/>
  <c r="O292" i="31" s="1"/>
  <c r="P292" i="31"/>
  <c r="B293" i="31"/>
  <c r="C293" i="31"/>
  <c r="D293" i="31"/>
  <c r="E293" i="31"/>
  <c r="M293" i="31" s="1"/>
  <c r="O293" i="31" s="1"/>
  <c r="Q293" i="31" s="1"/>
  <c r="F293" i="31"/>
  <c r="G293" i="31"/>
  <c r="H293" i="31"/>
  <c r="P293" i="31" s="1"/>
  <c r="B294" i="31"/>
  <c r="C294" i="31"/>
  <c r="D294" i="31"/>
  <c r="E294" i="31"/>
  <c r="M294" i="31" s="1"/>
  <c r="O294" i="31" s="1"/>
  <c r="F294" i="31"/>
  <c r="G294" i="31"/>
  <c r="H294" i="31"/>
  <c r="P294" i="31" s="1"/>
  <c r="B295" i="31"/>
  <c r="C295" i="31"/>
  <c r="D295" i="31"/>
  <c r="E295" i="31"/>
  <c r="M295" i="31" s="1"/>
  <c r="O295" i="31" s="1"/>
  <c r="Q295" i="31" s="1"/>
  <c r="F295" i="31"/>
  <c r="G295" i="31"/>
  <c r="H295" i="31"/>
  <c r="P295" i="31"/>
  <c r="B296" i="31"/>
  <c r="C296" i="31"/>
  <c r="D296" i="31"/>
  <c r="E296" i="31"/>
  <c r="M296" i="31" s="1"/>
  <c r="O296" i="31" s="1"/>
  <c r="F296" i="31"/>
  <c r="G296" i="31"/>
  <c r="H296" i="31"/>
  <c r="P296" i="31"/>
  <c r="Q296" i="31" s="1"/>
  <c r="B297" i="31"/>
  <c r="C297" i="31"/>
  <c r="D297" i="31"/>
  <c r="E297" i="31"/>
  <c r="M297" i="31" s="1"/>
  <c r="O297" i="31" s="1"/>
  <c r="F297" i="31"/>
  <c r="G297" i="31"/>
  <c r="H297" i="31"/>
  <c r="P297" i="31" s="1"/>
  <c r="B298" i="31"/>
  <c r="C298" i="31"/>
  <c r="D298" i="31"/>
  <c r="E298" i="31"/>
  <c r="M298" i="31" s="1"/>
  <c r="F298" i="31"/>
  <c r="G298" i="31"/>
  <c r="H298" i="31"/>
  <c r="O298" i="31"/>
  <c r="P298" i="31"/>
  <c r="B299" i="31"/>
  <c r="C299" i="31"/>
  <c r="D299" i="31"/>
  <c r="E299" i="31"/>
  <c r="M299" i="31" s="1"/>
  <c r="O299" i="31" s="1"/>
  <c r="Q299" i="31" s="1"/>
  <c r="F299" i="31"/>
  <c r="G299" i="31"/>
  <c r="H299" i="31"/>
  <c r="P299" i="31" s="1"/>
  <c r="B300" i="31"/>
  <c r="C300" i="31"/>
  <c r="D300" i="31"/>
  <c r="E300" i="31"/>
  <c r="F300" i="31"/>
  <c r="G300" i="31"/>
  <c r="H300" i="31"/>
  <c r="M300" i="31"/>
  <c r="O300" i="31" s="1"/>
  <c r="P300" i="31"/>
  <c r="B301" i="31"/>
  <c r="C301" i="31"/>
  <c r="D301" i="31"/>
  <c r="E301" i="31"/>
  <c r="M301" i="31" s="1"/>
  <c r="O301" i="31" s="1"/>
  <c r="F301" i="31"/>
  <c r="G301" i="31"/>
  <c r="H301" i="31"/>
  <c r="P301" i="31" s="1"/>
  <c r="B302" i="31"/>
  <c r="C302" i="31"/>
  <c r="D302" i="31"/>
  <c r="E302" i="31"/>
  <c r="F302" i="31"/>
  <c r="G302" i="31"/>
  <c r="H302" i="31"/>
  <c r="P302" i="31" s="1"/>
  <c r="M302" i="31"/>
  <c r="O302" i="31" s="1"/>
  <c r="Q302" i="31" s="1"/>
  <c r="B303" i="31"/>
  <c r="C303" i="31"/>
  <c r="D303" i="31"/>
  <c r="E303" i="31"/>
  <c r="M303" i="31" s="1"/>
  <c r="O303" i="31" s="1"/>
  <c r="F303" i="31"/>
  <c r="G303" i="31"/>
  <c r="H303" i="31"/>
  <c r="P303" i="31" s="1"/>
  <c r="B304" i="31"/>
  <c r="C304" i="31"/>
  <c r="D304" i="31"/>
  <c r="E304" i="31"/>
  <c r="M304" i="31" s="1"/>
  <c r="O304" i="31" s="1"/>
  <c r="F304" i="31"/>
  <c r="G304" i="31"/>
  <c r="H304" i="31"/>
  <c r="P304" i="31"/>
  <c r="B305" i="31"/>
  <c r="C305" i="31"/>
  <c r="D305" i="31"/>
  <c r="E305" i="31"/>
  <c r="F305" i="31"/>
  <c r="G305" i="31"/>
  <c r="H305" i="31"/>
  <c r="P305" i="31" s="1"/>
  <c r="M305" i="31"/>
  <c r="O305" i="31" s="1"/>
  <c r="B306" i="31"/>
  <c r="C306" i="31"/>
  <c r="D306" i="31"/>
  <c r="E306" i="31"/>
  <c r="M306" i="31" s="1"/>
  <c r="O306" i="31" s="1"/>
  <c r="Q306" i="31" s="1"/>
  <c r="F306" i="31"/>
  <c r="G306" i="31"/>
  <c r="H306" i="31"/>
  <c r="P306" i="31"/>
  <c r="B307" i="31"/>
  <c r="C307" i="31"/>
  <c r="D307" i="31"/>
  <c r="E307" i="31"/>
  <c r="F307" i="31"/>
  <c r="G307" i="31"/>
  <c r="H307" i="31"/>
  <c r="P307" i="31" s="1"/>
  <c r="M307" i="31"/>
  <c r="O307" i="31" s="1"/>
  <c r="Q307" i="31"/>
  <c r="B308" i="31"/>
  <c r="C308" i="31"/>
  <c r="D308" i="31"/>
  <c r="E308" i="31"/>
  <c r="M308" i="31" s="1"/>
  <c r="O308" i="31" s="1"/>
  <c r="Q308" i="31" s="1"/>
  <c r="F308" i="31"/>
  <c r="G308" i="31"/>
  <c r="H308" i="31"/>
  <c r="P308" i="31" s="1"/>
  <c r="B309" i="31"/>
  <c r="C309" i="31"/>
  <c r="D309" i="31"/>
  <c r="E309" i="31"/>
  <c r="M309" i="31" s="1"/>
  <c r="F309" i="31"/>
  <c r="G309" i="31"/>
  <c r="H309" i="31"/>
  <c r="P309" i="31" s="1"/>
  <c r="O309" i="31"/>
  <c r="B310" i="31"/>
  <c r="C310" i="31"/>
  <c r="D310" i="31"/>
  <c r="E310" i="31"/>
  <c r="M310" i="31" s="1"/>
  <c r="O310" i="31" s="1"/>
  <c r="Q310" i="31" s="1"/>
  <c r="F310" i="31"/>
  <c r="G310" i="31"/>
  <c r="H310" i="31"/>
  <c r="P310" i="31" s="1"/>
  <c r="B311" i="31"/>
  <c r="C311" i="31"/>
  <c r="D311" i="31"/>
  <c r="E311" i="31"/>
  <c r="F311" i="31"/>
  <c r="G311" i="31"/>
  <c r="H311" i="31"/>
  <c r="P311" i="31" s="1"/>
  <c r="M311" i="31"/>
  <c r="O311" i="31" s="1"/>
  <c r="B312" i="31"/>
  <c r="C312" i="31"/>
  <c r="D312" i="31"/>
  <c r="E312" i="31"/>
  <c r="M312" i="31" s="1"/>
  <c r="O312" i="31" s="1"/>
  <c r="F312" i="31"/>
  <c r="G312" i="31"/>
  <c r="H312" i="31"/>
  <c r="P312" i="31" s="1"/>
  <c r="Q312" i="31" s="1"/>
  <c r="B313" i="31"/>
  <c r="C313" i="31"/>
  <c r="D313" i="31"/>
  <c r="E313" i="31"/>
  <c r="M313" i="31" s="1"/>
  <c r="O313" i="31" s="1"/>
  <c r="Q313" i="31" s="1"/>
  <c r="F313" i="31"/>
  <c r="G313" i="31"/>
  <c r="H313" i="31"/>
  <c r="P313" i="31" s="1"/>
  <c r="B314" i="31"/>
  <c r="C314" i="31"/>
  <c r="D314" i="31"/>
  <c r="E314" i="31"/>
  <c r="M314" i="31" s="1"/>
  <c r="O314" i="31" s="1"/>
  <c r="Q314" i="31" s="1"/>
  <c r="F314" i="31"/>
  <c r="G314" i="31"/>
  <c r="H314" i="31"/>
  <c r="P314" i="31" s="1"/>
  <c r="B315" i="31"/>
  <c r="C315" i="31"/>
  <c r="D315" i="31"/>
  <c r="E315" i="31"/>
  <c r="M315" i="31" s="1"/>
  <c r="O315" i="31" s="1"/>
  <c r="Q315" i="31" s="1"/>
  <c r="F315" i="31"/>
  <c r="G315" i="31"/>
  <c r="H315" i="31"/>
  <c r="P315" i="31" s="1"/>
  <c r="B316" i="31"/>
  <c r="C316" i="31"/>
  <c r="D316" i="31"/>
  <c r="E316" i="31"/>
  <c r="F316" i="31"/>
  <c r="G316" i="31"/>
  <c r="H316" i="31"/>
  <c r="P316" i="31" s="1"/>
  <c r="M316" i="31"/>
  <c r="O316" i="31" s="1"/>
  <c r="B317" i="31"/>
  <c r="C317" i="31"/>
  <c r="D317" i="31"/>
  <c r="E317" i="31"/>
  <c r="M317" i="31" s="1"/>
  <c r="O317" i="31" s="1"/>
  <c r="Q317" i="31" s="1"/>
  <c r="F317" i="31"/>
  <c r="G317" i="31"/>
  <c r="H317" i="31"/>
  <c r="P317" i="31" s="1"/>
  <c r="B318" i="31"/>
  <c r="C318" i="31"/>
  <c r="D318" i="31"/>
  <c r="E318" i="31"/>
  <c r="F318" i="31"/>
  <c r="G318" i="31"/>
  <c r="H318" i="31"/>
  <c r="P318" i="31" s="1"/>
  <c r="M318" i="31"/>
  <c r="O318" i="31"/>
  <c r="Q318" i="31" s="1"/>
  <c r="B319" i="31"/>
  <c r="C319" i="31"/>
  <c r="D319" i="31"/>
  <c r="E319" i="31"/>
  <c r="F319" i="31"/>
  <c r="G319" i="31"/>
  <c r="H319" i="31"/>
  <c r="M319" i="31"/>
  <c r="O319" i="31" s="1"/>
  <c r="P319" i="31"/>
  <c r="B320" i="31"/>
  <c r="C320" i="31"/>
  <c r="D320" i="31"/>
  <c r="E320" i="31"/>
  <c r="M320" i="31" s="1"/>
  <c r="O320" i="31" s="1"/>
  <c r="Q320" i="31" s="1"/>
  <c r="F320" i="31"/>
  <c r="G320" i="31"/>
  <c r="H320" i="31"/>
  <c r="P320" i="31" s="1"/>
  <c r="B321" i="31"/>
  <c r="C321" i="31"/>
  <c r="D321" i="31"/>
  <c r="E321" i="31"/>
  <c r="F321" i="31"/>
  <c r="G321" i="31"/>
  <c r="H321" i="31"/>
  <c r="P321" i="31" s="1"/>
  <c r="M321" i="31"/>
  <c r="O321" i="31" s="1"/>
  <c r="Q321" i="31" s="1"/>
  <c r="B322" i="31"/>
  <c r="C322" i="31"/>
  <c r="D322" i="31"/>
  <c r="E322" i="31"/>
  <c r="M322" i="31" s="1"/>
  <c r="F322" i="31"/>
  <c r="G322" i="31"/>
  <c r="H322" i="31"/>
  <c r="P322" i="31" s="1"/>
  <c r="O322" i="31"/>
  <c r="Q322" i="31" s="1"/>
  <c r="B323" i="31"/>
  <c r="C323" i="31"/>
  <c r="D323" i="31"/>
  <c r="E323" i="31"/>
  <c r="F323" i="31"/>
  <c r="G323" i="31"/>
  <c r="H323" i="31"/>
  <c r="P323" i="31" s="1"/>
  <c r="M323" i="31"/>
  <c r="O323" i="31" s="1"/>
  <c r="Q323" i="31" s="1"/>
  <c r="B324" i="31"/>
  <c r="C324" i="31"/>
  <c r="D324" i="31"/>
  <c r="E324" i="31"/>
  <c r="M324" i="31" s="1"/>
  <c r="O324" i="31" s="1"/>
  <c r="Q324" i="31" s="1"/>
  <c r="F324" i="31"/>
  <c r="G324" i="31"/>
  <c r="H324" i="31"/>
  <c r="P324" i="31" s="1"/>
  <c r="B325" i="31"/>
  <c r="C325" i="31"/>
  <c r="D325" i="31"/>
  <c r="E325" i="31"/>
  <c r="M325" i="31" s="1"/>
  <c r="F325" i="31"/>
  <c r="G325" i="31"/>
  <c r="H325" i="31"/>
  <c r="P325" i="31" s="1"/>
  <c r="O325" i="31"/>
  <c r="Q325" i="31" s="1"/>
  <c r="B326" i="31"/>
  <c r="C326" i="31"/>
  <c r="D326" i="31"/>
  <c r="E326" i="31"/>
  <c r="M326" i="31" s="1"/>
  <c r="O326" i="31" s="1"/>
  <c r="Q326" i="31" s="1"/>
  <c r="F326" i="31"/>
  <c r="G326" i="31"/>
  <c r="H326" i="31"/>
  <c r="P326" i="31" s="1"/>
  <c r="B327" i="31"/>
  <c r="C327" i="31"/>
  <c r="D327" i="31"/>
  <c r="E327" i="31"/>
  <c r="F327" i="31"/>
  <c r="G327" i="31"/>
  <c r="H327" i="31"/>
  <c r="M327" i="31"/>
  <c r="O327" i="31" s="1"/>
  <c r="Q327" i="31" s="1"/>
  <c r="P327" i="31"/>
  <c r="B328" i="31"/>
  <c r="C328" i="31"/>
  <c r="D328" i="31"/>
  <c r="E328" i="31"/>
  <c r="M328" i="31" s="1"/>
  <c r="O328" i="31" s="1"/>
  <c r="F328" i="31"/>
  <c r="G328" i="31"/>
  <c r="H328" i="31"/>
  <c r="P328" i="31"/>
  <c r="Q328" i="31"/>
  <c r="B329" i="31"/>
  <c r="C329" i="31"/>
  <c r="D329" i="31"/>
  <c r="E329" i="31"/>
  <c r="F329" i="31"/>
  <c r="G329" i="31"/>
  <c r="H329" i="31"/>
  <c r="P329" i="31" s="1"/>
  <c r="M329" i="31"/>
  <c r="O329" i="31" s="1"/>
  <c r="Q329" i="31" s="1"/>
  <c r="B330" i="31"/>
  <c r="C330" i="31"/>
  <c r="D330" i="31"/>
  <c r="E330" i="31"/>
  <c r="M330" i="31" s="1"/>
  <c r="F330" i="31"/>
  <c r="G330" i="31"/>
  <c r="H330" i="31"/>
  <c r="O330" i="31"/>
  <c r="P330" i="31"/>
  <c r="B331" i="31"/>
  <c r="C331" i="31"/>
  <c r="D331" i="31"/>
  <c r="E331" i="31"/>
  <c r="M331" i="31" s="1"/>
  <c r="O331" i="31" s="1"/>
  <c r="Q331" i="31" s="1"/>
  <c r="F331" i="31"/>
  <c r="G331" i="31"/>
  <c r="H331" i="31"/>
  <c r="P331" i="31" s="1"/>
  <c r="B332" i="31"/>
  <c r="C332" i="31"/>
  <c r="D332" i="31"/>
  <c r="E332" i="31"/>
  <c r="F332" i="31"/>
  <c r="G332" i="31"/>
  <c r="H332" i="31"/>
  <c r="M332" i="31"/>
  <c r="O332" i="31" s="1"/>
  <c r="P332" i="31"/>
  <c r="B333" i="31"/>
  <c r="C333" i="31"/>
  <c r="D333" i="31"/>
  <c r="E333" i="31"/>
  <c r="M333" i="31" s="1"/>
  <c r="O333" i="31" s="1"/>
  <c r="F333" i="31"/>
  <c r="G333" i="31"/>
  <c r="H333" i="31"/>
  <c r="P333" i="31" s="1"/>
  <c r="B334" i="31"/>
  <c r="C334" i="31"/>
  <c r="D334" i="31"/>
  <c r="E334" i="31"/>
  <c r="F334" i="31"/>
  <c r="G334" i="31"/>
  <c r="H334" i="31"/>
  <c r="P334" i="31" s="1"/>
  <c r="M334" i="31"/>
  <c r="O334" i="31" s="1"/>
  <c r="Q334" i="31" s="1"/>
  <c r="B335" i="31"/>
  <c r="C335" i="31"/>
  <c r="D335" i="31"/>
  <c r="E335" i="31"/>
  <c r="M335" i="31" s="1"/>
  <c r="O335" i="31" s="1"/>
  <c r="F335" i="31"/>
  <c r="G335" i="31"/>
  <c r="H335" i="31"/>
  <c r="P335" i="31" s="1"/>
  <c r="B336" i="31"/>
  <c r="C336" i="31"/>
  <c r="D336" i="31"/>
  <c r="E336" i="31"/>
  <c r="M336" i="31" s="1"/>
  <c r="O336" i="31" s="1"/>
  <c r="Q336" i="31" s="1"/>
  <c r="F336" i="31"/>
  <c r="G336" i="31"/>
  <c r="H336" i="31"/>
  <c r="P336" i="31"/>
  <c r="B337" i="31"/>
  <c r="C337" i="31"/>
  <c r="D337" i="31"/>
  <c r="E337" i="31"/>
  <c r="F337" i="31"/>
  <c r="G337" i="31"/>
  <c r="H337" i="31"/>
  <c r="P337" i="31" s="1"/>
  <c r="M337" i="31"/>
  <c r="O337" i="31"/>
  <c r="Q337" i="31" s="1"/>
  <c r="B338" i="31"/>
  <c r="C338" i="31"/>
  <c r="D338" i="31"/>
  <c r="E338" i="31"/>
  <c r="M338" i="31" s="1"/>
  <c r="O338" i="31" s="1"/>
  <c r="Q338" i="31" s="1"/>
  <c r="F338" i="31"/>
  <c r="G338" i="31"/>
  <c r="H338" i="31"/>
  <c r="P338" i="31" s="1"/>
  <c r="B339" i="31"/>
  <c r="C339" i="31"/>
  <c r="D339" i="31"/>
  <c r="E339" i="31"/>
  <c r="F339" i="31"/>
  <c r="G339" i="31"/>
  <c r="H339" i="31"/>
  <c r="P339" i="31" s="1"/>
  <c r="M339" i="31"/>
  <c r="O339" i="31" s="1"/>
  <c r="Q339" i="31" s="1"/>
  <c r="B340" i="31"/>
  <c r="C340" i="31"/>
  <c r="D340" i="31"/>
  <c r="E340" i="31"/>
  <c r="F340" i="31"/>
  <c r="G340" i="31"/>
  <c r="H340" i="31"/>
  <c r="M340" i="31"/>
  <c r="O340" i="31" s="1"/>
  <c r="P340" i="31"/>
  <c r="B341" i="31"/>
  <c r="C341" i="31"/>
  <c r="D341" i="31"/>
  <c r="E341" i="31"/>
  <c r="M341" i="31" s="1"/>
  <c r="O341" i="31" s="1"/>
  <c r="F341" i="31"/>
  <c r="G341" i="31"/>
  <c r="H341" i="31"/>
  <c r="P341" i="31" s="1"/>
  <c r="B342" i="31"/>
  <c r="C342" i="31"/>
  <c r="D342" i="31"/>
  <c r="E342" i="31"/>
  <c r="M342" i="31" s="1"/>
  <c r="F342" i="31"/>
  <c r="G342" i="31"/>
  <c r="H342" i="31"/>
  <c r="P342" i="31" s="1"/>
  <c r="O342" i="31"/>
  <c r="Q342" i="31" s="1"/>
  <c r="B343" i="31"/>
  <c r="C343" i="31"/>
  <c r="D343" i="31"/>
  <c r="E343" i="31"/>
  <c r="F343" i="31"/>
  <c r="G343" i="31"/>
  <c r="H343" i="31"/>
  <c r="M343" i="31"/>
  <c r="O343" i="31" s="1"/>
  <c r="Q343" i="31" s="1"/>
  <c r="P343" i="31"/>
  <c r="B344" i="31"/>
  <c r="C344" i="31"/>
  <c r="D344" i="31"/>
  <c r="E344" i="31"/>
  <c r="M344" i="31" s="1"/>
  <c r="O344" i="31" s="1"/>
  <c r="F344" i="31"/>
  <c r="G344" i="31"/>
  <c r="H344" i="31"/>
  <c r="P344" i="31"/>
  <c r="B345" i="31"/>
  <c r="C345" i="31"/>
  <c r="D345" i="31"/>
  <c r="E345" i="31"/>
  <c r="M345" i="31" s="1"/>
  <c r="O345" i="31" s="1"/>
  <c r="Q345" i="31" s="1"/>
  <c r="F345" i="31"/>
  <c r="G345" i="31"/>
  <c r="H345" i="31"/>
  <c r="P345" i="31" s="1"/>
  <c r="B346" i="31"/>
  <c r="C346" i="31"/>
  <c r="D346" i="31"/>
  <c r="E346" i="31"/>
  <c r="M346" i="31" s="1"/>
  <c r="O346" i="31" s="1"/>
  <c r="Q346" i="31" s="1"/>
  <c r="F346" i="31"/>
  <c r="G346" i="31"/>
  <c r="H346" i="31"/>
  <c r="P346" i="31" s="1"/>
  <c r="B347" i="31"/>
  <c r="C347" i="31"/>
  <c r="D347" i="31"/>
  <c r="E347" i="31"/>
  <c r="F347" i="31"/>
  <c r="G347" i="31"/>
  <c r="H347" i="31"/>
  <c r="P347" i="31" s="1"/>
  <c r="M347" i="31"/>
  <c r="O347" i="31" s="1"/>
  <c r="Q347" i="31" s="1"/>
  <c r="B348" i="31"/>
  <c r="C348" i="31"/>
  <c r="D348" i="31"/>
  <c r="E348" i="31"/>
  <c r="M348" i="31" s="1"/>
  <c r="O348" i="31" s="1"/>
  <c r="F348" i="31"/>
  <c r="G348" i="31"/>
  <c r="H348" i="31"/>
  <c r="P348" i="31"/>
  <c r="B349" i="31"/>
  <c r="C349" i="31"/>
  <c r="D349" i="31"/>
  <c r="E349" i="31"/>
  <c r="M349" i="31" s="1"/>
  <c r="O349" i="31" s="1"/>
  <c r="F349" i="31"/>
  <c r="G349" i="31"/>
  <c r="H349" i="31"/>
  <c r="P349" i="31" s="1"/>
  <c r="B350" i="31"/>
  <c r="C350" i="31"/>
  <c r="D350" i="31"/>
  <c r="E350" i="31"/>
  <c r="F350" i="31"/>
  <c r="G350" i="31"/>
  <c r="H350" i="31"/>
  <c r="P350" i="31" s="1"/>
  <c r="M350" i="31"/>
  <c r="O350" i="31"/>
  <c r="B351" i="31"/>
  <c r="C351" i="31"/>
  <c r="D351" i="31"/>
  <c r="E351" i="31"/>
  <c r="M351" i="31" s="1"/>
  <c r="O351" i="31" s="1"/>
  <c r="Q351" i="31" s="1"/>
  <c r="F351" i="31"/>
  <c r="G351" i="31"/>
  <c r="H351" i="31"/>
  <c r="P351" i="31"/>
  <c r="B352" i="31"/>
  <c r="C352" i="31"/>
  <c r="D352" i="31"/>
  <c r="E352" i="31"/>
  <c r="F352" i="31"/>
  <c r="G352" i="31"/>
  <c r="H352" i="31"/>
  <c r="M352" i="31"/>
  <c r="O352" i="31" s="1"/>
  <c r="P352" i="31"/>
  <c r="B353" i="31"/>
  <c r="C353" i="31"/>
  <c r="D353" i="31"/>
  <c r="E353" i="31"/>
  <c r="M353" i="31" s="1"/>
  <c r="O353" i="31" s="1"/>
  <c r="F353" i="31"/>
  <c r="G353" i="31"/>
  <c r="H353" i="31"/>
  <c r="P353" i="31" s="1"/>
  <c r="B354" i="31"/>
  <c r="C354" i="31"/>
  <c r="D354" i="31"/>
  <c r="E354" i="31"/>
  <c r="M354" i="31" s="1"/>
  <c r="F354" i="31"/>
  <c r="G354" i="31"/>
  <c r="H354" i="31"/>
  <c r="O354" i="31"/>
  <c r="P354" i="31"/>
  <c r="B355" i="31"/>
  <c r="C355" i="31"/>
  <c r="D355" i="31"/>
  <c r="E355" i="31"/>
  <c r="M355" i="31" s="1"/>
  <c r="O355" i="31" s="1"/>
  <c r="F355" i="31"/>
  <c r="G355" i="31"/>
  <c r="H355" i="31"/>
  <c r="P355" i="31" s="1"/>
  <c r="B356" i="31"/>
  <c r="C356" i="31"/>
  <c r="D356" i="31"/>
  <c r="E356" i="31"/>
  <c r="M356" i="31" s="1"/>
  <c r="O356" i="31" s="1"/>
  <c r="F356" i="31"/>
  <c r="G356" i="31"/>
  <c r="H356" i="31"/>
  <c r="P356" i="31"/>
  <c r="B357" i="31"/>
  <c r="C357" i="31"/>
  <c r="D357" i="31"/>
  <c r="E357" i="31"/>
  <c r="M357" i="31" s="1"/>
  <c r="F357" i="31"/>
  <c r="G357" i="31"/>
  <c r="H357" i="31"/>
  <c r="P357" i="31" s="1"/>
  <c r="O357" i="31"/>
  <c r="Q357" i="31" s="1"/>
  <c r="B358" i="31"/>
  <c r="C358" i="31"/>
  <c r="D358" i="31"/>
  <c r="E358" i="31"/>
  <c r="F358" i="31"/>
  <c r="G358" i="31"/>
  <c r="H358" i="31"/>
  <c r="P358" i="31" s="1"/>
  <c r="M358" i="31"/>
  <c r="O358" i="31" s="1"/>
  <c r="B359" i="31"/>
  <c r="C359" i="31"/>
  <c r="D359" i="31"/>
  <c r="E359" i="31"/>
  <c r="M359" i="31" s="1"/>
  <c r="O359" i="31" s="1"/>
  <c r="F359" i="31"/>
  <c r="G359" i="31"/>
  <c r="H359" i="31"/>
  <c r="P359" i="31" s="1"/>
  <c r="B360" i="31"/>
  <c r="C360" i="31"/>
  <c r="D360" i="31"/>
  <c r="E360" i="31"/>
  <c r="M360" i="31" s="1"/>
  <c r="O360" i="31" s="1"/>
  <c r="F360" i="31"/>
  <c r="G360" i="31"/>
  <c r="H360" i="31"/>
  <c r="P360" i="31" s="1"/>
  <c r="B361" i="31"/>
  <c r="C361" i="31"/>
  <c r="D361" i="31"/>
  <c r="E361" i="31"/>
  <c r="F361" i="31"/>
  <c r="G361" i="31"/>
  <c r="H361" i="31"/>
  <c r="P361" i="31" s="1"/>
  <c r="M361" i="31"/>
  <c r="O361" i="31" s="1"/>
  <c r="Q361" i="31" s="1"/>
  <c r="B362" i="31"/>
  <c r="C362" i="31"/>
  <c r="D362" i="31"/>
  <c r="E362" i="31"/>
  <c r="M362" i="31" s="1"/>
  <c r="O362" i="31" s="1"/>
  <c r="Q362" i="31" s="1"/>
  <c r="F362" i="31"/>
  <c r="G362" i="31"/>
  <c r="H362" i="31"/>
  <c r="P362" i="31" s="1"/>
  <c r="B363" i="31"/>
  <c r="C363" i="31"/>
  <c r="D363" i="31"/>
  <c r="E363" i="31"/>
  <c r="F363" i="31"/>
  <c r="G363" i="31"/>
  <c r="H363" i="31"/>
  <c r="P363" i="31" s="1"/>
  <c r="M363" i="31"/>
  <c r="O363" i="31" s="1"/>
  <c r="B364" i="31"/>
  <c r="C364" i="31"/>
  <c r="D364" i="31"/>
  <c r="E364" i="31"/>
  <c r="M364" i="31" s="1"/>
  <c r="O364" i="31" s="1"/>
  <c r="F364" i="31"/>
  <c r="G364" i="31"/>
  <c r="H364" i="31"/>
  <c r="P364" i="31" s="1"/>
  <c r="B365" i="31"/>
  <c r="C365" i="31"/>
  <c r="D365" i="31"/>
  <c r="E365" i="31"/>
  <c r="M365" i="31" s="1"/>
  <c r="O365" i="31" s="1"/>
  <c r="F365" i="31"/>
  <c r="G365" i="31"/>
  <c r="H365" i="31"/>
  <c r="P365" i="31" s="1"/>
  <c r="B366" i="31"/>
  <c r="C366" i="31"/>
  <c r="D366" i="31"/>
  <c r="E366" i="31"/>
  <c r="M366" i="31" s="1"/>
  <c r="O366" i="31" s="1"/>
  <c r="F366" i="31"/>
  <c r="G366" i="31"/>
  <c r="H366" i="31"/>
  <c r="P366" i="31" s="1"/>
  <c r="B367" i="31"/>
  <c r="C367" i="31"/>
  <c r="D367" i="31"/>
  <c r="E367" i="31"/>
  <c r="M367" i="31" s="1"/>
  <c r="F367" i="31"/>
  <c r="G367" i="31"/>
  <c r="H367" i="31"/>
  <c r="O367" i="31"/>
  <c r="P367" i="31"/>
  <c r="B368" i="31"/>
  <c r="C368" i="31"/>
  <c r="D368" i="31"/>
  <c r="E368" i="31"/>
  <c r="M368" i="31" s="1"/>
  <c r="O368" i="31" s="1"/>
  <c r="F368" i="31"/>
  <c r="G368" i="31"/>
  <c r="H368" i="31"/>
  <c r="P368" i="31" s="1"/>
  <c r="B369" i="31"/>
  <c r="C369" i="31"/>
  <c r="D369" i="31"/>
  <c r="E369" i="31"/>
  <c r="M369" i="31" s="1"/>
  <c r="O369" i="31" s="1"/>
  <c r="F369" i="31"/>
  <c r="G369" i="31"/>
  <c r="H369" i="31"/>
  <c r="P369" i="31" s="1"/>
  <c r="B370" i="31"/>
  <c r="C370" i="31"/>
  <c r="D370" i="31"/>
  <c r="E370" i="31"/>
  <c r="F370" i="31"/>
  <c r="G370" i="31"/>
  <c r="H370" i="31"/>
  <c r="P370" i="31" s="1"/>
  <c r="M370" i="31"/>
  <c r="O370" i="31" s="1"/>
  <c r="Q370" i="31"/>
  <c r="B371" i="31"/>
  <c r="C371" i="31"/>
  <c r="D371" i="31"/>
  <c r="E371" i="31"/>
  <c r="F371" i="31"/>
  <c r="G371" i="31"/>
  <c r="H371" i="31"/>
  <c r="M371" i="31"/>
  <c r="O371" i="31" s="1"/>
  <c r="P371" i="31"/>
  <c r="B372" i="31"/>
  <c r="C372" i="31"/>
  <c r="D372" i="31"/>
  <c r="E372" i="31"/>
  <c r="M372" i="31" s="1"/>
  <c r="O372" i="31" s="1"/>
  <c r="F372" i="31"/>
  <c r="G372" i="31"/>
  <c r="H372" i="31"/>
  <c r="P372" i="31"/>
  <c r="B373" i="31"/>
  <c r="C373" i="31"/>
  <c r="D373" i="31"/>
  <c r="E373" i="31"/>
  <c r="M373" i="31" s="1"/>
  <c r="O373" i="31" s="1"/>
  <c r="F373" i="31"/>
  <c r="G373" i="31"/>
  <c r="H373" i="31"/>
  <c r="P373" i="31" s="1"/>
  <c r="B374" i="31"/>
  <c r="C374" i="31"/>
  <c r="D374" i="31"/>
  <c r="E374" i="31"/>
  <c r="M374" i="31" s="1"/>
  <c r="O374" i="31" s="1"/>
  <c r="Q374" i="31" s="1"/>
  <c r="F374" i="31"/>
  <c r="G374" i="31"/>
  <c r="H374" i="31"/>
  <c r="P374" i="31" s="1"/>
  <c r="B375" i="31"/>
  <c r="C375" i="31"/>
  <c r="D375" i="31"/>
  <c r="E375" i="31"/>
  <c r="M375" i="31" s="1"/>
  <c r="O375" i="31" s="1"/>
  <c r="F375" i="31"/>
  <c r="G375" i="31"/>
  <c r="H375" i="31"/>
  <c r="P375" i="31"/>
  <c r="B376" i="31"/>
  <c r="C376" i="31"/>
  <c r="D376" i="31"/>
  <c r="E376" i="31"/>
  <c r="M376" i="31" s="1"/>
  <c r="O376" i="31" s="1"/>
  <c r="Q376" i="31" s="1"/>
  <c r="F376" i="31"/>
  <c r="G376" i="31"/>
  <c r="H376" i="31"/>
  <c r="P376" i="31" s="1"/>
  <c r="B377" i="31"/>
  <c r="C377" i="31"/>
  <c r="D377" i="31"/>
  <c r="E377" i="31"/>
  <c r="M377" i="31" s="1"/>
  <c r="O377" i="31" s="1"/>
  <c r="F377" i="31"/>
  <c r="G377" i="31"/>
  <c r="H377" i="31"/>
  <c r="P377" i="31" s="1"/>
  <c r="B378" i="31"/>
  <c r="C378" i="31"/>
  <c r="D378" i="31"/>
  <c r="E378" i="31"/>
  <c r="F378" i="31"/>
  <c r="G378" i="31"/>
  <c r="H378" i="31"/>
  <c r="P378" i="31" s="1"/>
  <c r="Q378" i="31" s="1"/>
  <c r="M378" i="31"/>
  <c r="O378" i="31" s="1"/>
  <c r="B379" i="31"/>
  <c r="C379" i="31"/>
  <c r="D379" i="31"/>
  <c r="E379" i="31"/>
  <c r="M379" i="31" s="1"/>
  <c r="O379" i="31" s="1"/>
  <c r="Q379" i="31" s="1"/>
  <c r="F379" i="31"/>
  <c r="G379" i="31"/>
  <c r="H379" i="31"/>
  <c r="P379" i="31" s="1"/>
  <c r="B380" i="31"/>
  <c r="C380" i="31"/>
  <c r="D380" i="31"/>
  <c r="E380" i="31"/>
  <c r="M380" i="31" s="1"/>
  <c r="F380" i="31"/>
  <c r="G380" i="31"/>
  <c r="H380" i="31"/>
  <c r="O380" i="31"/>
  <c r="Q380" i="31" s="1"/>
  <c r="P380" i="31"/>
  <c r="B381" i="31"/>
  <c r="C381" i="31"/>
  <c r="D381" i="31"/>
  <c r="E381" i="31"/>
  <c r="M381" i="31" s="1"/>
  <c r="O381" i="31" s="1"/>
  <c r="F381" i="31"/>
  <c r="G381" i="31"/>
  <c r="H381" i="31"/>
  <c r="P381" i="31" s="1"/>
  <c r="B382" i="31"/>
  <c r="C382" i="31"/>
  <c r="D382" i="31"/>
  <c r="E382" i="31"/>
  <c r="F382" i="31"/>
  <c r="G382" i="31"/>
  <c r="H382" i="31"/>
  <c r="P382" i="31" s="1"/>
  <c r="M382" i="31"/>
  <c r="O382" i="31" s="1"/>
  <c r="B383" i="31"/>
  <c r="C383" i="31"/>
  <c r="D383" i="31"/>
  <c r="E383" i="31"/>
  <c r="M383" i="31" s="1"/>
  <c r="O383" i="31" s="1"/>
  <c r="F383" i="31"/>
  <c r="G383" i="31"/>
  <c r="H383" i="31"/>
  <c r="P383" i="31" s="1"/>
  <c r="B384" i="31"/>
  <c r="C384" i="31"/>
  <c r="D384" i="31"/>
  <c r="E384" i="31"/>
  <c r="F384" i="31"/>
  <c r="G384" i="31"/>
  <c r="H384" i="31"/>
  <c r="P384" i="31" s="1"/>
  <c r="M384" i="31"/>
  <c r="O384" i="31" s="1"/>
  <c r="Q384" i="31" s="1"/>
  <c r="B385" i="31"/>
  <c r="C385" i="31"/>
  <c r="D385" i="31"/>
  <c r="E385" i="31"/>
  <c r="M385" i="31" s="1"/>
  <c r="O385" i="31" s="1"/>
  <c r="F385" i="31"/>
  <c r="G385" i="31"/>
  <c r="H385" i="31"/>
  <c r="P385" i="31" s="1"/>
  <c r="B386" i="31"/>
  <c r="C386" i="31"/>
  <c r="D386" i="31"/>
  <c r="E386" i="31"/>
  <c r="F386" i="31"/>
  <c r="G386" i="31"/>
  <c r="H386" i="31"/>
  <c r="P386" i="31" s="1"/>
  <c r="M386" i="31"/>
  <c r="O386" i="31" s="1"/>
  <c r="Q386" i="31" s="1"/>
  <c r="B387" i="31"/>
  <c r="C387" i="31"/>
  <c r="D387" i="31"/>
  <c r="E387" i="31"/>
  <c r="F387" i="31"/>
  <c r="G387" i="31"/>
  <c r="H387" i="31"/>
  <c r="P387" i="31" s="1"/>
  <c r="M387" i="31"/>
  <c r="O387" i="31" s="1"/>
  <c r="B388" i="31"/>
  <c r="C388" i="31"/>
  <c r="D388" i="31"/>
  <c r="E388" i="31"/>
  <c r="M388" i="31" s="1"/>
  <c r="O388" i="31" s="1"/>
  <c r="F388" i="31"/>
  <c r="G388" i="31"/>
  <c r="H388" i="31"/>
  <c r="P388" i="31" s="1"/>
  <c r="B389" i="31"/>
  <c r="C389" i="31"/>
  <c r="D389" i="31"/>
  <c r="E389" i="31"/>
  <c r="M389" i="31" s="1"/>
  <c r="O389" i="31" s="1"/>
  <c r="Q389" i="31" s="1"/>
  <c r="F389" i="31"/>
  <c r="G389" i="31"/>
  <c r="H389" i="31"/>
  <c r="P389" i="31" s="1"/>
  <c r="B390" i="31"/>
  <c r="C390" i="31"/>
  <c r="D390" i="31"/>
  <c r="E390" i="31"/>
  <c r="F390" i="31"/>
  <c r="G390" i="31"/>
  <c r="H390" i="31"/>
  <c r="P390" i="31" s="1"/>
  <c r="M390" i="31"/>
  <c r="O390" i="31" s="1"/>
  <c r="Q390" i="31" s="1"/>
  <c r="B391" i="31"/>
  <c r="C391" i="31"/>
  <c r="D391" i="31"/>
  <c r="E391" i="31"/>
  <c r="M391" i="31" s="1"/>
  <c r="O391" i="31" s="1"/>
  <c r="F391" i="31"/>
  <c r="G391" i="31"/>
  <c r="H391" i="31"/>
  <c r="P391" i="31" s="1"/>
  <c r="B392" i="31"/>
  <c r="C392" i="31"/>
  <c r="D392" i="31"/>
  <c r="E392" i="31"/>
  <c r="F392" i="31"/>
  <c r="G392" i="31"/>
  <c r="H392" i="31"/>
  <c r="P392" i="31" s="1"/>
  <c r="M392" i="31"/>
  <c r="O392" i="31" s="1"/>
  <c r="B393" i="31"/>
  <c r="C393" i="31"/>
  <c r="D393" i="31"/>
  <c r="E393" i="31"/>
  <c r="M393" i="31" s="1"/>
  <c r="O393" i="31" s="1"/>
  <c r="F393" i="31"/>
  <c r="G393" i="31"/>
  <c r="H393" i="31"/>
  <c r="P393" i="31"/>
  <c r="B394" i="31"/>
  <c r="C394" i="31"/>
  <c r="D394" i="31"/>
  <c r="E394" i="31"/>
  <c r="F394" i="31"/>
  <c r="G394" i="31"/>
  <c r="H394" i="31"/>
  <c r="P394" i="31" s="1"/>
  <c r="M394" i="31"/>
  <c r="O394" i="31" s="1"/>
  <c r="Q394" i="31"/>
  <c r="B395" i="31"/>
  <c r="C395" i="31"/>
  <c r="D395" i="31"/>
  <c r="E395" i="31"/>
  <c r="M395" i="31" s="1"/>
  <c r="O395" i="31" s="1"/>
  <c r="Q395" i="31" s="1"/>
  <c r="F395" i="31"/>
  <c r="G395" i="31"/>
  <c r="H395" i="31"/>
  <c r="P395" i="31" s="1"/>
  <c r="B396" i="31"/>
  <c r="C396" i="31"/>
  <c r="D396" i="31"/>
  <c r="E396" i="31"/>
  <c r="M396" i="31" s="1"/>
  <c r="F396" i="31"/>
  <c r="G396" i="31"/>
  <c r="H396" i="31"/>
  <c r="O396" i="31"/>
  <c r="Q396" i="31" s="1"/>
  <c r="P396" i="31"/>
  <c r="B397" i="31"/>
  <c r="C397" i="31"/>
  <c r="D397" i="31"/>
  <c r="E397" i="31"/>
  <c r="M397" i="31" s="1"/>
  <c r="O397" i="31" s="1"/>
  <c r="F397" i="31"/>
  <c r="G397" i="31"/>
  <c r="H397" i="31"/>
  <c r="P397" i="31" s="1"/>
  <c r="B398" i="31"/>
  <c r="C398" i="31"/>
  <c r="D398" i="31"/>
  <c r="E398" i="31"/>
  <c r="F398" i="31"/>
  <c r="G398" i="31"/>
  <c r="H398" i="31"/>
  <c r="P398" i="31" s="1"/>
  <c r="M398" i="31"/>
  <c r="O398" i="31" s="1"/>
  <c r="B399" i="31"/>
  <c r="C399" i="31"/>
  <c r="D399" i="31"/>
  <c r="E399" i="31"/>
  <c r="M399" i="31" s="1"/>
  <c r="O399" i="31" s="1"/>
  <c r="F399" i="31"/>
  <c r="G399" i="31"/>
  <c r="H399" i="31"/>
  <c r="P399" i="31" s="1"/>
  <c r="B400" i="31"/>
  <c r="C400" i="31"/>
  <c r="D400" i="31"/>
  <c r="E400" i="31"/>
  <c r="F400" i="31"/>
  <c r="G400" i="31"/>
  <c r="H400" i="31"/>
  <c r="P400" i="31" s="1"/>
  <c r="M400" i="31"/>
  <c r="O400" i="31" s="1"/>
  <c r="Q400" i="31" s="1"/>
  <c r="B401" i="31"/>
  <c r="C401" i="31"/>
  <c r="D401" i="31"/>
  <c r="E401" i="31"/>
  <c r="M401" i="31" s="1"/>
  <c r="O401" i="31" s="1"/>
  <c r="F401" i="31"/>
  <c r="G401" i="31"/>
  <c r="H401" i="31"/>
  <c r="P401" i="31" s="1"/>
  <c r="B402" i="31"/>
  <c r="C402" i="31"/>
  <c r="D402" i="31"/>
  <c r="E402" i="31"/>
  <c r="F402" i="31"/>
  <c r="G402" i="31"/>
  <c r="H402" i="31"/>
  <c r="P402" i="31" s="1"/>
  <c r="M402" i="31"/>
  <c r="O402" i="31" s="1"/>
  <c r="Q402" i="31" s="1"/>
  <c r="B403" i="31"/>
  <c r="C403" i="31"/>
  <c r="D403" i="31"/>
  <c r="E403" i="31"/>
  <c r="F403" i="31"/>
  <c r="G403" i="31"/>
  <c r="H403" i="31"/>
  <c r="P403" i="31" s="1"/>
  <c r="M403" i="31"/>
  <c r="O403" i="31" s="1"/>
  <c r="B404" i="31"/>
  <c r="C404" i="31"/>
  <c r="D404" i="31"/>
  <c r="E404" i="31"/>
  <c r="M404" i="31" s="1"/>
  <c r="O404" i="31" s="1"/>
  <c r="F404" i="31"/>
  <c r="G404" i="31"/>
  <c r="H404" i="31"/>
  <c r="P404" i="31" s="1"/>
  <c r="B405" i="31"/>
  <c r="C405" i="31"/>
  <c r="D405" i="31"/>
  <c r="E405" i="31"/>
  <c r="M405" i="31" s="1"/>
  <c r="O405" i="31" s="1"/>
  <c r="F405" i="31"/>
  <c r="G405" i="31"/>
  <c r="H405" i="31"/>
  <c r="P405" i="31" s="1"/>
  <c r="B406" i="31"/>
  <c r="C406" i="31"/>
  <c r="D406" i="31"/>
  <c r="E406" i="31"/>
  <c r="F406" i="31"/>
  <c r="G406" i="31"/>
  <c r="H406" i="31"/>
  <c r="P406" i="31" s="1"/>
  <c r="M406" i="31"/>
  <c r="O406" i="31" s="1"/>
  <c r="Q406" i="31" s="1"/>
  <c r="B407" i="31"/>
  <c r="C407" i="31"/>
  <c r="D407" i="31"/>
  <c r="E407" i="31"/>
  <c r="M407" i="31" s="1"/>
  <c r="O407" i="31" s="1"/>
  <c r="F407" i="31"/>
  <c r="G407" i="31"/>
  <c r="H407" i="31"/>
  <c r="P407" i="31" s="1"/>
  <c r="B408" i="31"/>
  <c r="C408" i="31"/>
  <c r="D408" i="31"/>
  <c r="E408" i="31"/>
  <c r="F408" i="31"/>
  <c r="G408" i="31"/>
  <c r="H408" i="31"/>
  <c r="P408" i="31" s="1"/>
  <c r="M408" i="31"/>
  <c r="O408" i="31" s="1"/>
  <c r="B409" i="31"/>
  <c r="C409" i="31"/>
  <c r="D409" i="31"/>
  <c r="E409" i="31"/>
  <c r="M409" i="31" s="1"/>
  <c r="O409" i="31" s="1"/>
  <c r="F409" i="31"/>
  <c r="G409" i="31"/>
  <c r="H409" i="31"/>
  <c r="P409" i="31"/>
  <c r="B410" i="31"/>
  <c r="C410" i="31"/>
  <c r="D410" i="31"/>
  <c r="E410" i="31"/>
  <c r="F410" i="31"/>
  <c r="G410" i="31"/>
  <c r="H410" i="31"/>
  <c r="P410" i="31" s="1"/>
  <c r="M410" i="31"/>
  <c r="O410" i="31" s="1"/>
  <c r="Q410" i="31"/>
  <c r="B411" i="31"/>
  <c r="C411" i="31"/>
  <c r="D411" i="31"/>
  <c r="E411" i="31"/>
  <c r="M411" i="31" s="1"/>
  <c r="O411" i="31" s="1"/>
  <c r="Q411" i="31" s="1"/>
  <c r="F411" i="31"/>
  <c r="G411" i="31"/>
  <c r="H411" i="31"/>
  <c r="P411" i="31" s="1"/>
  <c r="B412" i="31"/>
  <c r="C412" i="31"/>
  <c r="D412" i="31"/>
  <c r="E412" i="31"/>
  <c r="M412" i="31" s="1"/>
  <c r="O412" i="31" s="1"/>
  <c r="F412" i="31"/>
  <c r="G412" i="31"/>
  <c r="H412" i="31"/>
  <c r="P412" i="31"/>
  <c r="B413" i="31"/>
  <c r="C413" i="31"/>
  <c r="D413" i="31"/>
  <c r="E413" i="31"/>
  <c r="M413" i="31" s="1"/>
  <c r="O413" i="31" s="1"/>
  <c r="Q413" i="31" s="1"/>
  <c r="F413" i="31"/>
  <c r="G413" i="31"/>
  <c r="H413" i="31"/>
  <c r="P413" i="31" s="1"/>
  <c r="B414" i="31"/>
  <c r="C414" i="31"/>
  <c r="D414" i="31"/>
  <c r="E414" i="31"/>
  <c r="M414" i="31" s="1"/>
  <c r="O414" i="31" s="1"/>
  <c r="Q414" i="31" s="1"/>
  <c r="F414" i="31"/>
  <c r="G414" i="31"/>
  <c r="H414" i="31"/>
  <c r="P414" i="31" s="1"/>
  <c r="B415" i="31"/>
  <c r="C415" i="31"/>
  <c r="D415" i="31"/>
  <c r="E415" i="31"/>
  <c r="M415" i="31" s="1"/>
  <c r="O415" i="31" s="1"/>
  <c r="F415" i="31"/>
  <c r="G415" i="31"/>
  <c r="H415" i="31"/>
  <c r="P415" i="31"/>
  <c r="B416" i="31"/>
  <c r="C416" i="31"/>
  <c r="D416" i="31"/>
  <c r="E416" i="31"/>
  <c r="F416" i="31"/>
  <c r="G416" i="31"/>
  <c r="H416" i="31"/>
  <c r="P416" i="31" s="1"/>
  <c r="M416" i="31"/>
  <c r="O416" i="31" s="1"/>
  <c r="B417" i="31"/>
  <c r="C417" i="31"/>
  <c r="D417" i="31"/>
  <c r="E417" i="31"/>
  <c r="M417" i="31" s="1"/>
  <c r="O417" i="31" s="1"/>
  <c r="F417" i="31"/>
  <c r="G417" i="31"/>
  <c r="H417" i="31"/>
  <c r="P417" i="31" s="1"/>
  <c r="B418" i="31"/>
  <c r="C418" i="31"/>
  <c r="D418" i="31"/>
  <c r="E418" i="31"/>
  <c r="M418" i="31" s="1"/>
  <c r="O418" i="31" s="1"/>
  <c r="F418" i="31"/>
  <c r="G418" i="31"/>
  <c r="H418" i="31"/>
  <c r="P418" i="31" s="1"/>
  <c r="B419" i="31"/>
  <c r="C419" i="31"/>
  <c r="D419" i="31"/>
  <c r="E419" i="31"/>
  <c r="M419" i="31" s="1"/>
  <c r="O419" i="31" s="1"/>
  <c r="Q419" i="31" s="1"/>
  <c r="F419" i="31"/>
  <c r="G419" i="31"/>
  <c r="H419" i="31"/>
  <c r="P419" i="31"/>
  <c r="B420" i="31"/>
  <c r="C420" i="31"/>
  <c r="D420" i="31"/>
  <c r="E420" i="31"/>
  <c r="M420" i="31" s="1"/>
  <c r="F420" i="31"/>
  <c r="G420" i="31"/>
  <c r="H420" i="31"/>
  <c r="O420" i="31"/>
  <c r="P420" i="31"/>
  <c r="B421" i="31"/>
  <c r="C421" i="31"/>
  <c r="D421" i="31"/>
  <c r="E421" i="31"/>
  <c r="M421" i="31" s="1"/>
  <c r="O421" i="31" s="1"/>
  <c r="F421" i="31"/>
  <c r="G421" i="31"/>
  <c r="H421" i="31"/>
  <c r="P421" i="31" s="1"/>
  <c r="B422" i="31"/>
  <c r="C422" i="31"/>
  <c r="D422" i="31"/>
  <c r="E422" i="31"/>
  <c r="F422" i="31"/>
  <c r="G422" i="31"/>
  <c r="H422" i="31"/>
  <c r="P422" i="31" s="1"/>
  <c r="M422" i="31"/>
  <c r="O422" i="31" s="1"/>
  <c r="B423" i="31"/>
  <c r="C423" i="31"/>
  <c r="D423" i="31"/>
  <c r="E423" i="31"/>
  <c r="M423" i="31" s="1"/>
  <c r="O423" i="31" s="1"/>
  <c r="F423" i="31"/>
  <c r="G423" i="31"/>
  <c r="H423" i="31"/>
  <c r="P423" i="31" s="1"/>
  <c r="B424" i="31"/>
  <c r="C424" i="31"/>
  <c r="D424" i="31"/>
  <c r="E424" i="31"/>
  <c r="F424" i="31"/>
  <c r="G424" i="31"/>
  <c r="H424" i="31"/>
  <c r="P424" i="31" s="1"/>
  <c r="M424" i="31"/>
  <c r="O424" i="31" s="1"/>
  <c r="Q424" i="31" s="1"/>
  <c r="B425" i="31"/>
  <c r="C425" i="31"/>
  <c r="D425" i="31"/>
  <c r="E425" i="31"/>
  <c r="M425" i="31" s="1"/>
  <c r="O425" i="31" s="1"/>
  <c r="F425" i="31"/>
  <c r="G425" i="31"/>
  <c r="H425" i="31"/>
  <c r="P425" i="31"/>
  <c r="B426" i="31"/>
  <c r="C426" i="31"/>
  <c r="D426" i="31"/>
  <c r="E426" i="31"/>
  <c r="F426" i="31"/>
  <c r="G426" i="31"/>
  <c r="H426" i="31"/>
  <c r="P426" i="31" s="1"/>
  <c r="M426" i="31"/>
  <c r="O426" i="31" s="1"/>
  <c r="Q426" i="31" s="1"/>
  <c r="B427" i="31"/>
  <c r="C427" i="31"/>
  <c r="D427" i="31"/>
  <c r="E427" i="31"/>
  <c r="F427" i="31"/>
  <c r="G427" i="31"/>
  <c r="H427" i="31"/>
  <c r="P427" i="31" s="1"/>
  <c r="M427" i="31"/>
  <c r="O427" i="31" s="1"/>
  <c r="B428" i="31"/>
  <c r="C428" i="31"/>
  <c r="D428" i="31"/>
  <c r="E428" i="31"/>
  <c r="M428" i="31" s="1"/>
  <c r="O428" i="31" s="1"/>
  <c r="F428" i="31"/>
  <c r="G428" i="31"/>
  <c r="H428" i="31"/>
  <c r="P428" i="31"/>
  <c r="B429" i="31"/>
  <c r="C429" i="31"/>
  <c r="D429" i="31"/>
  <c r="E429" i="31"/>
  <c r="M429" i="31" s="1"/>
  <c r="O429" i="31" s="1"/>
  <c r="F429" i="31"/>
  <c r="G429" i="31"/>
  <c r="H429" i="31"/>
  <c r="P429" i="31" s="1"/>
  <c r="B430" i="31"/>
  <c r="C430" i="31"/>
  <c r="D430" i="31"/>
  <c r="E430" i="31"/>
  <c r="M430" i="31" s="1"/>
  <c r="O430" i="31" s="1"/>
  <c r="Q430" i="31" s="1"/>
  <c r="F430" i="31"/>
  <c r="G430" i="31"/>
  <c r="H430" i="31"/>
  <c r="P430" i="31" s="1"/>
  <c r="B431" i="31"/>
  <c r="C431" i="31"/>
  <c r="D431" i="31"/>
  <c r="E431" i="31"/>
  <c r="M431" i="31" s="1"/>
  <c r="O431" i="31" s="1"/>
  <c r="F431" i="31"/>
  <c r="G431" i="31"/>
  <c r="H431" i="31"/>
  <c r="P431" i="31"/>
  <c r="B432" i="31"/>
  <c r="C432" i="31"/>
  <c r="D432" i="31"/>
  <c r="E432" i="31"/>
  <c r="F432" i="31"/>
  <c r="G432" i="31"/>
  <c r="H432" i="31"/>
  <c r="P432" i="31" s="1"/>
  <c r="M432" i="31"/>
  <c r="O432" i="31" s="1"/>
  <c r="B433" i="31"/>
  <c r="C433" i="31"/>
  <c r="D433" i="31"/>
  <c r="E433" i="31"/>
  <c r="M433" i="31" s="1"/>
  <c r="O433" i="31" s="1"/>
  <c r="F433" i="31"/>
  <c r="G433" i="31"/>
  <c r="H433" i="31"/>
  <c r="P433" i="31" s="1"/>
  <c r="B434" i="31"/>
  <c r="C434" i="31"/>
  <c r="D434" i="31"/>
  <c r="E434" i="31"/>
  <c r="F434" i="31"/>
  <c r="G434" i="31"/>
  <c r="H434" i="31"/>
  <c r="P434" i="31" s="1"/>
  <c r="M434" i="31"/>
  <c r="O434" i="31" s="1"/>
  <c r="B435" i="31"/>
  <c r="C435" i="31"/>
  <c r="D435" i="31"/>
  <c r="E435" i="31"/>
  <c r="F435" i="31"/>
  <c r="G435" i="31"/>
  <c r="H435" i="31"/>
  <c r="P435" i="31" s="1"/>
  <c r="M435" i="31"/>
  <c r="O435" i="31" s="1"/>
  <c r="B436" i="31"/>
  <c r="C436" i="31"/>
  <c r="D436" i="31"/>
  <c r="E436" i="31"/>
  <c r="M436" i="31" s="1"/>
  <c r="F436" i="31"/>
  <c r="G436" i="31"/>
  <c r="H436" i="31"/>
  <c r="P436" i="31" s="1"/>
  <c r="O436" i="31"/>
  <c r="B437" i="31"/>
  <c r="C437" i="31"/>
  <c r="D437" i="31"/>
  <c r="E437" i="31"/>
  <c r="M437" i="31" s="1"/>
  <c r="O437" i="31" s="1"/>
  <c r="F437" i="31"/>
  <c r="G437" i="31"/>
  <c r="H437" i="31"/>
  <c r="P437" i="31" s="1"/>
  <c r="B438" i="31"/>
  <c r="C438" i="31"/>
  <c r="D438" i="31"/>
  <c r="E438" i="31"/>
  <c r="F438" i="31"/>
  <c r="G438" i="31"/>
  <c r="H438" i="31"/>
  <c r="P438" i="31" s="1"/>
  <c r="M438" i="31"/>
  <c r="O438" i="31"/>
  <c r="Q438" i="31" s="1"/>
  <c r="B439" i="31"/>
  <c r="C439" i="31"/>
  <c r="D439" i="31"/>
  <c r="E439" i="31"/>
  <c r="M439" i="31" s="1"/>
  <c r="O439" i="31" s="1"/>
  <c r="F439" i="31"/>
  <c r="G439" i="31"/>
  <c r="H439" i="31"/>
  <c r="P439" i="31" s="1"/>
  <c r="Q439" i="31" s="1"/>
  <c r="B440" i="31"/>
  <c r="C440" i="31"/>
  <c r="D440" i="31"/>
  <c r="E440" i="31"/>
  <c r="F440" i="31"/>
  <c r="G440" i="31"/>
  <c r="H440" i="31"/>
  <c r="P440" i="31" s="1"/>
  <c r="M440" i="31"/>
  <c r="O440" i="31" s="1"/>
  <c r="B441" i="31"/>
  <c r="C441" i="31"/>
  <c r="D441" i="31"/>
  <c r="E441" i="31"/>
  <c r="M441" i="31" s="1"/>
  <c r="O441" i="31" s="1"/>
  <c r="F441" i="31"/>
  <c r="G441" i="31"/>
  <c r="H441" i="31"/>
  <c r="P441" i="31" s="1"/>
  <c r="B442" i="31"/>
  <c r="C442" i="31"/>
  <c r="D442" i="31"/>
  <c r="E442" i="31"/>
  <c r="M442" i="31" s="1"/>
  <c r="O442" i="31" s="1"/>
  <c r="Q442" i="31" s="1"/>
  <c r="F442" i="31"/>
  <c r="G442" i="31"/>
  <c r="H442" i="31"/>
  <c r="P442" i="31" s="1"/>
  <c r="B443" i="31"/>
  <c r="C443" i="31"/>
  <c r="D443" i="31"/>
  <c r="E443" i="31"/>
  <c r="M443" i="31" s="1"/>
  <c r="O443" i="31" s="1"/>
  <c r="F443" i="31"/>
  <c r="G443" i="31"/>
  <c r="H443" i="31"/>
  <c r="P443" i="31"/>
  <c r="B444" i="31"/>
  <c r="C444" i="31"/>
  <c r="D444" i="31"/>
  <c r="E444" i="31"/>
  <c r="M444" i="31" s="1"/>
  <c r="O444" i="31" s="1"/>
  <c r="F444" i="31"/>
  <c r="G444" i="31"/>
  <c r="H444" i="31"/>
  <c r="P444" i="31" s="1"/>
  <c r="B445" i="31"/>
  <c r="C445" i="31"/>
  <c r="D445" i="31"/>
  <c r="E445" i="31"/>
  <c r="M445" i="31" s="1"/>
  <c r="O445" i="31" s="1"/>
  <c r="F445" i="31"/>
  <c r="G445" i="31"/>
  <c r="H445" i="31"/>
  <c r="P445" i="31" s="1"/>
  <c r="B446" i="31"/>
  <c r="C446" i="31"/>
  <c r="D446" i="31"/>
  <c r="E446" i="31"/>
  <c r="F446" i="31"/>
  <c r="G446" i="31"/>
  <c r="H446" i="31"/>
  <c r="P446" i="31" s="1"/>
  <c r="M446" i="31"/>
  <c r="O446" i="31" s="1"/>
  <c r="Q446" i="31" s="1"/>
  <c r="B447" i="31"/>
  <c r="C447" i="31"/>
  <c r="D447" i="31"/>
  <c r="E447" i="31"/>
  <c r="M447" i="31" s="1"/>
  <c r="O447" i="31" s="1"/>
  <c r="F447" i="31"/>
  <c r="G447" i="31"/>
  <c r="H447" i="31"/>
  <c r="P447" i="31" s="1"/>
  <c r="B448" i="31"/>
  <c r="C448" i="31"/>
  <c r="D448" i="31"/>
  <c r="E448" i="31"/>
  <c r="F448" i="31"/>
  <c r="G448" i="31"/>
  <c r="H448" i="31"/>
  <c r="P448" i="31" s="1"/>
  <c r="M448" i="31"/>
  <c r="O448" i="31" s="1"/>
  <c r="Q448" i="31" s="1"/>
  <c r="B449" i="31"/>
  <c r="C449" i="31"/>
  <c r="D449" i="31"/>
  <c r="E449" i="31"/>
  <c r="M449" i="31" s="1"/>
  <c r="O449" i="31" s="1"/>
  <c r="F449" i="31"/>
  <c r="G449" i="31"/>
  <c r="H449" i="31"/>
  <c r="P449" i="31"/>
  <c r="B450" i="31"/>
  <c r="C450" i="31"/>
  <c r="D450" i="31"/>
  <c r="E450" i="31"/>
  <c r="F450" i="31"/>
  <c r="G450" i="31"/>
  <c r="H450" i="31"/>
  <c r="P450" i="31" s="1"/>
  <c r="M450" i="31"/>
  <c r="O450" i="31" s="1"/>
  <c r="Q450" i="31" s="1"/>
  <c r="B451" i="31"/>
  <c r="C451" i="31"/>
  <c r="D451" i="31"/>
  <c r="E451" i="31"/>
  <c r="F451" i="31"/>
  <c r="G451" i="31"/>
  <c r="H451" i="31"/>
  <c r="P451" i="31" s="1"/>
  <c r="M451" i="31"/>
  <c r="O451" i="31" s="1"/>
  <c r="B452" i="31"/>
  <c r="C452" i="31"/>
  <c r="D452" i="31"/>
  <c r="E452" i="31"/>
  <c r="M452" i="31" s="1"/>
  <c r="O452" i="31" s="1"/>
  <c r="Q452" i="31" s="1"/>
  <c r="F452" i="31"/>
  <c r="G452" i="31"/>
  <c r="H452" i="31"/>
  <c r="P452" i="31" s="1"/>
  <c r="B453" i="31"/>
  <c r="C453" i="31"/>
  <c r="D453" i="31"/>
  <c r="E453" i="31"/>
  <c r="M453" i="31" s="1"/>
  <c r="O453" i="31" s="1"/>
  <c r="Q453" i="31" s="1"/>
  <c r="F453" i="31"/>
  <c r="G453" i="31"/>
  <c r="H453" i="31"/>
  <c r="P453" i="31" s="1"/>
  <c r="B454" i="31"/>
  <c r="C454" i="31"/>
  <c r="D454" i="31"/>
  <c r="E454" i="31"/>
  <c r="F454" i="31"/>
  <c r="G454" i="31"/>
  <c r="H454" i="31"/>
  <c r="P454" i="31" s="1"/>
  <c r="M454" i="31"/>
  <c r="O454" i="31"/>
  <c r="Q454" i="31" s="1"/>
  <c r="B455" i="31"/>
  <c r="C455" i="31"/>
  <c r="D455" i="31"/>
  <c r="E455" i="31"/>
  <c r="M455" i="31" s="1"/>
  <c r="O455" i="31" s="1"/>
  <c r="F455" i="31"/>
  <c r="G455" i="31"/>
  <c r="H455" i="31"/>
  <c r="P455" i="31"/>
  <c r="B456" i="31"/>
  <c r="C456" i="31"/>
  <c r="D456" i="31"/>
  <c r="E456" i="31"/>
  <c r="F456" i="31"/>
  <c r="G456" i="31"/>
  <c r="H456" i="31"/>
  <c r="P456" i="31" s="1"/>
  <c r="M456" i="31"/>
  <c r="O456" i="31" s="1"/>
  <c r="B457" i="31"/>
  <c r="C457" i="31"/>
  <c r="D457" i="31"/>
  <c r="E457" i="31"/>
  <c r="M457" i="31" s="1"/>
  <c r="O457" i="31" s="1"/>
  <c r="Q457" i="31" s="1"/>
  <c r="F457" i="31"/>
  <c r="G457" i="31"/>
  <c r="H457" i="31"/>
  <c r="P457" i="31" s="1"/>
  <c r="B458" i="31"/>
  <c r="C458" i="31"/>
  <c r="D458" i="31"/>
  <c r="E458" i="31"/>
  <c r="F458" i="31"/>
  <c r="G458" i="31"/>
  <c r="H458" i="31"/>
  <c r="P458" i="31" s="1"/>
  <c r="M458" i="31"/>
  <c r="O458" i="31" s="1"/>
  <c r="Q458" i="31" s="1"/>
  <c r="B459" i="31"/>
  <c r="C459" i="31"/>
  <c r="D459" i="31"/>
  <c r="E459" i="31"/>
  <c r="M459" i="31" s="1"/>
  <c r="O459" i="31" s="1"/>
  <c r="F459" i="31"/>
  <c r="G459" i="31"/>
  <c r="H459" i="31"/>
  <c r="P459" i="31" s="1"/>
  <c r="B460" i="31"/>
  <c r="C460" i="31"/>
  <c r="D460" i="31"/>
  <c r="E460" i="31"/>
  <c r="M460" i="31" s="1"/>
  <c r="F460" i="31"/>
  <c r="G460" i="31"/>
  <c r="H460" i="31"/>
  <c r="P460" i="31" s="1"/>
  <c r="O460" i="31"/>
  <c r="B461" i="31"/>
  <c r="C461" i="31"/>
  <c r="D461" i="31"/>
  <c r="E461" i="31"/>
  <c r="M461" i="31" s="1"/>
  <c r="O461" i="31" s="1"/>
  <c r="F461" i="31"/>
  <c r="G461" i="31"/>
  <c r="H461" i="31"/>
  <c r="P461" i="31" s="1"/>
  <c r="B462" i="31"/>
  <c r="C462" i="31"/>
  <c r="D462" i="31"/>
  <c r="E462" i="31"/>
  <c r="M462" i="31" s="1"/>
  <c r="O462" i="31" s="1"/>
  <c r="Q462" i="31" s="1"/>
  <c r="F462" i="31"/>
  <c r="G462" i="31"/>
  <c r="H462" i="31"/>
  <c r="P462" i="31" s="1"/>
  <c r="B463" i="31"/>
  <c r="C463" i="31"/>
  <c r="D463" i="31"/>
  <c r="E463" i="31"/>
  <c r="F463" i="31"/>
  <c r="G463" i="31"/>
  <c r="H463" i="31"/>
  <c r="P463" i="31" s="1"/>
  <c r="M463" i="31"/>
  <c r="O463" i="31" s="1"/>
  <c r="B464" i="31"/>
  <c r="C464" i="31"/>
  <c r="D464" i="31"/>
  <c r="E464" i="31"/>
  <c r="M464" i="31" s="1"/>
  <c r="O464" i="31" s="1"/>
  <c r="F464" i="31"/>
  <c r="G464" i="31"/>
  <c r="H464" i="31"/>
  <c r="P464" i="31" s="1"/>
  <c r="B465" i="31"/>
  <c r="C465" i="31"/>
  <c r="D465" i="31"/>
  <c r="E465" i="31"/>
  <c r="M465" i="31" s="1"/>
  <c r="F465" i="31"/>
  <c r="G465" i="31"/>
  <c r="H465" i="31"/>
  <c r="P465" i="31" s="1"/>
  <c r="O465" i="31"/>
  <c r="B466" i="31"/>
  <c r="C466" i="31"/>
  <c r="D466" i="31"/>
  <c r="E466" i="31"/>
  <c r="M466" i="31" s="1"/>
  <c r="O466" i="31" s="1"/>
  <c r="Q466" i="31" s="1"/>
  <c r="F466" i="31"/>
  <c r="G466" i="31"/>
  <c r="H466" i="31"/>
  <c r="P466" i="31" s="1"/>
  <c r="B467" i="31"/>
  <c r="C467" i="31"/>
  <c r="D467" i="31"/>
  <c r="E467" i="31"/>
  <c r="M467" i="31" s="1"/>
  <c r="O467" i="31" s="1"/>
  <c r="F467" i="31"/>
  <c r="G467" i="31"/>
  <c r="H467" i="31"/>
  <c r="P467" i="31"/>
  <c r="B468" i="31"/>
  <c r="C468" i="31"/>
  <c r="D468" i="31"/>
  <c r="E468" i="31"/>
  <c r="F468" i="31"/>
  <c r="G468" i="31"/>
  <c r="H468" i="31"/>
  <c r="P468" i="31" s="1"/>
  <c r="M468" i="31"/>
  <c r="O468" i="31" s="1"/>
  <c r="Q468" i="31" s="1"/>
  <c r="B469" i="31"/>
  <c r="C469" i="31"/>
  <c r="D469" i="31"/>
  <c r="E469" i="31"/>
  <c r="M469" i="31" s="1"/>
  <c r="O469" i="31" s="1"/>
  <c r="F469" i="31"/>
  <c r="G469" i="31"/>
  <c r="H469" i="31"/>
  <c r="P469" i="31" s="1"/>
  <c r="B470" i="31"/>
  <c r="C470" i="31"/>
  <c r="D470" i="31"/>
  <c r="E470" i="31"/>
  <c r="F470" i="31"/>
  <c r="G470" i="31"/>
  <c r="H470" i="31"/>
  <c r="P470" i="31" s="1"/>
  <c r="M470" i="31"/>
  <c r="O470" i="31" s="1"/>
  <c r="Q470" i="31" s="1"/>
  <c r="B471" i="31"/>
  <c r="C471" i="31"/>
  <c r="D471" i="31"/>
  <c r="E471" i="31"/>
  <c r="M471" i="31" s="1"/>
  <c r="O471" i="31" s="1"/>
  <c r="F471" i="31"/>
  <c r="G471" i="31"/>
  <c r="H471" i="31"/>
  <c r="P471" i="31" s="1"/>
  <c r="B472" i="31"/>
  <c r="C472" i="31"/>
  <c r="D472" i="31"/>
  <c r="E472" i="31"/>
  <c r="M472" i="31" s="1"/>
  <c r="O472" i="31" s="1"/>
  <c r="F472" i="31"/>
  <c r="G472" i="31"/>
  <c r="H472" i="31"/>
  <c r="P472" i="31" s="1"/>
  <c r="B473" i="31"/>
  <c r="C473" i="31"/>
  <c r="D473" i="31"/>
  <c r="E473" i="31"/>
  <c r="M473" i="31" s="1"/>
  <c r="O473" i="31" s="1"/>
  <c r="F473" i="31"/>
  <c r="G473" i="31"/>
  <c r="H473" i="31"/>
  <c r="P473" i="31" s="1"/>
  <c r="B474" i="31"/>
  <c r="C474" i="31"/>
  <c r="D474" i="31"/>
  <c r="E474" i="31"/>
  <c r="F474" i="31"/>
  <c r="G474" i="31"/>
  <c r="H474" i="31"/>
  <c r="P474" i="31" s="1"/>
  <c r="M474" i="31"/>
  <c r="O474" i="31" s="1"/>
  <c r="B475" i="31"/>
  <c r="C475" i="31"/>
  <c r="D475" i="31"/>
  <c r="E475" i="31"/>
  <c r="M475" i="31" s="1"/>
  <c r="O475" i="31" s="1"/>
  <c r="F475" i="31"/>
  <c r="G475" i="31"/>
  <c r="H475" i="31"/>
  <c r="P475" i="31" s="1"/>
  <c r="B476" i="31"/>
  <c r="C476" i="31"/>
  <c r="D476" i="31"/>
  <c r="E476" i="31"/>
  <c r="F476" i="31"/>
  <c r="G476" i="31"/>
  <c r="H476" i="31"/>
  <c r="M476" i="31"/>
  <c r="O476" i="31" s="1"/>
  <c r="Q476" i="31" s="1"/>
  <c r="P476" i="31"/>
  <c r="B477" i="31"/>
  <c r="C477" i="31"/>
  <c r="D477" i="31"/>
  <c r="E477" i="31"/>
  <c r="M477" i="31" s="1"/>
  <c r="O477" i="31" s="1"/>
  <c r="Q477" i="31" s="1"/>
  <c r="F477" i="31"/>
  <c r="G477" i="31"/>
  <c r="H477" i="31"/>
  <c r="P477" i="31" s="1"/>
  <c r="B478" i="31"/>
  <c r="C478" i="31"/>
  <c r="D478" i="31"/>
  <c r="E478" i="31"/>
  <c r="F478" i="31"/>
  <c r="G478" i="31"/>
  <c r="H478" i="31"/>
  <c r="P478" i="31" s="1"/>
  <c r="M478" i="31"/>
  <c r="O478" i="31"/>
  <c r="Q478" i="31" s="1"/>
  <c r="B479" i="31"/>
  <c r="C479" i="31"/>
  <c r="D479" i="31"/>
  <c r="E479" i="31"/>
  <c r="M479" i="31" s="1"/>
  <c r="O479" i="31" s="1"/>
  <c r="F479" i="31"/>
  <c r="G479" i="31"/>
  <c r="H479" i="31"/>
  <c r="P479" i="31" s="1"/>
  <c r="B480" i="31"/>
  <c r="C480" i="31"/>
  <c r="D480" i="31"/>
  <c r="E480" i="31"/>
  <c r="M480" i="31" s="1"/>
  <c r="O480" i="31" s="1"/>
  <c r="F480" i="31"/>
  <c r="G480" i="31"/>
  <c r="H480" i="31"/>
  <c r="P480" i="31" s="1"/>
  <c r="B481" i="31"/>
  <c r="C481" i="31"/>
  <c r="D481" i="31"/>
  <c r="E481" i="31"/>
  <c r="M481" i="31" s="1"/>
  <c r="O481" i="31" s="1"/>
  <c r="Q481" i="31" s="1"/>
  <c r="F481" i="31"/>
  <c r="G481" i="31"/>
  <c r="H481" i="31"/>
  <c r="P481" i="31" s="1"/>
  <c r="B482" i="31"/>
  <c r="C482" i="31"/>
  <c r="D482" i="31"/>
  <c r="E482" i="31"/>
  <c r="F482" i="31"/>
  <c r="G482" i="31"/>
  <c r="H482" i="31"/>
  <c r="P482" i="31" s="1"/>
  <c r="M482" i="31"/>
  <c r="O482" i="31"/>
  <c r="Q482" i="31" s="1"/>
  <c r="B483" i="31"/>
  <c r="C483" i="31"/>
  <c r="D483" i="31"/>
  <c r="E483" i="31"/>
  <c r="F483" i="31"/>
  <c r="G483" i="31"/>
  <c r="H483" i="31"/>
  <c r="P483" i="31" s="1"/>
  <c r="M483" i="31"/>
  <c r="O483" i="31" s="1"/>
  <c r="Q483" i="31" s="1"/>
  <c r="B484" i="31"/>
  <c r="C484" i="31"/>
  <c r="D484" i="31"/>
  <c r="E484" i="31"/>
  <c r="M484" i="31" s="1"/>
  <c r="O484" i="31" s="1"/>
  <c r="F484" i="31"/>
  <c r="G484" i="31"/>
  <c r="H484" i="31"/>
  <c r="P484" i="31" s="1"/>
  <c r="B485" i="31"/>
  <c r="C485" i="31"/>
  <c r="D485" i="31"/>
  <c r="E485" i="31"/>
  <c r="M485" i="31" s="1"/>
  <c r="O485" i="31" s="1"/>
  <c r="F485" i="31"/>
  <c r="G485" i="31"/>
  <c r="H485" i="31"/>
  <c r="P485" i="31" s="1"/>
  <c r="B486" i="31"/>
  <c r="C486" i="31"/>
  <c r="D486" i="31"/>
  <c r="E486" i="31"/>
  <c r="M486" i="31" s="1"/>
  <c r="O486" i="31" s="1"/>
  <c r="F486" i="31"/>
  <c r="G486" i="31"/>
  <c r="H486" i="31"/>
  <c r="P486" i="31" s="1"/>
  <c r="B487" i="31"/>
  <c r="C487" i="31"/>
  <c r="D487" i="31"/>
  <c r="E487" i="31"/>
  <c r="M487" i="31" s="1"/>
  <c r="O487" i="31" s="1"/>
  <c r="Q487" i="31" s="1"/>
  <c r="F487" i="31"/>
  <c r="G487" i="31"/>
  <c r="H487" i="31"/>
  <c r="P487" i="31"/>
  <c r="B488" i="31"/>
  <c r="C488" i="31"/>
  <c r="D488" i="31"/>
  <c r="E488" i="31"/>
  <c r="M488" i="31" s="1"/>
  <c r="O488" i="31" s="1"/>
  <c r="Q488" i="31" s="1"/>
  <c r="F488" i="31"/>
  <c r="G488" i="31"/>
  <c r="H488" i="31"/>
  <c r="P488" i="31" s="1"/>
  <c r="B489" i="31"/>
  <c r="C489" i="31"/>
  <c r="D489" i="31"/>
  <c r="E489" i="31"/>
  <c r="F489" i="31"/>
  <c r="G489" i="31"/>
  <c r="H489" i="31"/>
  <c r="P489" i="31" s="1"/>
  <c r="M489" i="31"/>
  <c r="O489" i="31" s="1"/>
  <c r="B490" i="31"/>
  <c r="C490" i="31"/>
  <c r="D490" i="31"/>
  <c r="E490" i="31"/>
  <c r="M490" i="31" s="1"/>
  <c r="O490" i="31" s="1"/>
  <c r="F490" i="31"/>
  <c r="G490" i="31"/>
  <c r="H490" i="31"/>
  <c r="P490" i="31" s="1"/>
  <c r="B491" i="31"/>
  <c r="C491" i="31"/>
  <c r="D491" i="31"/>
  <c r="E491" i="31"/>
  <c r="M491" i="31" s="1"/>
  <c r="O491" i="31" s="1"/>
  <c r="F491" i="31"/>
  <c r="G491" i="31"/>
  <c r="H491" i="31"/>
  <c r="P491" i="31" s="1"/>
  <c r="B492" i="31"/>
  <c r="C492" i="31"/>
  <c r="D492" i="31"/>
  <c r="E492" i="31"/>
  <c r="M492" i="31" s="1"/>
  <c r="O492" i="31" s="1"/>
  <c r="F492" i="31"/>
  <c r="G492" i="31"/>
  <c r="H492" i="31"/>
  <c r="P492" i="31" s="1"/>
  <c r="B493" i="31"/>
  <c r="C493" i="31"/>
  <c r="D493" i="31"/>
  <c r="E493" i="31"/>
  <c r="M493" i="31" s="1"/>
  <c r="O493" i="31" s="1"/>
  <c r="Q493" i="31" s="1"/>
  <c r="F493" i="31"/>
  <c r="G493" i="31"/>
  <c r="H493" i="31"/>
  <c r="P493" i="31" s="1"/>
  <c r="B494" i="31"/>
  <c r="C494" i="31"/>
  <c r="D494" i="31"/>
  <c r="E494" i="31"/>
  <c r="F494" i="31"/>
  <c r="G494" i="31"/>
  <c r="H494" i="31"/>
  <c r="P494" i="31" s="1"/>
  <c r="M494" i="31"/>
  <c r="O494" i="31" s="1"/>
  <c r="Q494" i="31" s="1"/>
  <c r="B495" i="31"/>
  <c r="C495" i="31"/>
  <c r="D495" i="31"/>
  <c r="E495" i="31"/>
  <c r="M495" i="31" s="1"/>
  <c r="O495" i="31" s="1"/>
  <c r="F495" i="31"/>
  <c r="G495" i="31"/>
  <c r="H495" i="31"/>
  <c r="P495" i="31"/>
  <c r="B496" i="31"/>
  <c r="C496" i="31"/>
  <c r="D496" i="31"/>
  <c r="E496" i="31"/>
  <c r="M496" i="31" s="1"/>
  <c r="O496" i="31" s="1"/>
  <c r="F496" i="31"/>
  <c r="G496" i="31"/>
  <c r="H496" i="31"/>
  <c r="P496" i="31" s="1"/>
  <c r="B497" i="31"/>
  <c r="C497" i="31"/>
  <c r="D497" i="31"/>
  <c r="E497" i="31"/>
  <c r="F497" i="31"/>
  <c r="G497" i="31"/>
  <c r="H497" i="31"/>
  <c r="P497" i="31" s="1"/>
  <c r="M497" i="31"/>
  <c r="O497" i="31" s="1"/>
  <c r="Q497" i="31" s="1"/>
  <c r="B498" i="31"/>
  <c r="C498" i="31"/>
  <c r="D498" i="31"/>
  <c r="E498" i="31"/>
  <c r="M498" i="31" s="1"/>
  <c r="O498" i="31" s="1"/>
  <c r="F498" i="31"/>
  <c r="G498" i="31"/>
  <c r="H498" i="31"/>
  <c r="P498" i="31" s="1"/>
  <c r="B499" i="31"/>
  <c r="C499" i="31"/>
  <c r="D499" i="31"/>
  <c r="E499" i="31"/>
  <c r="M499" i="31" s="1"/>
  <c r="O499" i="31" s="1"/>
  <c r="F499" i="31"/>
  <c r="G499" i="31"/>
  <c r="H499" i="31"/>
  <c r="P499" i="31" s="1"/>
  <c r="B500" i="31"/>
  <c r="C500" i="31"/>
  <c r="D500" i="31"/>
  <c r="E500" i="31"/>
  <c r="M500" i="31" s="1"/>
  <c r="O500" i="31" s="1"/>
  <c r="Q500" i="31" s="1"/>
  <c r="F500" i="31"/>
  <c r="G500" i="31"/>
  <c r="H500" i="31"/>
  <c r="P500" i="31"/>
  <c r="B501" i="31"/>
  <c r="C501" i="31"/>
  <c r="D501" i="31"/>
  <c r="E501" i="31"/>
  <c r="M501" i="31" s="1"/>
  <c r="O501" i="31" s="1"/>
  <c r="F501" i="31"/>
  <c r="G501" i="31"/>
  <c r="H501" i="31"/>
  <c r="P501" i="31" s="1"/>
  <c r="B502" i="31"/>
  <c r="C502" i="31"/>
  <c r="D502" i="31"/>
  <c r="E502" i="31"/>
  <c r="F502" i="31"/>
  <c r="G502" i="31"/>
  <c r="H502" i="31"/>
  <c r="P502" i="31" s="1"/>
  <c r="M502" i="31"/>
  <c r="O502" i="31" s="1"/>
  <c r="Q502" i="31" s="1"/>
  <c r="B503" i="31"/>
  <c r="C503" i="31"/>
  <c r="D503" i="31"/>
  <c r="E503" i="31"/>
  <c r="M503" i="31" s="1"/>
  <c r="O503" i="31" s="1"/>
  <c r="F503" i="31"/>
  <c r="G503" i="31"/>
  <c r="H503" i="31"/>
  <c r="P503" i="31" s="1"/>
  <c r="B504" i="31"/>
  <c r="C504" i="31"/>
  <c r="D504" i="31"/>
  <c r="E504" i="31"/>
  <c r="M504" i="31" s="1"/>
  <c r="O504" i="31" s="1"/>
  <c r="Q504" i="31" s="1"/>
  <c r="F504" i="31"/>
  <c r="G504" i="31"/>
  <c r="H504" i="31"/>
  <c r="P504" i="31" s="1"/>
  <c r="B505" i="31"/>
  <c r="C505" i="31"/>
  <c r="D505" i="31"/>
  <c r="E505" i="31"/>
  <c r="M505" i="31" s="1"/>
  <c r="O505" i="31" s="1"/>
  <c r="Q505" i="31" s="1"/>
  <c r="F505" i="31"/>
  <c r="G505" i="31"/>
  <c r="H505" i="31"/>
  <c r="P505" i="31" s="1"/>
  <c r="B506" i="31"/>
  <c r="C506" i="31"/>
  <c r="D506" i="31"/>
  <c r="E506" i="31"/>
  <c r="M506" i="31" s="1"/>
  <c r="O506" i="31" s="1"/>
  <c r="Q506" i="31" s="1"/>
  <c r="F506" i="31"/>
  <c r="G506" i="31"/>
  <c r="H506" i="31"/>
  <c r="P506" i="31"/>
  <c r="B7" i="32"/>
  <c r="C7" i="32"/>
  <c r="D7" i="31"/>
  <c r="E7" i="31"/>
  <c r="H7" i="31"/>
  <c r="B7" i="31"/>
  <c r="C7" i="31"/>
  <c r="C7" i="29"/>
  <c r="B7" i="29"/>
  <c r="Q365" i="31" l="1"/>
  <c r="Q492" i="31"/>
  <c r="Q441" i="31"/>
  <c r="Q407" i="31"/>
  <c r="Q387" i="31"/>
  <c r="Q428" i="31"/>
  <c r="Q420" i="31"/>
  <c r="Q412" i="31"/>
  <c r="Q375" i="31"/>
  <c r="Q371" i="31"/>
  <c r="Q463" i="31"/>
  <c r="Q503" i="31"/>
  <c r="Q479" i="31"/>
  <c r="Q475" i="31"/>
  <c r="Q461" i="31"/>
  <c r="Q401" i="31"/>
  <c r="Q385" i="31"/>
  <c r="Q373" i="31"/>
  <c r="Q369" i="31"/>
  <c r="Q364" i="31"/>
  <c r="Q303" i="31"/>
  <c r="Q268" i="31"/>
  <c r="Q471" i="31"/>
  <c r="Q360" i="31"/>
  <c r="Q417" i="31"/>
  <c r="Q372" i="31"/>
  <c r="Q359" i="31"/>
  <c r="Q348" i="31"/>
  <c r="Q304" i="31"/>
  <c r="Q283" i="31"/>
  <c r="Q279" i="31"/>
  <c r="Q498" i="31"/>
  <c r="Q236" i="31"/>
  <c r="Q501" i="31"/>
  <c r="Q490" i="31"/>
  <c r="Q484" i="31"/>
  <c r="Q469" i="31"/>
  <c r="Q464" i="31"/>
  <c r="Q444" i="31"/>
  <c r="Q404" i="31"/>
  <c r="Q399" i="31"/>
  <c r="Q388" i="31"/>
  <c r="Q383" i="31"/>
  <c r="Q352" i="31"/>
  <c r="Q280" i="31"/>
  <c r="Q239" i="31"/>
  <c r="Q220" i="31"/>
  <c r="Q435" i="31"/>
  <c r="Q403" i="31"/>
  <c r="Q335" i="31"/>
  <c r="Q495" i="31"/>
  <c r="Q455" i="31"/>
  <c r="Q443" i="31"/>
  <c r="Q434" i="31"/>
  <c r="Q431" i="31"/>
  <c r="Q355" i="31"/>
  <c r="Q316" i="31"/>
  <c r="Q447" i="31"/>
  <c r="Q423" i="31"/>
  <c r="Q465" i="31"/>
  <c r="Q459" i="31"/>
  <c r="Q451" i="31"/>
  <c r="Q436" i="31"/>
  <c r="Q427" i="31"/>
  <c r="Q418" i="31"/>
  <c r="Q377" i="31"/>
  <c r="Q480" i="31"/>
  <c r="Q473" i="31"/>
  <c r="Q474" i="31"/>
  <c r="Q467" i="31"/>
  <c r="Q460" i="31"/>
  <c r="Q456" i="31"/>
  <c r="Q449" i="31"/>
  <c r="Q432" i="31"/>
  <c r="Q425" i="31"/>
  <c r="Q416" i="31"/>
  <c r="Q409" i="31"/>
  <c r="Q393" i="31"/>
  <c r="Q367" i="31"/>
  <c r="Q363" i="31"/>
  <c r="Q358" i="31"/>
  <c r="Q332" i="31"/>
  <c r="Q261" i="31"/>
  <c r="Q356" i="31"/>
  <c r="Q319" i="31"/>
  <c r="Q247" i="31"/>
  <c r="Q219" i="31"/>
  <c r="Q173" i="31"/>
  <c r="Q159" i="31"/>
  <c r="Q122" i="31"/>
  <c r="K350" i="32"/>
  <c r="Q76" i="31"/>
  <c r="Q66" i="31"/>
  <c r="Q311" i="31"/>
  <c r="Q300" i="31"/>
  <c r="Q284" i="31"/>
  <c r="Q271" i="31"/>
  <c r="Q269" i="31"/>
  <c r="Q263" i="31"/>
  <c r="Q253" i="31"/>
  <c r="Q231" i="31"/>
  <c r="Q216" i="31"/>
  <c r="Q194" i="31"/>
  <c r="Q188" i="31"/>
  <c r="Q149" i="31"/>
  <c r="Q38" i="31"/>
  <c r="Q344" i="31"/>
  <c r="Q292" i="31"/>
  <c r="Q241" i="31"/>
  <c r="Q175" i="31"/>
  <c r="Q152" i="31"/>
  <c r="Q110" i="31"/>
  <c r="Q100" i="31"/>
  <c r="Q61" i="31"/>
  <c r="Q59" i="31"/>
  <c r="K330" i="32"/>
  <c r="K256" i="32"/>
  <c r="Q277" i="31"/>
  <c r="Q272" i="31"/>
  <c r="Q256" i="31"/>
  <c r="Q232" i="31"/>
  <c r="Q210" i="31"/>
  <c r="Q191" i="31"/>
  <c r="Q185" i="31"/>
  <c r="Q170" i="31"/>
  <c r="Q163" i="31"/>
  <c r="Q156" i="31"/>
  <c r="Q151" i="31"/>
  <c r="Q147" i="31"/>
  <c r="Q108" i="31"/>
  <c r="Q54" i="31"/>
  <c r="Q52" i="31"/>
  <c r="Q189" i="31"/>
  <c r="Q178" i="31"/>
  <c r="Q176" i="31"/>
  <c r="Q172" i="31"/>
  <c r="Q31" i="31"/>
  <c r="Q340" i="31"/>
  <c r="Q330" i="31"/>
  <c r="Q305" i="31"/>
  <c r="Q298" i="31"/>
  <c r="Q290" i="31"/>
  <c r="Q288" i="31"/>
  <c r="Q218" i="31"/>
  <c r="Q181" i="31"/>
  <c r="Q157" i="31"/>
  <c r="Q133" i="31"/>
  <c r="Q123" i="31"/>
  <c r="Q68" i="31"/>
  <c r="Q13" i="31"/>
  <c r="K484" i="32"/>
  <c r="K479" i="32"/>
  <c r="K452" i="32"/>
  <c r="K447" i="32"/>
  <c r="K420" i="32"/>
  <c r="K415" i="32"/>
  <c r="K388" i="32"/>
  <c r="K383" i="32"/>
  <c r="K368" i="32"/>
  <c r="K365" i="32"/>
  <c r="K352" i="32"/>
  <c r="K254" i="32"/>
  <c r="K230" i="32"/>
  <c r="K198" i="32"/>
  <c r="Q168" i="31"/>
  <c r="Q132" i="31"/>
  <c r="Q129" i="31"/>
  <c r="Q121" i="31"/>
  <c r="Q113" i="31"/>
  <c r="Q99" i="31"/>
  <c r="Q86" i="31"/>
  <c r="Q67" i="31"/>
  <c r="K492" i="32"/>
  <c r="K487" i="32"/>
  <c r="K485" i="32"/>
  <c r="K482" i="32"/>
  <c r="K460" i="32"/>
  <c r="K455" i="32"/>
  <c r="K453" i="32"/>
  <c r="K450" i="32"/>
  <c r="K428" i="32"/>
  <c r="K423" i="32"/>
  <c r="K421" i="32"/>
  <c r="K418" i="32"/>
  <c r="K396" i="32"/>
  <c r="K391" i="32"/>
  <c r="K389" i="32"/>
  <c r="K386" i="32"/>
  <c r="K381" i="32"/>
  <c r="K378" i="32"/>
  <c r="K328" i="32"/>
  <c r="K300" i="32"/>
  <c r="K294" i="32"/>
  <c r="K268" i="32"/>
  <c r="K266" i="32"/>
  <c r="Q102" i="31"/>
  <c r="Q70" i="31"/>
  <c r="Q60" i="31"/>
  <c r="Q57" i="31"/>
  <c r="Q35" i="31"/>
  <c r="Q15" i="31"/>
  <c r="K250" i="32"/>
  <c r="K246" i="32"/>
  <c r="K226" i="32"/>
  <c r="K224" i="32"/>
  <c r="K192" i="32"/>
  <c r="Q135" i="31"/>
  <c r="Q119" i="31"/>
  <c r="Q111" i="31"/>
  <c r="Q91" i="31"/>
  <c r="Q79" i="31"/>
  <c r="Q43" i="31"/>
  <c r="Q14" i="31"/>
  <c r="Q11" i="31"/>
  <c r="K500" i="32"/>
  <c r="K495" i="32"/>
  <c r="K493" i="32"/>
  <c r="K490" i="32"/>
  <c r="K468" i="32"/>
  <c r="K463" i="32"/>
  <c r="K461" i="32"/>
  <c r="K458" i="32"/>
  <c r="K436" i="32"/>
  <c r="K431" i="32"/>
  <c r="K429" i="32"/>
  <c r="K426" i="32"/>
  <c r="K404" i="32"/>
  <c r="K399" i="32"/>
  <c r="K397" i="32"/>
  <c r="K394" i="32"/>
  <c r="K373" i="32"/>
  <c r="K359" i="32"/>
  <c r="K333" i="32"/>
  <c r="K318" i="32"/>
  <c r="K314" i="32"/>
  <c r="K313" i="32"/>
  <c r="K285" i="32"/>
  <c r="K282" i="32"/>
  <c r="K281" i="32"/>
  <c r="K218" i="32"/>
  <c r="K216" i="32"/>
  <c r="K186" i="32"/>
  <c r="K184" i="32"/>
  <c r="Q162" i="31"/>
  <c r="Q138" i="31"/>
  <c r="Q126" i="31"/>
  <c r="Q51" i="31"/>
  <c r="Q33" i="31"/>
  <c r="Q19" i="31"/>
  <c r="K503" i="32"/>
  <c r="K501" i="32"/>
  <c r="K498" i="32"/>
  <c r="K476" i="32"/>
  <c r="K471" i="32"/>
  <c r="K469" i="32"/>
  <c r="K466" i="32"/>
  <c r="K444" i="32"/>
  <c r="K439" i="32"/>
  <c r="K437" i="32"/>
  <c r="K434" i="32"/>
  <c r="K412" i="32"/>
  <c r="K407" i="32"/>
  <c r="K405" i="32"/>
  <c r="K402" i="32"/>
  <c r="K344" i="32"/>
  <c r="K321" i="32"/>
  <c r="K319" i="32"/>
  <c r="K317" i="32"/>
  <c r="K310" i="32"/>
  <c r="K284" i="32"/>
  <c r="K278" i="32"/>
  <c r="K242" i="32"/>
  <c r="K238" i="32"/>
  <c r="K206" i="32"/>
  <c r="K168" i="32"/>
  <c r="K163" i="32"/>
  <c r="Q83" i="31"/>
  <c r="Q80" i="31"/>
  <c r="Q44" i="31"/>
  <c r="Q22" i="31"/>
  <c r="Q9" i="31"/>
  <c r="K480" i="32"/>
  <c r="K475" i="32"/>
  <c r="K448" i="32"/>
  <c r="K443" i="32"/>
  <c r="K416" i="32"/>
  <c r="K411" i="32"/>
  <c r="K384" i="32"/>
  <c r="K369" i="32"/>
  <c r="K353" i="32"/>
  <c r="K341" i="32"/>
  <c r="K320" i="32"/>
  <c r="K309" i="32"/>
  <c r="K277" i="32"/>
  <c r="K240" i="32"/>
  <c r="K237" i="32"/>
  <c r="K210" i="32"/>
  <c r="K208" i="32"/>
  <c r="K178" i="32"/>
  <c r="K257" i="32"/>
  <c r="K166" i="32"/>
  <c r="K164" i="32"/>
  <c r="K161" i="32"/>
  <c r="K150" i="32"/>
  <c r="K305" i="32"/>
  <c r="K289" i="32"/>
  <c r="K273" i="32"/>
  <c r="K261" i="32"/>
  <c r="K146" i="32"/>
  <c r="K142" i="32"/>
  <c r="K138" i="32"/>
  <c r="K134" i="32"/>
  <c r="K130" i="32"/>
  <c r="K126" i="32"/>
  <c r="K122" i="32"/>
  <c r="K118" i="32"/>
  <c r="K114" i="32"/>
  <c r="K110" i="32"/>
  <c r="K106" i="32"/>
  <c r="K102" i="32"/>
  <c r="K98" i="32"/>
  <c r="K94" i="32"/>
  <c r="K90" i="32"/>
  <c r="K86" i="32"/>
  <c r="K82" i="32"/>
  <c r="K78" i="32"/>
  <c r="K74" i="32"/>
  <c r="K70" i="32"/>
  <c r="K66" i="32"/>
  <c r="K62" i="32"/>
  <c r="K58" i="32"/>
  <c r="K54" i="32"/>
  <c r="K50" i="32"/>
  <c r="K46" i="32"/>
  <c r="K42" i="32"/>
  <c r="K38" i="32"/>
  <c r="K34" i="32"/>
  <c r="K30" i="32"/>
  <c r="K26" i="32"/>
  <c r="K22" i="32"/>
  <c r="K18" i="32"/>
  <c r="K14" i="32"/>
  <c r="K10" i="32"/>
  <c r="N376" i="37"/>
  <c r="O376" i="37"/>
  <c r="N211" i="37"/>
  <c r="O211" i="37" s="1"/>
  <c r="N398" i="37"/>
  <c r="O398" i="37"/>
  <c r="N367" i="37"/>
  <c r="O367" i="37" s="1"/>
  <c r="O419" i="37"/>
  <c r="O259" i="37"/>
  <c r="N459" i="37"/>
  <c r="O459" i="37" s="1"/>
  <c r="O315" i="37"/>
  <c r="N315" i="37"/>
  <c r="O251" i="37"/>
  <c r="N251" i="37"/>
  <c r="O483" i="37"/>
  <c r="O443" i="37"/>
  <c r="N370" i="37"/>
  <c r="O370" i="37" s="1"/>
  <c r="N344" i="37"/>
  <c r="O344" i="37"/>
  <c r="O267" i="37"/>
  <c r="N71" i="37"/>
  <c r="O71" i="37" s="1"/>
  <c r="O467" i="37"/>
  <c r="O403" i="37"/>
  <c r="O275" i="37"/>
  <c r="O117" i="37"/>
  <c r="O53" i="37"/>
  <c r="O491" i="37"/>
  <c r="O283" i="37"/>
  <c r="N238" i="37"/>
  <c r="O238" i="37" s="1"/>
  <c r="O451" i="37"/>
  <c r="O291" i="37"/>
  <c r="O243" i="37"/>
  <c r="O475" i="37"/>
  <c r="O411" i="37"/>
  <c r="O299" i="37"/>
  <c r="N210" i="37"/>
  <c r="O210" i="37" s="1"/>
  <c r="O499" i="37"/>
  <c r="O435" i="37"/>
  <c r="O363" i="37"/>
  <c r="O323" i="37"/>
  <c r="O307" i="37"/>
  <c r="O202" i="37"/>
  <c r="O127" i="37"/>
  <c r="N127" i="37"/>
  <c r="O119" i="37"/>
  <c r="N119" i="37"/>
  <c r="N109" i="37"/>
  <c r="O109" i="37" s="1"/>
  <c r="O63" i="37"/>
  <c r="N63" i="37"/>
  <c r="O55" i="37"/>
  <c r="N55" i="37"/>
  <c r="N45" i="37"/>
  <c r="O45" i="37" s="1"/>
  <c r="O226" i="37"/>
  <c r="N215" i="37"/>
  <c r="O215" i="37"/>
  <c r="O194" i="37"/>
  <c r="N175" i="37"/>
  <c r="O175" i="37" s="1"/>
  <c r="N167" i="37"/>
  <c r="O167" i="37" s="1"/>
  <c r="O157" i="37"/>
  <c r="N228" i="37"/>
  <c r="O228" i="37"/>
  <c r="N149" i="37"/>
  <c r="O149" i="37"/>
  <c r="N31" i="37"/>
  <c r="O31" i="37" s="1"/>
  <c r="O355" i="37"/>
  <c r="O103" i="37"/>
  <c r="N103" i="37"/>
  <c r="N93" i="37"/>
  <c r="O93" i="37" s="1"/>
  <c r="N39" i="37"/>
  <c r="O39" i="37" s="1"/>
  <c r="O235" i="37"/>
  <c r="N77" i="37"/>
  <c r="O77" i="37"/>
  <c r="O364" i="37"/>
  <c r="O37" i="37"/>
  <c r="O180" i="37"/>
  <c r="O143" i="37"/>
  <c r="O151" i="37"/>
  <c r="O111" i="37"/>
  <c r="O79" i="37"/>
  <c r="O47" i="37"/>
  <c r="O15" i="37"/>
  <c r="O13" i="37"/>
  <c r="O159" i="37"/>
  <c r="O219" i="37"/>
  <c r="K9" i="32"/>
  <c r="L9" i="32" s="1"/>
  <c r="K8" i="32"/>
  <c r="L8" i="32" s="1"/>
  <c r="Q8" i="31"/>
  <c r="N303" i="37"/>
  <c r="O303" i="37" s="1"/>
  <c r="N287" i="37"/>
  <c r="O287" i="37" s="1"/>
  <c r="N279" i="37"/>
  <c r="O279" i="37" s="1"/>
  <c r="N174" i="37"/>
  <c r="O174" i="37" s="1"/>
  <c r="N502" i="37"/>
  <c r="O502" i="37" s="1"/>
  <c r="N494" i="37"/>
  <c r="O494" i="37" s="1"/>
  <c r="N486" i="37"/>
  <c r="O486" i="37" s="1"/>
  <c r="N478" i="37"/>
  <c r="O478" i="37" s="1"/>
  <c r="N470" i="37"/>
  <c r="O470" i="37" s="1"/>
  <c r="N462" i="37"/>
  <c r="O462" i="37" s="1"/>
  <c r="N454" i="37"/>
  <c r="O454" i="37" s="1"/>
  <c r="N446" i="37"/>
  <c r="O446" i="37" s="1"/>
  <c r="N438" i="37"/>
  <c r="O438" i="37" s="1"/>
  <c r="N430" i="37"/>
  <c r="O430" i="37" s="1"/>
  <c r="N422" i="37"/>
  <c r="O422" i="37" s="1"/>
  <c r="N414" i="37"/>
  <c r="O414" i="37" s="1"/>
  <c r="N406" i="37"/>
  <c r="O406" i="37" s="1"/>
  <c r="O365" i="37"/>
  <c r="N356" i="37"/>
  <c r="O356" i="37" s="1"/>
  <c r="N343" i="37"/>
  <c r="N324" i="37"/>
  <c r="O324" i="37" s="1"/>
  <c r="N189" i="37"/>
  <c r="O189" i="37" s="1"/>
  <c r="N182" i="37"/>
  <c r="O182" i="37"/>
  <c r="N357" i="37"/>
  <c r="O357" i="37" s="1"/>
  <c r="N239" i="37"/>
  <c r="O239" i="37" s="1"/>
  <c r="O389" i="37"/>
  <c r="O335" i="37"/>
  <c r="N330" i="37"/>
  <c r="O330" i="37" s="1"/>
  <c r="N216" i="37"/>
  <c r="O216" i="37" s="1"/>
  <c r="N271" i="37"/>
  <c r="O271" i="37" s="1"/>
  <c r="N247" i="37"/>
  <c r="O247" i="37"/>
  <c r="O501" i="37"/>
  <c r="O493" i="37"/>
  <c r="O485" i="37"/>
  <c r="O477" i="37"/>
  <c r="O469" i="37"/>
  <c r="O461" i="37"/>
  <c r="O453" i="37"/>
  <c r="O445" i="37"/>
  <c r="O437" i="37"/>
  <c r="O429" i="37"/>
  <c r="O421" i="37"/>
  <c r="O413" i="37"/>
  <c r="O405" i="37"/>
  <c r="O343" i="37"/>
  <c r="N229" i="37"/>
  <c r="O229" i="37"/>
  <c r="N195" i="37"/>
  <c r="O195" i="37" s="1"/>
  <c r="N295" i="37"/>
  <c r="O295" i="37" s="1"/>
  <c r="O506" i="37"/>
  <c r="O498" i="37"/>
  <c r="O434" i="37"/>
  <c r="O373" i="37"/>
  <c r="O351" i="37"/>
  <c r="N338" i="37"/>
  <c r="O338" i="37"/>
  <c r="N316" i="37"/>
  <c r="O316" i="37" s="1"/>
  <c r="N308" i="37"/>
  <c r="O308" i="37" s="1"/>
  <c r="N300" i="37"/>
  <c r="O300" i="37"/>
  <c r="N292" i="37"/>
  <c r="O292" i="37"/>
  <c r="N284" i="37"/>
  <c r="O284" i="37" s="1"/>
  <c r="N276" i="37"/>
  <c r="O276" i="37" s="1"/>
  <c r="N268" i="37"/>
  <c r="O268" i="37"/>
  <c r="N260" i="37"/>
  <c r="O260" i="37"/>
  <c r="N252" i="37"/>
  <c r="O252" i="37" s="1"/>
  <c r="N244" i="37"/>
  <c r="O244" i="37"/>
  <c r="N236" i="37"/>
  <c r="O236" i="37" s="1"/>
  <c r="N212" i="37"/>
  <c r="O212" i="37"/>
  <c r="N263" i="37"/>
  <c r="O263" i="37" s="1"/>
  <c r="N506" i="37"/>
  <c r="N498" i="37"/>
  <c r="N490" i="37"/>
  <c r="O490" i="37" s="1"/>
  <c r="N482" i="37"/>
  <c r="O482" i="37" s="1"/>
  <c r="N474" i="37"/>
  <c r="O474" i="37" s="1"/>
  <c r="N466" i="37"/>
  <c r="O466" i="37" s="1"/>
  <c r="N458" i="37"/>
  <c r="O458" i="37" s="1"/>
  <c r="N450" i="37"/>
  <c r="O450" i="37" s="1"/>
  <c r="N442" i="37"/>
  <c r="O442" i="37" s="1"/>
  <c r="N434" i="37"/>
  <c r="N426" i="37"/>
  <c r="O426" i="37" s="1"/>
  <c r="N418" i="37"/>
  <c r="O418" i="37" s="1"/>
  <c r="N410" i="37"/>
  <c r="O410" i="37" s="1"/>
  <c r="N402" i="37"/>
  <c r="O402" i="37" s="1"/>
  <c r="O397" i="37"/>
  <c r="O387" i="37"/>
  <c r="O384" i="37"/>
  <c r="N381" i="37"/>
  <c r="N378" i="37"/>
  <c r="O378" i="37" s="1"/>
  <c r="N375" i="37"/>
  <c r="O375" i="37" s="1"/>
  <c r="N372" i="37"/>
  <c r="O372" i="37" s="1"/>
  <c r="N369" i="37"/>
  <c r="O369" i="37" s="1"/>
  <c r="O359" i="37"/>
  <c r="N346" i="37"/>
  <c r="O346" i="37"/>
  <c r="N337" i="37"/>
  <c r="O337" i="37" s="1"/>
  <c r="N333" i="37"/>
  <c r="O333" i="37"/>
  <c r="N322" i="37"/>
  <c r="O322" i="37" s="1"/>
  <c r="N221" i="37"/>
  <c r="O221" i="37" s="1"/>
  <c r="O220" i="37"/>
  <c r="N255" i="37"/>
  <c r="O255" i="37" s="1"/>
  <c r="N503" i="37"/>
  <c r="O503" i="37" s="1"/>
  <c r="N495" i="37"/>
  <c r="O495" i="37" s="1"/>
  <c r="N487" i="37"/>
  <c r="O487" i="37" s="1"/>
  <c r="N479" i="37"/>
  <c r="O479" i="37" s="1"/>
  <c r="N471" i="37"/>
  <c r="O471" i="37" s="1"/>
  <c r="N463" i="37"/>
  <c r="O463" i="37" s="1"/>
  <c r="N455" i="37"/>
  <c r="O455" i="37" s="1"/>
  <c r="N447" i="37"/>
  <c r="O447" i="37" s="1"/>
  <c r="N439" i="37"/>
  <c r="O439" i="37" s="1"/>
  <c r="N431" i="37"/>
  <c r="O431" i="37" s="1"/>
  <c r="N423" i="37"/>
  <c r="O423" i="37" s="1"/>
  <c r="N415" i="37"/>
  <c r="O415" i="37" s="1"/>
  <c r="N407" i="37"/>
  <c r="O407" i="37" s="1"/>
  <c r="N399" i="37"/>
  <c r="O399" i="37" s="1"/>
  <c r="N396" i="37"/>
  <c r="O396" i="37" s="1"/>
  <c r="N393" i="37"/>
  <c r="O393" i="37" s="1"/>
  <c r="N354" i="37"/>
  <c r="O354" i="37" s="1"/>
  <c r="N345" i="37"/>
  <c r="O345" i="37" s="1"/>
  <c r="N341" i="37"/>
  <c r="O341" i="37" s="1"/>
  <c r="N332" i="37"/>
  <c r="O332" i="37" s="1"/>
  <c r="N327" i="37"/>
  <c r="O327" i="37" s="1"/>
  <c r="N233" i="37"/>
  <c r="O233" i="37" s="1"/>
  <c r="N319" i="37"/>
  <c r="O319" i="37" s="1"/>
  <c r="N311" i="37"/>
  <c r="O311" i="37"/>
  <c r="O381" i="37"/>
  <c r="N362" i="37"/>
  <c r="O362" i="37" s="1"/>
  <c r="N349" i="37"/>
  <c r="O349" i="37"/>
  <c r="O224" i="37"/>
  <c r="O206" i="37"/>
  <c r="N187" i="37"/>
  <c r="O187" i="37" s="1"/>
  <c r="N166" i="37"/>
  <c r="O166" i="37" s="1"/>
  <c r="N158" i="37"/>
  <c r="O158" i="37" s="1"/>
  <c r="N150" i="37"/>
  <c r="O150" i="37"/>
  <c r="N142" i="37"/>
  <c r="O142" i="37" s="1"/>
  <c r="N134" i="37"/>
  <c r="O134" i="37" s="1"/>
  <c r="N126" i="37"/>
  <c r="O126" i="37"/>
  <c r="N118" i="37"/>
  <c r="O118" i="37" s="1"/>
  <c r="N110" i="37"/>
  <c r="O110" i="37" s="1"/>
  <c r="N102" i="37"/>
  <c r="O102" i="37" s="1"/>
  <c r="N94" i="37"/>
  <c r="O94" i="37" s="1"/>
  <c r="N86" i="37"/>
  <c r="O86" i="37"/>
  <c r="N78" i="37"/>
  <c r="O78" i="37" s="1"/>
  <c r="N70" i="37"/>
  <c r="O70" i="37"/>
  <c r="N62" i="37"/>
  <c r="O62" i="37"/>
  <c r="N54" i="37"/>
  <c r="O54" i="37"/>
  <c r="N46" i="37"/>
  <c r="O46" i="37" s="1"/>
  <c r="N38" i="37"/>
  <c r="O38" i="37" s="1"/>
  <c r="N30" i="37"/>
  <c r="O30" i="37" s="1"/>
  <c r="N22" i="37"/>
  <c r="O22" i="37"/>
  <c r="N14" i="37"/>
  <c r="O14" i="37" s="1"/>
  <c r="O325" i="37"/>
  <c r="O317" i="37"/>
  <c r="O309" i="37"/>
  <c r="O301" i="37"/>
  <c r="O293" i="37"/>
  <c r="O285" i="37"/>
  <c r="O277" i="37"/>
  <c r="O269" i="37"/>
  <c r="O261" i="37"/>
  <c r="O253" i="37"/>
  <c r="O245" i="37"/>
  <c r="O237" i="37"/>
  <c r="N205" i="37"/>
  <c r="O205" i="37" s="1"/>
  <c r="O314" i="37"/>
  <c r="O306" i="37"/>
  <c r="O298" i="37"/>
  <c r="O290" i="37"/>
  <c r="O282" i="37"/>
  <c r="O274" i="37"/>
  <c r="O266" i="37"/>
  <c r="O258" i="37"/>
  <c r="O250" i="37"/>
  <c r="O242" i="37"/>
  <c r="O234" i="37"/>
  <c r="O214" i="37"/>
  <c r="N198" i="37"/>
  <c r="O198" i="37" s="1"/>
  <c r="N179" i="37"/>
  <c r="O179" i="37"/>
  <c r="O222" i="37"/>
  <c r="N213" i="37"/>
  <c r="O213" i="37" s="1"/>
  <c r="N197" i="37"/>
  <c r="O197" i="37" s="1"/>
  <c r="N171" i="37"/>
  <c r="O171" i="37" s="1"/>
  <c r="N163" i="37"/>
  <c r="O163" i="37" s="1"/>
  <c r="N155" i="37"/>
  <c r="O155" i="37" s="1"/>
  <c r="N147" i="37"/>
  <c r="O147" i="37"/>
  <c r="N139" i="37"/>
  <c r="O139" i="37" s="1"/>
  <c r="N131" i="37"/>
  <c r="O131" i="37" s="1"/>
  <c r="N123" i="37"/>
  <c r="O123" i="37" s="1"/>
  <c r="N115" i="37"/>
  <c r="O115" i="37"/>
  <c r="N107" i="37"/>
  <c r="O107" i="37" s="1"/>
  <c r="N99" i="37"/>
  <c r="O99" i="37" s="1"/>
  <c r="N91" i="37"/>
  <c r="O91" i="37" s="1"/>
  <c r="N83" i="37"/>
  <c r="O83" i="37"/>
  <c r="N75" i="37"/>
  <c r="O75" i="37" s="1"/>
  <c r="N67" i="37"/>
  <c r="O67" i="37" s="1"/>
  <c r="N59" i="37"/>
  <c r="O59" i="37" s="1"/>
  <c r="N51" i="37"/>
  <c r="O51" i="37"/>
  <c r="N43" i="37"/>
  <c r="O43" i="37" s="1"/>
  <c r="N35" i="37"/>
  <c r="O35" i="37" s="1"/>
  <c r="N27" i="37"/>
  <c r="O27" i="37" s="1"/>
  <c r="N19" i="37"/>
  <c r="O19" i="37" s="1"/>
  <c r="N11" i="37"/>
  <c r="O11" i="37" s="1"/>
  <c r="O230" i="37"/>
  <c r="N203" i="37"/>
  <c r="O203" i="37"/>
  <c r="N190" i="37"/>
  <c r="O190" i="37" s="1"/>
  <c r="O12" i="37"/>
  <c r="O225" i="37"/>
  <c r="O217" i="37"/>
  <c r="O209" i="37"/>
  <c r="O201" i="37"/>
  <c r="O193" i="37"/>
  <c r="O185" i="37"/>
  <c r="O177" i="37"/>
  <c r="O169" i="37"/>
  <c r="O161" i="37"/>
  <c r="O153" i="37"/>
  <c r="O145" i="37"/>
  <c r="O137" i="37"/>
  <c r="O129" i="37"/>
  <c r="O121" i="37"/>
  <c r="O113" i="37"/>
  <c r="O105" i="37"/>
  <c r="O97" i="37"/>
  <c r="O89" i="37"/>
  <c r="O81" i="37"/>
  <c r="O73" i="37"/>
  <c r="O65" i="37"/>
  <c r="O57" i="37"/>
  <c r="O49" i="37"/>
  <c r="O41" i="37"/>
  <c r="O33" i="37"/>
  <c r="O25" i="37"/>
  <c r="O17" i="37"/>
  <c r="O9" i="37"/>
  <c r="K377" i="32"/>
  <c r="K169" i="32"/>
  <c r="K153" i="32"/>
  <c r="K176" i="32"/>
  <c r="K165" i="32"/>
  <c r="K149" i="32"/>
  <c r="K172" i="32"/>
  <c r="K157" i="32"/>
  <c r="Q489" i="31"/>
  <c r="Q499" i="31"/>
  <c r="Q485" i="31"/>
  <c r="Q472" i="31"/>
  <c r="Q496" i="31"/>
  <c r="Q486" i="31"/>
  <c r="Q491" i="31"/>
  <c r="Q437" i="31"/>
  <c r="Q397" i="31"/>
  <c r="Q368" i="31"/>
  <c r="Q421" i="31"/>
  <c r="Q429" i="31"/>
  <c r="Q381" i="31"/>
  <c r="Q353" i="31"/>
  <c r="Q349" i="31"/>
  <c r="Q341" i="31"/>
  <c r="Q285" i="31"/>
  <c r="Q445" i="31"/>
  <c r="Q440" i="31"/>
  <c r="Q408" i="31"/>
  <c r="Q405" i="31"/>
  <c r="Q398" i="31"/>
  <c r="Q391" i="31"/>
  <c r="Q309" i="31"/>
  <c r="Q422" i="31"/>
  <c r="Q415" i="31"/>
  <c r="Q392" i="31"/>
  <c r="Q382" i="31"/>
  <c r="Q333" i="31"/>
  <c r="Q301" i="31"/>
  <c r="Q433" i="31"/>
  <c r="Q281" i="31"/>
  <c r="Q211" i="31"/>
  <c r="Q366" i="31"/>
  <c r="Q350" i="31"/>
  <c r="Q294" i="31"/>
  <c r="Q273" i="31"/>
  <c r="Q262" i="31"/>
  <c r="Q250" i="31"/>
  <c r="Q213" i="31"/>
  <c r="Q208" i="31"/>
  <c r="Q199" i="31"/>
  <c r="Q248" i="31"/>
  <c r="Q297" i="31"/>
  <c r="Q265" i="31"/>
  <c r="Q207" i="31"/>
  <c r="Q354" i="31"/>
  <c r="Q233" i="31"/>
  <c r="Q217" i="31"/>
  <c r="Q206" i="31"/>
  <c r="Q146" i="31"/>
  <c r="Q145" i="31"/>
  <c r="Q200" i="31"/>
  <c r="Q144" i="31"/>
  <c r="Q237" i="31"/>
  <c r="Q192" i="31"/>
  <c r="Q182" i="31"/>
  <c r="Q174" i="31"/>
  <c r="Q166" i="31"/>
  <c r="Q158" i="31"/>
  <c r="Q150" i="31"/>
  <c r="Q225" i="31"/>
  <c r="Q215" i="31"/>
  <c r="Q201" i="31"/>
  <c r="Q184" i="31"/>
  <c r="Q130" i="31"/>
  <c r="Q104" i="31"/>
  <c r="Q87" i="31"/>
  <c r="Q65" i="31"/>
  <c r="Q58" i="31"/>
  <c r="Q47" i="31"/>
  <c r="Q24" i="31"/>
  <c r="Q120" i="31"/>
  <c r="Q112" i="31"/>
  <c r="Q55" i="31"/>
  <c r="Q32" i="31"/>
  <c r="Q97" i="31"/>
  <c r="Q93" i="31"/>
  <c r="Q81" i="31"/>
  <c r="Q74" i="31"/>
  <c r="Q63" i="31"/>
  <c r="Q40" i="31"/>
  <c r="Q17" i="31"/>
  <c r="Q10" i="31"/>
  <c r="Q118" i="31"/>
  <c r="Q105" i="31"/>
  <c r="Q98" i="31"/>
  <c r="Q88" i="31"/>
  <c r="Q82" i="31"/>
  <c r="Q71" i="31"/>
  <c r="Q48" i="31"/>
  <c r="Q25" i="31"/>
  <c r="Q18" i="31"/>
  <c r="Q139" i="31"/>
  <c r="Q114" i="31"/>
  <c r="Q103" i="31"/>
  <c r="Q64" i="31"/>
  <c r="Q41" i="31"/>
  <c r="Q34" i="31"/>
  <c r="Q23" i="31"/>
  <c r="K25" i="21" l="1"/>
  <c r="K26" i="21" s="1"/>
  <c r="K7" i="37" l="1"/>
  <c r="G5" i="37"/>
  <c r="F6" i="37"/>
  <c r="G5" i="36"/>
  <c r="F8" i="36"/>
  <c r="F9" i="37" s="1"/>
  <c r="F9" i="36"/>
  <c r="F10" i="37" s="1"/>
  <c r="F10" i="36"/>
  <c r="F11" i="37" s="1"/>
  <c r="F11" i="36"/>
  <c r="F12" i="37" s="1"/>
  <c r="F12" i="36"/>
  <c r="F13" i="37" s="1"/>
  <c r="F13" i="36"/>
  <c r="F14" i="37" s="1"/>
  <c r="F14" i="36"/>
  <c r="F15" i="37" s="1"/>
  <c r="F15" i="36"/>
  <c r="F16" i="37" s="1"/>
  <c r="F16" i="36"/>
  <c r="F17" i="37" s="1"/>
  <c r="F17" i="36"/>
  <c r="F18" i="37" s="1"/>
  <c r="F18" i="36"/>
  <c r="F19" i="37" s="1"/>
  <c r="F19" i="36"/>
  <c r="F20" i="37" s="1"/>
  <c r="F20" i="36"/>
  <c r="F21" i="37" s="1"/>
  <c r="F21" i="36"/>
  <c r="F22" i="37" s="1"/>
  <c r="F22" i="36"/>
  <c r="F23" i="37" s="1"/>
  <c r="F23" i="36"/>
  <c r="F24" i="37" s="1"/>
  <c r="F24" i="36"/>
  <c r="F25" i="37" s="1"/>
  <c r="F25" i="36"/>
  <c r="F26" i="37" s="1"/>
  <c r="F26" i="36"/>
  <c r="F27" i="37" s="1"/>
  <c r="F27" i="36"/>
  <c r="F28" i="37" s="1"/>
  <c r="F28" i="36"/>
  <c r="F29" i="37" s="1"/>
  <c r="F29" i="36"/>
  <c r="F30" i="37" s="1"/>
  <c r="F30" i="36"/>
  <c r="F31" i="37" s="1"/>
  <c r="F31" i="36"/>
  <c r="F32" i="37" s="1"/>
  <c r="F32" i="36"/>
  <c r="F33" i="37" s="1"/>
  <c r="F33" i="36"/>
  <c r="F34" i="37" s="1"/>
  <c r="F34" i="36"/>
  <c r="F35" i="37" s="1"/>
  <c r="F35" i="36"/>
  <c r="F36" i="37" s="1"/>
  <c r="F36" i="36"/>
  <c r="F37" i="37" s="1"/>
  <c r="F37" i="36"/>
  <c r="F38" i="37" s="1"/>
  <c r="F38" i="36"/>
  <c r="F39" i="37" s="1"/>
  <c r="F39" i="36"/>
  <c r="F40" i="37" s="1"/>
  <c r="F40" i="36"/>
  <c r="F41" i="37" s="1"/>
  <c r="F41" i="36"/>
  <c r="F42" i="37" s="1"/>
  <c r="F42" i="36"/>
  <c r="F43" i="37" s="1"/>
  <c r="F43" i="36"/>
  <c r="F44" i="37" s="1"/>
  <c r="F44" i="36"/>
  <c r="F45" i="37" s="1"/>
  <c r="F45" i="36"/>
  <c r="F46" i="37" s="1"/>
  <c r="F46" i="36"/>
  <c r="F47" i="37" s="1"/>
  <c r="F47" i="36"/>
  <c r="F48" i="37" s="1"/>
  <c r="F48" i="36"/>
  <c r="F49" i="37" s="1"/>
  <c r="F49" i="36"/>
  <c r="F50" i="37" s="1"/>
  <c r="F50" i="36"/>
  <c r="F51" i="37" s="1"/>
  <c r="F51" i="36"/>
  <c r="F52" i="37" s="1"/>
  <c r="F52" i="36"/>
  <c r="F53" i="37" s="1"/>
  <c r="F53" i="36"/>
  <c r="F54" i="37" s="1"/>
  <c r="F54" i="36"/>
  <c r="F55" i="37" s="1"/>
  <c r="F55" i="36"/>
  <c r="F56" i="37" s="1"/>
  <c r="F56" i="36"/>
  <c r="F57" i="37" s="1"/>
  <c r="F57" i="36"/>
  <c r="F58" i="37" s="1"/>
  <c r="F58" i="36"/>
  <c r="F59" i="37" s="1"/>
  <c r="F59" i="36"/>
  <c r="F60" i="37" s="1"/>
  <c r="F60" i="36"/>
  <c r="F61" i="37" s="1"/>
  <c r="F61" i="36"/>
  <c r="F62" i="37" s="1"/>
  <c r="F62" i="36"/>
  <c r="F63" i="37" s="1"/>
  <c r="F63" i="36"/>
  <c r="F64" i="37" s="1"/>
  <c r="F64" i="36"/>
  <c r="F65" i="37" s="1"/>
  <c r="F65" i="36"/>
  <c r="F66" i="37" s="1"/>
  <c r="F66" i="36"/>
  <c r="F67" i="37" s="1"/>
  <c r="F67" i="36"/>
  <c r="F68" i="37" s="1"/>
  <c r="F68" i="36"/>
  <c r="F69" i="37" s="1"/>
  <c r="F69" i="36"/>
  <c r="F70" i="37" s="1"/>
  <c r="F70" i="36"/>
  <c r="F71" i="37" s="1"/>
  <c r="F71" i="36"/>
  <c r="F72" i="37" s="1"/>
  <c r="F72" i="36"/>
  <c r="F73" i="37" s="1"/>
  <c r="F73" i="36"/>
  <c r="F74" i="37" s="1"/>
  <c r="F74" i="36"/>
  <c r="F75" i="37" s="1"/>
  <c r="F75" i="36"/>
  <c r="F76" i="37" s="1"/>
  <c r="F76" i="36"/>
  <c r="F77" i="37" s="1"/>
  <c r="F77" i="36"/>
  <c r="F78" i="37" s="1"/>
  <c r="F78" i="36"/>
  <c r="F79" i="37" s="1"/>
  <c r="F79" i="36"/>
  <c r="F80" i="37" s="1"/>
  <c r="F80" i="36"/>
  <c r="F81" i="37" s="1"/>
  <c r="F81" i="36"/>
  <c r="F82" i="37" s="1"/>
  <c r="F82" i="36"/>
  <c r="F83" i="37" s="1"/>
  <c r="F83" i="36"/>
  <c r="F84" i="37" s="1"/>
  <c r="F84" i="36"/>
  <c r="F85" i="37" s="1"/>
  <c r="F85" i="36"/>
  <c r="F86" i="37" s="1"/>
  <c r="F86" i="36"/>
  <c r="F87" i="37" s="1"/>
  <c r="F87" i="36"/>
  <c r="F88" i="37" s="1"/>
  <c r="F88" i="36"/>
  <c r="F89" i="37" s="1"/>
  <c r="F89" i="36"/>
  <c r="F90" i="37" s="1"/>
  <c r="F90" i="36"/>
  <c r="F91" i="37" s="1"/>
  <c r="F91" i="36"/>
  <c r="F92" i="37" s="1"/>
  <c r="F92" i="36"/>
  <c r="F93" i="37" s="1"/>
  <c r="F93" i="36"/>
  <c r="F94" i="37" s="1"/>
  <c r="F94" i="36"/>
  <c r="F95" i="37" s="1"/>
  <c r="F95" i="36"/>
  <c r="F96" i="37" s="1"/>
  <c r="F96" i="36"/>
  <c r="F97" i="37" s="1"/>
  <c r="F97" i="36"/>
  <c r="F98" i="37" s="1"/>
  <c r="F98" i="36"/>
  <c r="F99" i="37" s="1"/>
  <c r="F99" i="36"/>
  <c r="F100" i="37" s="1"/>
  <c r="F100" i="36"/>
  <c r="F101" i="37" s="1"/>
  <c r="F101" i="36"/>
  <c r="F102" i="37" s="1"/>
  <c r="F102" i="36"/>
  <c r="F103" i="37" s="1"/>
  <c r="F103" i="36"/>
  <c r="F104" i="37" s="1"/>
  <c r="F104" i="36"/>
  <c r="F105" i="37" s="1"/>
  <c r="F105" i="36"/>
  <c r="F106" i="37" s="1"/>
  <c r="F106" i="36"/>
  <c r="F107" i="37" s="1"/>
  <c r="F107" i="36"/>
  <c r="F108" i="37" s="1"/>
  <c r="F108" i="36"/>
  <c r="F109" i="37" s="1"/>
  <c r="F109" i="36"/>
  <c r="F110" i="37" s="1"/>
  <c r="F110" i="36"/>
  <c r="F111" i="37" s="1"/>
  <c r="F111" i="36"/>
  <c r="F112" i="37" s="1"/>
  <c r="F112" i="36"/>
  <c r="F113" i="37" s="1"/>
  <c r="F113" i="36"/>
  <c r="F114" i="37" s="1"/>
  <c r="F114" i="36"/>
  <c r="F115" i="37" s="1"/>
  <c r="F115" i="36"/>
  <c r="F116" i="37" s="1"/>
  <c r="F116" i="36"/>
  <c r="F117" i="37" s="1"/>
  <c r="F117" i="36"/>
  <c r="F118" i="37" s="1"/>
  <c r="F118" i="36"/>
  <c r="F119" i="37" s="1"/>
  <c r="F119" i="36"/>
  <c r="F120" i="37" s="1"/>
  <c r="F120" i="36"/>
  <c r="F121" i="37" s="1"/>
  <c r="F121" i="36"/>
  <c r="F122" i="37" s="1"/>
  <c r="F122" i="36"/>
  <c r="F123" i="37" s="1"/>
  <c r="F123" i="36"/>
  <c r="F124" i="37" s="1"/>
  <c r="F124" i="36"/>
  <c r="F125" i="37" s="1"/>
  <c r="F125" i="36"/>
  <c r="F126" i="37" s="1"/>
  <c r="F126" i="36"/>
  <c r="F127" i="37" s="1"/>
  <c r="F127" i="36"/>
  <c r="F128" i="37" s="1"/>
  <c r="F128" i="36"/>
  <c r="F129" i="37" s="1"/>
  <c r="F129" i="36"/>
  <c r="F130" i="37" s="1"/>
  <c r="F130" i="36"/>
  <c r="F131" i="37" s="1"/>
  <c r="F131" i="36"/>
  <c r="F132" i="37" s="1"/>
  <c r="F132" i="36"/>
  <c r="F133" i="37" s="1"/>
  <c r="F133" i="36"/>
  <c r="F134" i="37" s="1"/>
  <c r="F134" i="36"/>
  <c r="F135" i="37" s="1"/>
  <c r="F135" i="36"/>
  <c r="F136" i="37" s="1"/>
  <c r="F136" i="36"/>
  <c r="F137" i="37" s="1"/>
  <c r="F137" i="36"/>
  <c r="F138" i="37" s="1"/>
  <c r="F138" i="36"/>
  <c r="F139" i="37" s="1"/>
  <c r="F139" i="36"/>
  <c r="F140" i="37" s="1"/>
  <c r="F140" i="36"/>
  <c r="F141" i="37" s="1"/>
  <c r="F141" i="36"/>
  <c r="F142" i="37" s="1"/>
  <c r="F142" i="36"/>
  <c r="F143" i="37" s="1"/>
  <c r="F143" i="36"/>
  <c r="F144" i="37" s="1"/>
  <c r="F144" i="36"/>
  <c r="F145" i="37" s="1"/>
  <c r="F145" i="36"/>
  <c r="F146" i="37" s="1"/>
  <c r="F146" i="36"/>
  <c r="F147" i="37" s="1"/>
  <c r="F147" i="36"/>
  <c r="F148" i="37" s="1"/>
  <c r="F148" i="36"/>
  <c r="F149" i="37" s="1"/>
  <c r="F149" i="36"/>
  <c r="F150" i="37" s="1"/>
  <c r="F150" i="36"/>
  <c r="F151" i="37" s="1"/>
  <c r="F151" i="36"/>
  <c r="F152" i="37" s="1"/>
  <c r="F152" i="36"/>
  <c r="F153" i="37" s="1"/>
  <c r="F153" i="36"/>
  <c r="F154" i="37" s="1"/>
  <c r="F154" i="36"/>
  <c r="F155" i="37" s="1"/>
  <c r="F155" i="36"/>
  <c r="F156" i="37" s="1"/>
  <c r="F156" i="36"/>
  <c r="F157" i="37" s="1"/>
  <c r="F157" i="36"/>
  <c r="F158" i="37" s="1"/>
  <c r="F158" i="36"/>
  <c r="F159" i="37" s="1"/>
  <c r="F159" i="36"/>
  <c r="F160" i="37" s="1"/>
  <c r="F160" i="36"/>
  <c r="F161" i="37" s="1"/>
  <c r="F161" i="36"/>
  <c r="F162" i="37" s="1"/>
  <c r="F162" i="36"/>
  <c r="F163" i="37" s="1"/>
  <c r="F163" i="36"/>
  <c r="F164" i="37" s="1"/>
  <c r="F164" i="36"/>
  <c r="F165" i="37" s="1"/>
  <c r="F165" i="36"/>
  <c r="F166" i="37" s="1"/>
  <c r="F166" i="36"/>
  <c r="F167" i="37" s="1"/>
  <c r="F167" i="36"/>
  <c r="F168" i="37" s="1"/>
  <c r="F168" i="36"/>
  <c r="F169" i="37" s="1"/>
  <c r="F169" i="36"/>
  <c r="F170" i="37" s="1"/>
  <c r="F170" i="36"/>
  <c r="F171" i="37" s="1"/>
  <c r="F171" i="36"/>
  <c r="F172" i="37" s="1"/>
  <c r="F172" i="36"/>
  <c r="F173" i="37" s="1"/>
  <c r="F173" i="36"/>
  <c r="F174" i="37" s="1"/>
  <c r="F174" i="36"/>
  <c r="F175" i="37" s="1"/>
  <c r="F175" i="36"/>
  <c r="F176" i="37" s="1"/>
  <c r="F176" i="36"/>
  <c r="F177" i="37" s="1"/>
  <c r="F177" i="36"/>
  <c r="F178" i="37" s="1"/>
  <c r="F178" i="36"/>
  <c r="F179" i="37" s="1"/>
  <c r="F179" i="36"/>
  <c r="F180" i="37" s="1"/>
  <c r="F180" i="36"/>
  <c r="F181" i="37" s="1"/>
  <c r="F181" i="36"/>
  <c r="F182" i="37" s="1"/>
  <c r="F182" i="36"/>
  <c r="F183" i="37" s="1"/>
  <c r="F183" i="36"/>
  <c r="F184" i="37" s="1"/>
  <c r="F184" i="36"/>
  <c r="F185" i="37" s="1"/>
  <c r="F185" i="36"/>
  <c r="F186" i="37" s="1"/>
  <c r="F186" i="36"/>
  <c r="F187" i="37" s="1"/>
  <c r="F187" i="36"/>
  <c r="F188" i="37" s="1"/>
  <c r="F188" i="36"/>
  <c r="F189" i="37" s="1"/>
  <c r="F189" i="36"/>
  <c r="F190" i="37" s="1"/>
  <c r="F190" i="36"/>
  <c r="F191" i="37" s="1"/>
  <c r="F191" i="36"/>
  <c r="F192" i="37" s="1"/>
  <c r="F192" i="36"/>
  <c r="F193" i="37" s="1"/>
  <c r="F193" i="36"/>
  <c r="F194" i="37" s="1"/>
  <c r="F194" i="36"/>
  <c r="F195" i="37" s="1"/>
  <c r="F195" i="36"/>
  <c r="F196" i="37" s="1"/>
  <c r="F196" i="36"/>
  <c r="F197" i="37" s="1"/>
  <c r="F197" i="36"/>
  <c r="F198" i="37" s="1"/>
  <c r="F198" i="36"/>
  <c r="F199" i="37" s="1"/>
  <c r="F199" i="36"/>
  <c r="F200" i="37" s="1"/>
  <c r="F200" i="36"/>
  <c r="F201" i="37" s="1"/>
  <c r="F201" i="36"/>
  <c r="F202" i="37" s="1"/>
  <c r="F202" i="36"/>
  <c r="F203" i="37" s="1"/>
  <c r="F203" i="36"/>
  <c r="F204" i="37" s="1"/>
  <c r="F204" i="36"/>
  <c r="F205" i="37" s="1"/>
  <c r="F205" i="36"/>
  <c r="F206" i="37" s="1"/>
  <c r="F206" i="36"/>
  <c r="F207" i="37" s="1"/>
  <c r="F207" i="36"/>
  <c r="F208" i="37" s="1"/>
  <c r="F208" i="36"/>
  <c r="F209" i="37" s="1"/>
  <c r="F209" i="36"/>
  <c r="F210" i="37" s="1"/>
  <c r="F210" i="36"/>
  <c r="F211" i="37" s="1"/>
  <c r="F211" i="36"/>
  <c r="F212" i="37" s="1"/>
  <c r="F212" i="36"/>
  <c r="F213" i="37" s="1"/>
  <c r="F213" i="36"/>
  <c r="F214" i="37" s="1"/>
  <c r="F214" i="36"/>
  <c r="F215" i="37" s="1"/>
  <c r="F215" i="36"/>
  <c r="F216" i="37" s="1"/>
  <c r="F216" i="36"/>
  <c r="F217" i="37" s="1"/>
  <c r="F217" i="36"/>
  <c r="F218" i="37" s="1"/>
  <c r="F218" i="36"/>
  <c r="F219" i="37" s="1"/>
  <c r="F219" i="36"/>
  <c r="F220" i="37" s="1"/>
  <c r="F220" i="36"/>
  <c r="F221" i="37" s="1"/>
  <c r="F221" i="36"/>
  <c r="F222" i="37" s="1"/>
  <c r="F222" i="36"/>
  <c r="F223" i="37" s="1"/>
  <c r="F223" i="36"/>
  <c r="F224" i="37" s="1"/>
  <c r="F224" i="36"/>
  <c r="F225" i="37" s="1"/>
  <c r="F225" i="36"/>
  <c r="F226" i="37" s="1"/>
  <c r="F226" i="36"/>
  <c r="F227" i="37" s="1"/>
  <c r="F227" i="36"/>
  <c r="F228" i="37" s="1"/>
  <c r="F228" i="36"/>
  <c r="F229" i="37" s="1"/>
  <c r="F229" i="36"/>
  <c r="F230" i="37" s="1"/>
  <c r="F230" i="36"/>
  <c r="F231" i="37" s="1"/>
  <c r="F231" i="36"/>
  <c r="F232" i="37" s="1"/>
  <c r="F232" i="36"/>
  <c r="F233" i="37" s="1"/>
  <c r="F233" i="36"/>
  <c r="F234" i="37" s="1"/>
  <c r="F234" i="36"/>
  <c r="F235" i="37" s="1"/>
  <c r="F235" i="36"/>
  <c r="F236" i="37" s="1"/>
  <c r="F236" i="36"/>
  <c r="F237" i="37" s="1"/>
  <c r="F237" i="36"/>
  <c r="F238" i="37" s="1"/>
  <c r="F238" i="36"/>
  <c r="F239" i="37" s="1"/>
  <c r="F239" i="36"/>
  <c r="F240" i="37" s="1"/>
  <c r="F240" i="36"/>
  <c r="F241" i="37" s="1"/>
  <c r="F241" i="36"/>
  <c r="F242" i="37" s="1"/>
  <c r="F242" i="36"/>
  <c r="F243" i="37" s="1"/>
  <c r="F243" i="36"/>
  <c r="F244" i="37" s="1"/>
  <c r="F244" i="36"/>
  <c r="F245" i="37" s="1"/>
  <c r="F245" i="36"/>
  <c r="F246" i="37" s="1"/>
  <c r="F246" i="36"/>
  <c r="F247" i="37" s="1"/>
  <c r="F247" i="36"/>
  <c r="F248" i="37" s="1"/>
  <c r="F248" i="36"/>
  <c r="F249" i="37" s="1"/>
  <c r="F249" i="36"/>
  <c r="F250" i="37" s="1"/>
  <c r="F250" i="36"/>
  <c r="F251" i="37" s="1"/>
  <c r="F251" i="36"/>
  <c r="F252" i="37" s="1"/>
  <c r="F252" i="36"/>
  <c r="F253" i="37" s="1"/>
  <c r="F253" i="36"/>
  <c r="F254" i="37" s="1"/>
  <c r="F254" i="36"/>
  <c r="F255" i="37" s="1"/>
  <c r="F255" i="36"/>
  <c r="F256" i="37" s="1"/>
  <c r="F256" i="36"/>
  <c r="F257" i="37" s="1"/>
  <c r="F257" i="36"/>
  <c r="F258" i="37" s="1"/>
  <c r="F258" i="36"/>
  <c r="F259" i="37" s="1"/>
  <c r="F259" i="36"/>
  <c r="F260" i="37" s="1"/>
  <c r="F260" i="36"/>
  <c r="F261" i="37" s="1"/>
  <c r="F261" i="36"/>
  <c r="F262" i="37" s="1"/>
  <c r="F262" i="36"/>
  <c r="F263" i="37" s="1"/>
  <c r="F263" i="36"/>
  <c r="F264" i="37" s="1"/>
  <c r="F264" i="36"/>
  <c r="F265" i="37" s="1"/>
  <c r="F265" i="36"/>
  <c r="F266" i="37" s="1"/>
  <c r="F266" i="36"/>
  <c r="F267" i="37" s="1"/>
  <c r="F267" i="36"/>
  <c r="F268" i="37" s="1"/>
  <c r="F268" i="36"/>
  <c r="F269" i="37" s="1"/>
  <c r="F269" i="36"/>
  <c r="F270" i="37" s="1"/>
  <c r="F270" i="36"/>
  <c r="F271" i="37" s="1"/>
  <c r="F271" i="36"/>
  <c r="F272" i="37" s="1"/>
  <c r="F272" i="36"/>
  <c r="F273" i="37" s="1"/>
  <c r="F273" i="36"/>
  <c r="F274" i="37" s="1"/>
  <c r="F274" i="36"/>
  <c r="F275" i="37" s="1"/>
  <c r="F275" i="36"/>
  <c r="F276" i="37" s="1"/>
  <c r="F276" i="36"/>
  <c r="F277" i="37" s="1"/>
  <c r="F277" i="36"/>
  <c r="F278" i="37" s="1"/>
  <c r="F278" i="36"/>
  <c r="F279" i="37" s="1"/>
  <c r="F279" i="36"/>
  <c r="F280" i="37" s="1"/>
  <c r="F280" i="36"/>
  <c r="F281" i="37" s="1"/>
  <c r="F281" i="36"/>
  <c r="F282" i="37" s="1"/>
  <c r="F282" i="36"/>
  <c r="F283" i="37" s="1"/>
  <c r="F283" i="36"/>
  <c r="F284" i="37" s="1"/>
  <c r="F284" i="36"/>
  <c r="F285" i="37" s="1"/>
  <c r="F285" i="36"/>
  <c r="F286" i="37" s="1"/>
  <c r="F286" i="36"/>
  <c r="F287" i="37" s="1"/>
  <c r="F287" i="36"/>
  <c r="F288" i="37" s="1"/>
  <c r="F288" i="36"/>
  <c r="F289" i="37" s="1"/>
  <c r="F289" i="36"/>
  <c r="F290" i="37" s="1"/>
  <c r="F290" i="36"/>
  <c r="F291" i="37" s="1"/>
  <c r="F291" i="36"/>
  <c r="F292" i="37" s="1"/>
  <c r="F292" i="36"/>
  <c r="F293" i="37" s="1"/>
  <c r="F293" i="36"/>
  <c r="F294" i="37" s="1"/>
  <c r="F294" i="36"/>
  <c r="F295" i="37" s="1"/>
  <c r="F295" i="36"/>
  <c r="F296" i="37" s="1"/>
  <c r="F296" i="36"/>
  <c r="F297" i="37" s="1"/>
  <c r="F297" i="36"/>
  <c r="F298" i="37" s="1"/>
  <c r="F298" i="36"/>
  <c r="F299" i="37" s="1"/>
  <c r="F299" i="36"/>
  <c r="F300" i="37" s="1"/>
  <c r="F300" i="36"/>
  <c r="F301" i="37" s="1"/>
  <c r="F301" i="36"/>
  <c r="F302" i="37" s="1"/>
  <c r="F302" i="36"/>
  <c r="F303" i="37" s="1"/>
  <c r="F303" i="36"/>
  <c r="F304" i="37" s="1"/>
  <c r="F304" i="36"/>
  <c r="F305" i="37" s="1"/>
  <c r="F305" i="36"/>
  <c r="F306" i="37" s="1"/>
  <c r="F306" i="36"/>
  <c r="F307" i="37" s="1"/>
  <c r="F307" i="36"/>
  <c r="F308" i="37" s="1"/>
  <c r="F308" i="36"/>
  <c r="F309" i="37" s="1"/>
  <c r="F309" i="36"/>
  <c r="F310" i="37" s="1"/>
  <c r="F310" i="36"/>
  <c r="F311" i="37" s="1"/>
  <c r="F311" i="36"/>
  <c r="F312" i="37" s="1"/>
  <c r="F312" i="36"/>
  <c r="F313" i="37" s="1"/>
  <c r="F313" i="36"/>
  <c r="F314" i="37" s="1"/>
  <c r="F314" i="36"/>
  <c r="F315" i="37" s="1"/>
  <c r="F315" i="36"/>
  <c r="F316" i="37" s="1"/>
  <c r="F316" i="36"/>
  <c r="F317" i="37" s="1"/>
  <c r="F317" i="36"/>
  <c r="F318" i="37" s="1"/>
  <c r="F318" i="36"/>
  <c r="F319" i="37" s="1"/>
  <c r="F319" i="36"/>
  <c r="F320" i="37" s="1"/>
  <c r="F320" i="36"/>
  <c r="F321" i="37" s="1"/>
  <c r="F321" i="36"/>
  <c r="F322" i="37" s="1"/>
  <c r="F322" i="36"/>
  <c r="F323" i="37" s="1"/>
  <c r="F323" i="36"/>
  <c r="F324" i="37" s="1"/>
  <c r="F324" i="36"/>
  <c r="F325" i="37" s="1"/>
  <c r="F325" i="36"/>
  <c r="F326" i="37" s="1"/>
  <c r="F326" i="36"/>
  <c r="F327" i="37" s="1"/>
  <c r="F327" i="36"/>
  <c r="F328" i="37" s="1"/>
  <c r="F328" i="36"/>
  <c r="F329" i="37" s="1"/>
  <c r="F329" i="36"/>
  <c r="F330" i="37" s="1"/>
  <c r="F330" i="36"/>
  <c r="F331" i="37" s="1"/>
  <c r="F331" i="36"/>
  <c r="F332" i="37" s="1"/>
  <c r="F332" i="36"/>
  <c r="F333" i="37" s="1"/>
  <c r="F333" i="36"/>
  <c r="F334" i="37" s="1"/>
  <c r="F334" i="36"/>
  <c r="F335" i="37" s="1"/>
  <c r="F335" i="36"/>
  <c r="F336" i="37" s="1"/>
  <c r="F336" i="36"/>
  <c r="F337" i="37" s="1"/>
  <c r="F337" i="36"/>
  <c r="F338" i="37" s="1"/>
  <c r="F338" i="36"/>
  <c r="F339" i="37" s="1"/>
  <c r="F339" i="36"/>
  <c r="F340" i="37" s="1"/>
  <c r="F340" i="36"/>
  <c r="F341" i="37" s="1"/>
  <c r="F341" i="36"/>
  <c r="F342" i="37" s="1"/>
  <c r="F342" i="36"/>
  <c r="F343" i="37" s="1"/>
  <c r="F343" i="36"/>
  <c r="F344" i="37" s="1"/>
  <c r="F344" i="36"/>
  <c r="F345" i="37" s="1"/>
  <c r="F345" i="36"/>
  <c r="F346" i="37" s="1"/>
  <c r="F346" i="36"/>
  <c r="F347" i="37" s="1"/>
  <c r="F347" i="36"/>
  <c r="F348" i="37" s="1"/>
  <c r="F348" i="36"/>
  <c r="F349" i="37" s="1"/>
  <c r="F349" i="36"/>
  <c r="F350" i="37" s="1"/>
  <c r="F350" i="36"/>
  <c r="F351" i="37" s="1"/>
  <c r="F351" i="36"/>
  <c r="F352" i="37" s="1"/>
  <c r="F352" i="36"/>
  <c r="F353" i="37" s="1"/>
  <c r="F353" i="36"/>
  <c r="F354" i="37" s="1"/>
  <c r="F354" i="36"/>
  <c r="F355" i="37" s="1"/>
  <c r="F355" i="36"/>
  <c r="F356" i="37" s="1"/>
  <c r="F356" i="36"/>
  <c r="F357" i="37" s="1"/>
  <c r="F357" i="36"/>
  <c r="F358" i="37" s="1"/>
  <c r="F358" i="36"/>
  <c r="F359" i="37" s="1"/>
  <c r="F359" i="36"/>
  <c r="F360" i="37" s="1"/>
  <c r="F360" i="36"/>
  <c r="F361" i="37" s="1"/>
  <c r="F361" i="36"/>
  <c r="F362" i="37" s="1"/>
  <c r="F362" i="36"/>
  <c r="F363" i="37" s="1"/>
  <c r="F363" i="36"/>
  <c r="F364" i="37" s="1"/>
  <c r="F364" i="36"/>
  <c r="F365" i="37" s="1"/>
  <c r="F365" i="36"/>
  <c r="F366" i="37" s="1"/>
  <c r="F366" i="36"/>
  <c r="F367" i="37" s="1"/>
  <c r="F367" i="36"/>
  <c r="F368" i="37" s="1"/>
  <c r="F368" i="36"/>
  <c r="F369" i="37" s="1"/>
  <c r="F369" i="36"/>
  <c r="F370" i="37" s="1"/>
  <c r="F370" i="36"/>
  <c r="F371" i="37" s="1"/>
  <c r="F371" i="36"/>
  <c r="F372" i="37" s="1"/>
  <c r="F372" i="36"/>
  <c r="F373" i="37" s="1"/>
  <c r="F373" i="36"/>
  <c r="F374" i="37" s="1"/>
  <c r="F374" i="36"/>
  <c r="F375" i="37" s="1"/>
  <c r="F375" i="36"/>
  <c r="F376" i="37" s="1"/>
  <c r="F376" i="36"/>
  <c r="F377" i="37" s="1"/>
  <c r="F377" i="36"/>
  <c r="F378" i="37" s="1"/>
  <c r="F378" i="36"/>
  <c r="F379" i="37" s="1"/>
  <c r="F379" i="36"/>
  <c r="F380" i="37" s="1"/>
  <c r="F380" i="36"/>
  <c r="F381" i="37" s="1"/>
  <c r="F381" i="36"/>
  <c r="F382" i="37" s="1"/>
  <c r="F382" i="36"/>
  <c r="F383" i="37" s="1"/>
  <c r="F383" i="36"/>
  <c r="F384" i="37" s="1"/>
  <c r="F384" i="36"/>
  <c r="F385" i="37" s="1"/>
  <c r="F385" i="36"/>
  <c r="F386" i="37" s="1"/>
  <c r="F386" i="36"/>
  <c r="F387" i="37" s="1"/>
  <c r="F387" i="36"/>
  <c r="F388" i="37" s="1"/>
  <c r="F388" i="36"/>
  <c r="F389" i="37" s="1"/>
  <c r="F389" i="36"/>
  <c r="F390" i="37" s="1"/>
  <c r="F390" i="36"/>
  <c r="F391" i="37" s="1"/>
  <c r="F391" i="36"/>
  <c r="F392" i="37" s="1"/>
  <c r="F392" i="36"/>
  <c r="F393" i="37" s="1"/>
  <c r="F393" i="36"/>
  <c r="F394" i="37" s="1"/>
  <c r="F394" i="36"/>
  <c r="F395" i="37" s="1"/>
  <c r="F395" i="36"/>
  <c r="F396" i="37" s="1"/>
  <c r="F396" i="36"/>
  <c r="F397" i="37" s="1"/>
  <c r="F397" i="36"/>
  <c r="F398" i="37" s="1"/>
  <c r="F398" i="36"/>
  <c r="F399" i="37" s="1"/>
  <c r="F399" i="36"/>
  <c r="F400" i="37" s="1"/>
  <c r="F400" i="36"/>
  <c r="F401" i="37" s="1"/>
  <c r="F401" i="36"/>
  <c r="F402" i="37" s="1"/>
  <c r="F402" i="36"/>
  <c r="F403" i="37" s="1"/>
  <c r="F403" i="36"/>
  <c r="F404" i="37" s="1"/>
  <c r="F404" i="36"/>
  <c r="F405" i="37" s="1"/>
  <c r="F405" i="36"/>
  <c r="F406" i="37" s="1"/>
  <c r="F406" i="36"/>
  <c r="F407" i="37" s="1"/>
  <c r="F407" i="36"/>
  <c r="F408" i="37" s="1"/>
  <c r="F408" i="36"/>
  <c r="F409" i="37" s="1"/>
  <c r="F409" i="36"/>
  <c r="F410" i="37" s="1"/>
  <c r="F410" i="36"/>
  <c r="F411" i="37" s="1"/>
  <c r="F411" i="36"/>
  <c r="F412" i="37" s="1"/>
  <c r="F412" i="36"/>
  <c r="F413" i="37" s="1"/>
  <c r="F413" i="36"/>
  <c r="F414" i="37" s="1"/>
  <c r="F414" i="36"/>
  <c r="F415" i="37" s="1"/>
  <c r="F415" i="36"/>
  <c r="F416" i="37" s="1"/>
  <c r="F416" i="36"/>
  <c r="F417" i="37" s="1"/>
  <c r="F417" i="36"/>
  <c r="F418" i="37" s="1"/>
  <c r="F418" i="36"/>
  <c r="F419" i="37" s="1"/>
  <c r="F419" i="36"/>
  <c r="F420" i="37" s="1"/>
  <c r="F420" i="36"/>
  <c r="F421" i="37" s="1"/>
  <c r="F421" i="36"/>
  <c r="F422" i="37" s="1"/>
  <c r="F422" i="36"/>
  <c r="F423" i="37" s="1"/>
  <c r="F423" i="36"/>
  <c r="F424" i="37" s="1"/>
  <c r="F424" i="36"/>
  <c r="F425" i="37" s="1"/>
  <c r="F425" i="36"/>
  <c r="F426" i="37" s="1"/>
  <c r="F426" i="36"/>
  <c r="F427" i="37" s="1"/>
  <c r="F427" i="36"/>
  <c r="F428" i="37" s="1"/>
  <c r="F428" i="36"/>
  <c r="F429" i="37" s="1"/>
  <c r="F429" i="36"/>
  <c r="F430" i="37" s="1"/>
  <c r="F430" i="36"/>
  <c r="F431" i="37" s="1"/>
  <c r="F431" i="36"/>
  <c r="F432" i="37" s="1"/>
  <c r="F432" i="36"/>
  <c r="F433" i="37" s="1"/>
  <c r="F433" i="36"/>
  <c r="F434" i="37" s="1"/>
  <c r="F434" i="36"/>
  <c r="F435" i="37" s="1"/>
  <c r="F435" i="36"/>
  <c r="F436" i="37" s="1"/>
  <c r="F436" i="36"/>
  <c r="F437" i="37" s="1"/>
  <c r="F437" i="36"/>
  <c r="F438" i="37" s="1"/>
  <c r="F438" i="36"/>
  <c r="F439" i="37" s="1"/>
  <c r="F439" i="36"/>
  <c r="F440" i="37" s="1"/>
  <c r="F440" i="36"/>
  <c r="F441" i="37" s="1"/>
  <c r="F441" i="36"/>
  <c r="F442" i="37" s="1"/>
  <c r="F442" i="36"/>
  <c r="F443" i="37" s="1"/>
  <c r="F443" i="36"/>
  <c r="F444" i="37" s="1"/>
  <c r="F444" i="36"/>
  <c r="F445" i="37" s="1"/>
  <c r="F445" i="36"/>
  <c r="F446" i="37" s="1"/>
  <c r="F446" i="36"/>
  <c r="F447" i="37" s="1"/>
  <c r="F447" i="36"/>
  <c r="F448" i="37" s="1"/>
  <c r="F448" i="36"/>
  <c r="F449" i="37" s="1"/>
  <c r="F449" i="36"/>
  <c r="F450" i="37" s="1"/>
  <c r="F450" i="36"/>
  <c r="F451" i="37" s="1"/>
  <c r="F451" i="36"/>
  <c r="F452" i="37" s="1"/>
  <c r="F452" i="36"/>
  <c r="F453" i="37" s="1"/>
  <c r="F453" i="36"/>
  <c r="F454" i="37" s="1"/>
  <c r="F454" i="36"/>
  <c r="F455" i="37" s="1"/>
  <c r="F455" i="36"/>
  <c r="F456" i="37" s="1"/>
  <c r="F456" i="36"/>
  <c r="F457" i="37" s="1"/>
  <c r="F457" i="36"/>
  <c r="F458" i="37" s="1"/>
  <c r="F458" i="36"/>
  <c r="F459" i="37" s="1"/>
  <c r="F459" i="36"/>
  <c r="F460" i="37" s="1"/>
  <c r="F460" i="36"/>
  <c r="F461" i="37" s="1"/>
  <c r="F461" i="36"/>
  <c r="F462" i="37" s="1"/>
  <c r="F462" i="36"/>
  <c r="F463" i="37" s="1"/>
  <c r="F463" i="36"/>
  <c r="F464" i="37" s="1"/>
  <c r="F464" i="36"/>
  <c r="F465" i="37" s="1"/>
  <c r="F465" i="36"/>
  <c r="F466" i="37" s="1"/>
  <c r="F466" i="36"/>
  <c r="F467" i="37" s="1"/>
  <c r="F467" i="36"/>
  <c r="F468" i="37" s="1"/>
  <c r="F468" i="36"/>
  <c r="F469" i="37" s="1"/>
  <c r="F469" i="36"/>
  <c r="F470" i="37" s="1"/>
  <c r="F470" i="36"/>
  <c r="F471" i="37" s="1"/>
  <c r="F471" i="36"/>
  <c r="F472" i="37" s="1"/>
  <c r="F472" i="36"/>
  <c r="F473" i="37" s="1"/>
  <c r="F473" i="36"/>
  <c r="F474" i="37" s="1"/>
  <c r="F474" i="36"/>
  <c r="F475" i="37" s="1"/>
  <c r="F475" i="36"/>
  <c r="F476" i="37" s="1"/>
  <c r="F476" i="36"/>
  <c r="F477" i="37" s="1"/>
  <c r="F477" i="36"/>
  <c r="F478" i="37" s="1"/>
  <c r="F478" i="36"/>
  <c r="F479" i="37" s="1"/>
  <c r="F479" i="36"/>
  <c r="F480" i="37" s="1"/>
  <c r="F480" i="36"/>
  <c r="F481" i="37" s="1"/>
  <c r="F481" i="36"/>
  <c r="F482" i="37" s="1"/>
  <c r="F482" i="36"/>
  <c r="F483" i="37" s="1"/>
  <c r="F483" i="36"/>
  <c r="F484" i="37" s="1"/>
  <c r="F484" i="36"/>
  <c r="F485" i="37" s="1"/>
  <c r="F485" i="36"/>
  <c r="F486" i="37" s="1"/>
  <c r="F486" i="36"/>
  <c r="F487" i="37" s="1"/>
  <c r="F487" i="36"/>
  <c r="F488" i="37" s="1"/>
  <c r="F488" i="36"/>
  <c r="F489" i="37" s="1"/>
  <c r="F489" i="36"/>
  <c r="F490" i="37" s="1"/>
  <c r="F490" i="36"/>
  <c r="F491" i="37" s="1"/>
  <c r="F491" i="36"/>
  <c r="F492" i="37" s="1"/>
  <c r="F492" i="36"/>
  <c r="F493" i="37" s="1"/>
  <c r="F493" i="36"/>
  <c r="F494" i="37" s="1"/>
  <c r="F494" i="36"/>
  <c r="F495" i="37" s="1"/>
  <c r="F495" i="36"/>
  <c r="F496" i="37" s="1"/>
  <c r="F496" i="36"/>
  <c r="F497" i="37" s="1"/>
  <c r="F497" i="36"/>
  <c r="F498" i="37" s="1"/>
  <c r="F498" i="36"/>
  <c r="F499" i="37" s="1"/>
  <c r="F499" i="36"/>
  <c r="F500" i="37" s="1"/>
  <c r="F500" i="36"/>
  <c r="F501" i="37" s="1"/>
  <c r="F501" i="36"/>
  <c r="F502" i="37" s="1"/>
  <c r="F502" i="36"/>
  <c r="F503" i="37" s="1"/>
  <c r="F503" i="36"/>
  <c r="F504" i="37" s="1"/>
  <c r="F504" i="36"/>
  <c r="F505" i="37" s="1"/>
  <c r="F505" i="36"/>
  <c r="F506" i="37" s="1"/>
  <c r="F7" i="36"/>
  <c r="F8" i="37" s="1"/>
  <c r="F6" i="36"/>
  <c r="F7" i="37" s="1"/>
  <c r="G6" i="36"/>
  <c r="F7" i="31" l="1"/>
  <c r="G7" i="29" l="1"/>
  <c r="H7" i="29"/>
  <c r="K5" i="29"/>
  <c r="J7" i="26"/>
  <c r="J8" i="26"/>
  <c r="J9" i="26"/>
  <c r="J10" i="26"/>
  <c r="J11" i="26"/>
  <c r="J12" i="26"/>
  <c r="J13" i="26"/>
  <c r="J14" i="26"/>
  <c r="J15" i="26"/>
  <c r="J16" i="26"/>
  <c r="J17" i="26"/>
  <c r="J18" i="26"/>
  <c r="J19" i="26"/>
  <c r="J20" i="26"/>
  <c r="J21" i="26"/>
  <c r="J22" i="26"/>
  <c r="J23" i="26"/>
  <c r="J24" i="26"/>
  <c r="J25" i="26"/>
  <c r="J26" i="26"/>
  <c r="J27" i="26"/>
  <c r="J28" i="26"/>
  <c r="J29" i="26"/>
  <c r="J30" i="26"/>
  <c r="J31" i="26"/>
  <c r="J32" i="26"/>
  <c r="J33" i="26"/>
  <c r="J34" i="26"/>
  <c r="J35" i="26"/>
  <c r="J36" i="26"/>
  <c r="J37" i="26"/>
  <c r="J38" i="26"/>
  <c r="J39" i="26"/>
  <c r="J40" i="26"/>
  <c r="J41" i="26"/>
  <c r="J42" i="26"/>
  <c r="J43" i="26"/>
  <c r="J44" i="26"/>
  <c r="J45" i="26"/>
  <c r="J46" i="26"/>
  <c r="J47" i="26"/>
  <c r="J48" i="26"/>
  <c r="J49" i="26"/>
  <c r="J50" i="26"/>
  <c r="J51" i="26"/>
  <c r="J52" i="26"/>
  <c r="J53" i="26"/>
  <c r="J54" i="26"/>
  <c r="J55" i="26"/>
  <c r="J56" i="26"/>
  <c r="J57" i="26"/>
  <c r="J58" i="26"/>
  <c r="J59" i="26"/>
  <c r="J60" i="26"/>
  <c r="J61" i="26"/>
  <c r="J62" i="26"/>
  <c r="J63" i="26"/>
  <c r="J64" i="26"/>
  <c r="J65" i="26"/>
  <c r="J66" i="26"/>
  <c r="J67" i="26"/>
  <c r="J68" i="26"/>
  <c r="J69" i="26"/>
  <c r="J70" i="26"/>
  <c r="J71" i="26"/>
  <c r="J72" i="26"/>
  <c r="J73" i="26"/>
  <c r="J74" i="26"/>
  <c r="J75" i="26"/>
  <c r="J76" i="26"/>
  <c r="J77" i="26"/>
  <c r="J78" i="26"/>
  <c r="J79" i="26"/>
  <c r="J80" i="26"/>
  <c r="J81" i="26"/>
  <c r="J82" i="26"/>
  <c r="J83" i="26"/>
  <c r="J84" i="26"/>
  <c r="J85" i="26"/>
  <c r="J86" i="26"/>
  <c r="J87" i="26"/>
  <c r="J88" i="26"/>
  <c r="J89" i="26"/>
  <c r="J90" i="26"/>
  <c r="J91" i="26"/>
  <c r="J92" i="26"/>
  <c r="J93" i="26"/>
  <c r="J94" i="26"/>
  <c r="J95" i="26"/>
  <c r="J96" i="26"/>
  <c r="J97" i="26"/>
  <c r="J98" i="26"/>
  <c r="J99" i="26"/>
  <c r="J100" i="26"/>
  <c r="J101" i="26"/>
  <c r="J102" i="26"/>
  <c r="J103" i="26"/>
  <c r="J104" i="26"/>
  <c r="J105" i="26"/>
  <c r="J106" i="26"/>
  <c r="J107" i="26"/>
  <c r="J108" i="26"/>
  <c r="J109" i="26"/>
  <c r="J110" i="26"/>
  <c r="J111" i="26"/>
  <c r="J112" i="26"/>
  <c r="J113" i="26"/>
  <c r="J114" i="26"/>
  <c r="J115" i="26"/>
  <c r="J116" i="26"/>
  <c r="J117" i="26"/>
  <c r="J118" i="26"/>
  <c r="J119" i="26"/>
  <c r="J120" i="26"/>
  <c r="J121" i="26"/>
  <c r="J122" i="26"/>
  <c r="J123" i="26"/>
  <c r="J124" i="26"/>
  <c r="J125" i="26"/>
  <c r="J126" i="26"/>
  <c r="J127" i="26"/>
  <c r="J128" i="26"/>
  <c r="J129" i="26"/>
  <c r="J130" i="26"/>
  <c r="J131" i="26"/>
  <c r="J132" i="26"/>
  <c r="J133" i="26"/>
  <c r="J134" i="26"/>
  <c r="J135" i="26"/>
  <c r="J136" i="26"/>
  <c r="J137" i="26"/>
  <c r="J138" i="26"/>
  <c r="J139" i="26"/>
  <c r="J140" i="26"/>
  <c r="J141" i="26"/>
  <c r="J142" i="26"/>
  <c r="J143" i="26"/>
  <c r="J144" i="26"/>
  <c r="J145" i="26"/>
  <c r="J146" i="26"/>
  <c r="J147" i="26"/>
  <c r="J148" i="26"/>
  <c r="J149" i="26"/>
  <c r="J150" i="26"/>
  <c r="J151" i="26"/>
  <c r="J152" i="26"/>
  <c r="J153" i="26"/>
  <c r="J154" i="26"/>
  <c r="J155" i="26"/>
  <c r="J156" i="26"/>
  <c r="J157" i="26"/>
  <c r="J158" i="26"/>
  <c r="J159" i="26"/>
  <c r="J160" i="26"/>
  <c r="J161" i="26"/>
  <c r="J162" i="26"/>
  <c r="J163" i="26"/>
  <c r="J164" i="26"/>
  <c r="J165" i="26"/>
  <c r="J166" i="26"/>
  <c r="J167" i="26"/>
  <c r="J168" i="26"/>
  <c r="J169" i="26"/>
  <c r="J170" i="26"/>
  <c r="J171" i="26"/>
  <c r="J172" i="26"/>
  <c r="J173" i="26"/>
  <c r="J174" i="26"/>
  <c r="J175" i="26"/>
  <c r="J176" i="26"/>
  <c r="J177" i="26"/>
  <c r="J178" i="26"/>
  <c r="J179" i="26"/>
  <c r="J180" i="26"/>
  <c r="J181" i="26"/>
  <c r="J182" i="26"/>
  <c r="J183" i="26"/>
  <c r="J184" i="26"/>
  <c r="J185" i="26"/>
  <c r="J186" i="26"/>
  <c r="J187" i="26"/>
  <c r="J188" i="26"/>
  <c r="J189" i="26"/>
  <c r="J190" i="26"/>
  <c r="J191" i="26"/>
  <c r="J192" i="26"/>
  <c r="J193" i="26"/>
  <c r="J194" i="26"/>
  <c r="J195" i="26"/>
  <c r="J196" i="26"/>
  <c r="J197" i="26"/>
  <c r="J198" i="26"/>
  <c r="J199" i="26"/>
  <c r="J200" i="26"/>
  <c r="J201" i="26"/>
  <c r="J202" i="26"/>
  <c r="J203" i="26"/>
  <c r="J204" i="26"/>
  <c r="J205" i="26"/>
  <c r="J206" i="26"/>
  <c r="J207" i="26"/>
  <c r="J208" i="26"/>
  <c r="J209" i="26"/>
  <c r="J210" i="26"/>
  <c r="J211" i="26"/>
  <c r="J212" i="26"/>
  <c r="J213" i="26"/>
  <c r="J214" i="26"/>
  <c r="J215" i="26"/>
  <c r="J216" i="26"/>
  <c r="J217" i="26"/>
  <c r="J218" i="26"/>
  <c r="J219" i="26"/>
  <c r="J220" i="26"/>
  <c r="J221" i="26"/>
  <c r="J222" i="26"/>
  <c r="J223" i="26"/>
  <c r="J224" i="26"/>
  <c r="J225" i="26"/>
  <c r="J226" i="26"/>
  <c r="J227" i="26"/>
  <c r="J228" i="26"/>
  <c r="J229" i="26"/>
  <c r="J230" i="26"/>
  <c r="J231" i="26"/>
  <c r="J232" i="26"/>
  <c r="J233" i="26"/>
  <c r="J234" i="26"/>
  <c r="J235" i="26"/>
  <c r="J236" i="26"/>
  <c r="J237" i="26"/>
  <c r="J238" i="26"/>
  <c r="J239" i="26"/>
  <c r="J240" i="26"/>
  <c r="J241" i="26"/>
  <c r="J242" i="26"/>
  <c r="J243" i="26"/>
  <c r="J244" i="26"/>
  <c r="J245" i="26"/>
  <c r="J246" i="26"/>
  <c r="J247" i="26"/>
  <c r="J248" i="26"/>
  <c r="J249" i="26"/>
  <c r="J250" i="26"/>
  <c r="J251" i="26"/>
  <c r="J252" i="26"/>
  <c r="J253" i="26"/>
  <c r="J254" i="26"/>
  <c r="J255" i="26"/>
  <c r="J256" i="26"/>
  <c r="J257" i="26"/>
  <c r="J258" i="26"/>
  <c r="J259" i="26"/>
  <c r="J260" i="26"/>
  <c r="J261" i="26"/>
  <c r="J262" i="26"/>
  <c r="J263" i="26"/>
  <c r="J264" i="26"/>
  <c r="J265" i="26"/>
  <c r="J266" i="26"/>
  <c r="J267" i="26"/>
  <c r="J268" i="26"/>
  <c r="J269" i="26"/>
  <c r="J270" i="26"/>
  <c r="J271" i="26"/>
  <c r="J272" i="26"/>
  <c r="J273" i="26"/>
  <c r="J274" i="26"/>
  <c r="J275" i="26"/>
  <c r="J276" i="26"/>
  <c r="J277" i="26"/>
  <c r="J278" i="26"/>
  <c r="J279" i="26"/>
  <c r="J280" i="26"/>
  <c r="J281" i="26"/>
  <c r="J282" i="26"/>
  <c r="J283" i="26"/>
  <c r="J284" i="26"/>
  <c r="J285" i="26"/>
  <c r="J286" i="26"/>
  <c r="J287" i="26"/>
  <c r="J288" i="26"/>
  <c r="J289" i="26"/>
  <c r="J290" i="26"/>
  <c r="J291" i="26"/>
  <c r="J292" i="26"/>
  <c r="J293" i="26"/>
  <c r="J294" i="26"/>
  <c r="J295" i="26"/>
  <c r="J296" i="26"/>
  <c r="J297" i="26"/>
  <c r="J298" i="26"/>
  <c r="J299" i="26"/>
  <c r="J300" i="26"/>
  <c r="J301" i="26"/>
  <c r="J302" i="26"/>
  <c r="J303" i="26"/>
  <c r="J304" i="26"/>
  <c r="J305" i="26"/>
  <c r="J306" i="26"/>
  <c r="J307" i="26"/>
  <c r="J308" i="26"/>
  <c r="J309" i="26"/>
  <c r="J310" i="26"/>
  <c r="J311" i="26"/>
  <c r="J312" i="26"/>
  <c r="J313" i="26"/>
  <c r="J314" i="26"/>
  <c r="J315" i="26"/>
  <c r="J316" i="26"/>
  <c r="J317" i="26"/>
  <c r="J318" i="26"/>
  <c r="J319" i="26"/>
  <c r="J320" i="26"/>
  <c r="J321" i="26"/>
  <c r="J322" i="26"/>
  <c r="J323" i="26"/>
  <c r="J324" i="26"/>
  <c r="J325" i="26"/>
  <c r="J326" i="26"/>
  <c r="J327" i="26"/>
  <c r="J328" i="26"/>
  <c r="J329" i="26"/>
  <c r="J330" i="26"/>
  <c r="J331" i="26"/>
  <c r="J332" i="26"/>
  <c r="J333" i="26"/>
  <c r="J334" i="26"/>
  <c r="J335" i="26"/>
  <c r="J336" i="26"/>
  <c r="J337" i="26"/>
  <c r="J338" i="26"/>
  <c r="J339" i="26"/>
  <c r="J340" i="26"/>
  <c r="J341" i="26"/>
  <c r="J342" i="26"/>
  <c r="J343" i="26"/>
  <c r="J344" i="26"/>
  <c r="J345" i="26"/>
  <c r="J346" i="26"/>
  <c r="J347" i="26"/>
  <c r="J348" i="26"/>
  <c r="J349" i="26"/>
  <c r="J350" i="26"/>
  <c r="J351" i="26"/>
  <c r="J352" i="26"/>
  <c r="J353" i="26"/>
  <c r="J354" i="26"/>
  <c r="J355" i="26"/>
  <c r="J356" i="26"/>
  <c r="J357" i="26"/>
  <c r="J358" i="26"/>
  <c r="J359" i="26"/>
  <c r="J360" i="26"/>
  <c r="J361" i="26"/>
  <c r="J362" i="26"/>
  <c r="J363" i="26"/>
  <c r="J364" i="26"/>
  <c r="J365" i="26"/>
  <c r="J366" i="26"/>
  <c r="J367" i="26"/>
  <c r="J368" i="26"/>
  <c r="J369" i="26"/>
  <c r="J370" i="26"/>
  <c r="J371" i="26"/>
  <c r="J372" i="26"/>
  <c r="J373" i="26"/>
  <c r="J374" i="26"/>
  <c r="J375" i="26"/>
  <c r="J376" i="26"/>
  <c r="J377" i="26"/>
  <c r="J378" i="26"/>
  <c r="J379" i="26"/>
  <c r="J380" i="26"/>
  <c r="J381" i="26"/>
  <c r="J382" i="26"/>
  <c r="J383" i="26"/>
  <c r="J384" i="26"/>
  <c r="J385" i="26"/>
  <c r="J386" i="26"/>
  <c r="J387" i="26"/>
  <c r="J388" i="26"/>
  <c r="J389" i="26"/>
  <c r="J390" i="26"/>
  <c r="J391" i="26"/>
  <c r="J392" i="26"/>
  <c r="J393" i="26"/>
  <c r="J394" i="26"/>
  <c r="J395" i="26"/>
  <c r="J396" i="26"/>
  <c r="J397" i="26"/>
  <c r="J398" i="26"/>
  <c r="J399" i="26"/>
  <c r="J400" i="26"/>
  <c r="J401" i="26"/>
  <c r="J402" i="26"/>
  <c r="J403" i="26"/>
  <c r="J404" i="26"/>
  <c r="J405" i="26"/>
  <c r="J406" i="26"/>
  <c r="J407" i="26"/>
  <c r="J408" i="26"/>
  <c r="J409" i="26"/>
  <c r="J410" i="26"/>
  <c r="J411" i="26"/>
  <c r="J412" i="26"/>
  <c r="J413" i="26"/>
  <c r="J414" i="26"/>
  <c r="J415" i="26"/>
  <c r="J416" i="26"/>
  <c r="J417" i="26"/>
  <c r="J418" i="26"/>
  <c r="J419" i="26"/>
  <c r="J420" i="26"/>
  <c r="J421" i="26"/>
  <c r="J422" i="26"/>
  <c r="J423" i="26"/>
  <c r="J424" i="26"/>
  <c r="J425" i="26"/>
  <c r="J426" i="26"/>
  <c r="J427" i="26"/>
  <c r="J428" i="26"/>
  <c r="J429" i="26"/>
  <c r="J430" i="26"/>
  <c r="J431" i="26"/>
  <c r="J432" i="26"/>
  <c r="J433" i="26"/>
  <c r="J434" i="26"/>
  <c r="J435" i="26"/>
  <c r="J436" i="26"/>
  <c r="J437" i="26"/>
  <c r="J438" i="26"/>
  <c r="J439" i="26"/>
  <c r="J440" i="26"/>
  <c r="J441" i="26"/>
  <c r="J442" i="26"/>
  <c r="J443" i="26"/>
  <c r="J444" i="26"/>
  <c r="J445" i="26"/>
  <c r="J446" i="26"/>
  <c r="J447" i="26"/>
  <c r="J448" i="26"/>
  <c r="J449" i="26"/>
  <c r="J450" i="26"/>
  <c r="J451" i="26"/>
  <c r="J452" i="26"/>
  <c r="J453" i="26"/>
  <c r="J454" i="26"/>
  <c r="J455" i="26"/>
  <c r="J456" i="26"/>
  <c r="J457" i="26"/>
  <c r="J458" i="26"/>
  <c r="J459" i="26"/>
  <c r="J460" i="26"/>
  <c r="J461" i="26"/>
  <c r="J462" i="26"/>
  <c r="J463" i="26"/>
  <c r="J464" i="26"/>
  <c r="J465" i="26"/>
  <c r="J466" i="26"/>
  <c r="J467" i="26"/>
  <c r="J468" i="26"/>
  <c r="J469" i="26"/>
  <c r="J470" i="26"/>
  <c r="J471" i="26"/>
  <c r="J472" i="26"/>
  <c r="J473" i="26"/>
  <c r="J474" i="26"/>
  <c r="J475" i="26"/>
  <c r="J476" i="26"/>
  <c r="J477" i="26"/>
  <c r="J478" i="26"/>
  <c r="J479" i="26"/>
  <c r="J480" i="26"/>
  <c r="J481" i="26"/>
  <c r="J482" i="26"/>
  <c r="J483" i="26"/>
  <c r="J484" i="26"/>
  <c r="J485" i="26"/>
  <c r="J486" i="26"/>
  <c r="J487" i="26"/>
  <c r="J488" i="26"/>
  <c r="J489" i="26"/>
  <c r="J490" i="26"/>
  <c r="J491" i="26"/>
  <c r="J492" i="26"/>
  <c r="J493" i="26"/>
  <c r="J494" i="26"/>
  <c r="J495" i="26"/>
  <c r="J496" i="26"/>
  <c r="J497" i="26"/>
  <c r="J498" i="26"/>
  <c r="J499" i="26"/>
  <c r="J500" i="26"/>
  <c r="J501" i="26"/>
  <c r="J502" i="26"/>
  <c r="J503" i="26"/>
  <c r="J504" i="26"/>
  <c r="J505" i="26"/>
  <c r="J6" i="26"/>
  <c r="L7" i="37" l="1"/>
  <c r="G8" i="36"/>
  <c r="G9" i="37" s="1"/>
  <c r="M9" i="37" s="1"/>
  <c r="G9" i="36"/>
  <c r="G10" i="37" s="1"/>
  <c r="M10" i="37" s="1"/>
  <c r="G10" i="36"/>
  <c r="G11" i="37" s="1"/>
  <c r="M11" i="37" s="1"/>
  <c r="G11" i="36"/>
  <c r="G12" i="37" s="1"/>
  <c r="M12" i="37" s="1"/>
  <c r="G12" i="36"/>
  <c r="G13" i="37" s="1"/>
  <c r="M13" i="37" s="1"/>
  <c r="G13" i="36"/>
  <c r="G14" i="37" s="1"/>
  <c r="M14" i="37" s="1"/>
  <c r="G14" i="36"/>
  <c r="G15" i="37" s="1"/>
  <c r="M15" i="37" s="1"/>
  <c r="G15" i="36"/>
  <c r="G16" i="37" s="1"/>
  <c r="M16" i="37" s="1"/>
  <c r="G16" i="36"/>
  <c r="G17" i="37" s="1"/>
  <c r="M17" i="37" s="1"/>
  <c r="G17" i="36"/>
  <c r="G18" i="37" s="1"/>
  <c r="M18" i="37" s="1"/>
  <c r="G18" i="36"/>
  <c r="G19" i="37" s="1"/>
  <c r="M19" i="37" s="1"/>
  <c r="G19" i="36"/>
  <c r="G20" i="37" s="1"/>
  <c r="M20" i="37" s="1"/>
  <c r="G20" i="36"/>
  <c r="G21" i="37" s="1"/>
  <c r="M21" i="37" s="1"/>
  <c r="G21" i="36"/>
  <c r="G22" i="37" s="1"/>
  <c r="M22" i="37" s="1"/>
  <c r="G22" i="36"/>
  <c r="G23" i="37" s="1"/>
  <c r="M23" i="37" s="1"/>
  <c r="G23" i="36"/>
  <c r="G24" i="37" s="1"/>
  <c r="M24" i="37" s="1"/>
  <c r="G24" i="36"/>
  <c r="G25" i="37" s="1"/>
  <c r="M25" i="37" s="1"/>
  <c r="G25" i="36"/>
  <c r="G26" i="37" s="1"/>
  <c r="M26" i="37" s="1"/>
  <c r="G26" i="36"/>
  <c r="G27" i="37" s="1"/>
  <c r="M27" i="37" s="1"/>
  <c r="G27" i="36"/>
  <c r="G28" i="37" s="1"/>
  <c r="M28" i="37" s="1"/>
  <c r="G28" i="36"/>
  <c r="G29" i="37" s="1"/>
  <c r="M29" i="37" s="1"/>
  <c r="G29" i="36"/>
  <c r="G30" i="37" s="1"/>
  <c r="M30" i="37" s="1"/>
  <c r="G30" i="36"/>
  <c r="G31" i="37" s="1"/>
  <c r="M31" i="37" s="1"/>
  <c r="G31" i="36"/>
  <c r="G32" i="37" s="1"/>
  <c r="M32" i="37" s="1"/>
  <c r="G32" i="36"/>
  <c r="G33" i="37" s="1"/>
  <c r="M33" i="37" s="1"/>
  <c r="G33" i="36"/>
  <c r="G34" i="37" s="1"/>
  <c r="M34" i="37" s="1"/>
  <c r="G34" i="36"/>
  <c r="G35" i="37" s="1"/>
  <c r="M35" i="37" s="1"/>
  <c r="G35" i="36"/>
  <c r="G36" i="37" s="1"/>
  <c r="M36" i="37" s="1"/>
  <c r="G36" i="36"/>
  <c r="G37" i="37" s="1"/>
  <c r="M37" i="37" s="1"/>
  <c r="G37" i="36"/>
  <c r="G38" i="37" s="1"/>
  <c r="M38" i="37" s="1"/>
  <c r="G38" i="36"/>
  <c r="G39" i="37" s="1"/>
  <c r="M39" i="37" s="1"/>
  <c r="G39" i="36"/>
  <c r="G40" i="37" s="1"/>
  <c r="M40" i="37" s="1"/>
  <c r="G40" i="36"/>
  <c r="G41" i="37" s="1"/>
  <c r="M41" i="37" s="1"/>
  <c r="G41" i="36"/>
  <c r="G42" i="37" s="1"/>
  <c r="M42" i="37" s="1"/>
  <c r="G42" i="36"/>
  <c r="G43" i="37" s="1"/>
  <c r="M43" i="37" s="1"/>
  <c r="G43" i="36"/>
  <c r="G44" i="37" s="1"/>
  <c r="M44" i="37" s="1"/>
  <c r="G44" i="36"/>
  <c r="G45" i="37" s="1"/>
  <c r="M45" i="37" s="1"/>
  <c r="G45" i="36"/>
  <c r="G46" i="37" s="1"/>
  <c r="M46" i="37" s="1"/>
  <c r="G46" i="36"/>
  <c r="G47" i="37" s="1"/>
  <c r="M47" i="37" s="1"/>
  <c r="G47" i="36"/>
  <c r="G48" i="37" s="1"/>
  <c r="M48" i="37" s="1"/>
  <c r="G48" i="36"/>
  <c r="G49" i="37" s="1"/>
  <c r="M49" i="37" s="1"/>
  <c r="G49" i="36"/>
  <c r="G50" i="37" s="1"/>
  <c r="M50" i="37" s="1"/>
  <c r="G50" i="36"/>
  <c r="G51" i="37" s="1"/>
  <c r="M51" i="37" s="1"/>
  <c r="G51" i="36"/>
  <c r="G52" i="37" s="1"/>
  <c r="M52" i="37" s="1"/>
  <c r="G52" i="36"/>
  <c r="G53" i="37" s="1"/>
  <c r="M53" i="37" s="1"/>
  <c r="G53" i="36"/>
  <c r="G54" i="37" s="1"/>
  <c r="M54" i="37" s="1"/>
  <c r="G54" i="36"/>
  <c r="G55" i="37" s="1"/>
  <c r="M55" i="37" s="1"/>
  <c r="G55" i="36"/>
  <c r="G56" i="37" s="1"/>
  <c r="M56" i="37" s="1"/>
  <c r="G56" i="36"/>
  <c r="G57" i="37" s="1"/>
  <c r="M57" i="37" s="1"/>
  <c r="G57" i="36"/>
  <c r="G58" i="37" s="1"/>
  <c r="M58" i="37" s="1"/>
  <c r="G58" i="36"/>
  <c r="G59" i="37" s="1"/>
  <c r="M59" i="37" s="1"/>
  <c r="G59" i="36"/>
  <c r="G60" i="37" s="1"/>
  <c r="M60" i="37" s="1"/>
  <c r="G60" i="36"/>
  <c r="G61" i="37" s="1"/>
  <c r="M61" i="37" s="1"/>
  <c r="G61" i="36"/>
  <c r="G62" i="37" s="1"/>
  <c r="M62" i="37" s="1"/>
  <c r="G62" i="36"/>
  <c r="G63" i="37" s="1"/>
  <c r="M63" i="37" s="1"/>
  <c r="G63" i="36"/>
  <c r="G64" i="37" s="1"/>
  <c r="M64" i="37" s="1"/>
  <c r="G64" i="36"/>
  <c r="G65" i="37" s="1"/>
  <c r="M65" i="37" s="1"/>
  <c r="G65" i="36"/>
  <c r="G66" i="37" s="1"/>
  <c r="M66" i="37" s="1"/>
  <c r="G66" i="36"/>
  <c r="G67" i="37" s="1"/>
  <c r="M67" i="37" s="1"/>
  <c r="G67" i="36"/>
  <c r="G68" i="37" s="1"/>
  <c r="M68" i="37" s="1"/>
  <c r="G68" i="36"/>
  <c r="G69" i="37" s="1"/>
  <c r="M69" i="37" s="1"/>
  <c r="G69" i="36"/>
  <c r="G70" i="37" s="1"/>
  <c r="M70" i="37" s="1"/>
  <c r="G70" i="36"/>
  <c r="G71" i="37" s="1"/>
  <c r="M71" i="37" s="1"/>
  <c r="G71" i="36"/>
  <c r="G72" i="37" s="1"/>
  <c r="M72" i="37" s="1"/>
  <c r="G72" i="36"/>
  <c r="G73" i="37" s="1"/>
  <c r="M73" i="37" s="1"/>
  <c r="G73" i="36"/>
  <c r="G74" i="37" s="1"/>
  <c r="M74" i="37" s="1"/>
  <c r="G74" i="36"/>
  <c r="G75" i="37" s="1"/>
  <c r="M75" i="37" s="1"/>
  <c r="G75" i="36"/>
  <c r="G76" i="37" s="1"/>
  <c r="M76" i="37" s="1"/>
  <c r="G76" i="36"/>
  <c r="G77" i="37" s="1"/>
  <c r="M77" i="37" s="1"/>
  <c r="G77" i="36"/>
  <c r="G78" i="37" s="1"/>
  <c r="M78" i="37" s="1"/>
  <c r="G78" i="36"/>
  <c r="G79" i="37" s="1"/>
  <c r="M79" i="37" s="1"/>
  <c r="G79" i="36"/>
  <c r="G80" i="37" s="1"/>
  <c r="M80" i="37" s="1"/>
  <c r="G80" i="36"/>
  <c r="G81" i="37" s="1"/>
  <c r="M81" i="37" s="1"/>
  <c r="G81" i="36"/>
  <c r="G82" i="37" s="1"/>
  <c r="M82" i="37" s="1"/>
  <c r="G82" i="36"/>
  <c r="G83" i="37" s="1"/>
  <c r="M83" i="37" s="1"/>
  <c r="G83" i="36"/>
  <c r="G84" i="37" s="1"/>
  <c r="M84" i="37" s="1"/>
  <c r="G84" i="36"/>
  <c r="G85" i="37" s="1"/>
  <c r="M85" i="37" s="1"/>
  <c r="G85" i="36"/>
  <c r="G86" i="37" s="1"/>
  <c r="M86" i="37" s="1"/>
  <c r="G86" i="36"/>
  <c r="G87" i="37" s="1"/>
  <c r="M87" i="37" s="1"/>
  <c r="G87" i="36"/>
  <c r="G88" i="37" s="1"/>
  <c r="M88" i="37" s="1"/>
  <c r="G88" i="36"/>
  <c r="G89" i="37" s="1"/>
  <c r="M89" i="37" s="1"/>
  <c r="G89" i="36"/>
  <c r="G90" i="37" s="1"/>
  <c r="M90" i="37" s="1"/>
  <c r="G90" i="36"/>
  <c r="G91" i="37" s="1"/>
  <c r="M91" i="37" s="1"/>
  <c r="G91" i="36"/>
  <c r="G92" i="37" s="1"/>
  <c r="M92" i="37" s="1"/>
  <c r="G92" i="36"/>
  <c r="G93" i="37" s="1"/>
  <c r="M93" i="37" s="1"/>
  <c r="G93" i="36"/>
  <c r="G94" i="37" s="1"/>
  <c r="M94" i="37" s="1"/>
  <c r="G94" i="36"/>
  <c r="G95" i="37" s="1"/>
  <c r="M95" i="37" s="1"/>
  <c r="G95" i="36"/>
  <c r="G96" i="37" s="1"/>
  <c r="M96" i="37" s="1"/>
  <c r="G96" i="36"/>
  <c r="G97" i="37" s="1"/>
  <c r="M97" i="37" s="1"/>
  <c r="G97" i="36"/>
  <c r="G98" i="37" s="1"/>
  <c r="M98" i="37" s="1"/>
  <c r="G98" i="36"/>
  <c r="G99" i="37" s="1"/>
  <c r="M99" i="37" s="1"/>
  <c r="G99" i="36"/>
  <c r="G100" i="37" s="1"/>
  <c r="M100" i="37" s="1"/>
  <c r="G100" i="36"/>
  <c r="G101" i="37" s="1"/>
  <c r="M101" i="37" s="1"/>
  <c r="G101" i="36"/>
  <c r="G102" i="37" s="1"/>
  <c r="M102" i="37" s="1"/>
  <c r="G102" i="36"/>
  <c r="G103" i="37" s="1"/>
  <c r="M103" i="37" s="1"/>
  <c r="G103" i="36"/>
  <c r="G104" i="37" s="1"/>
  <c r="M104" i="37" s="1"/>
  <c r="G104" i="36"/>
  <c r="G105" i="37" s="1"/>
  <c r="M105" i="37" s="1"/>
  <c r="G105" i="36"/>
  <c r="G106" i="37" s="1"/>
  <c r="M106" i="37" s="1"/>
  <c r="G106" i="36"/>
  <c r="G107" i="37" s="1"/>
  <c r="M107" i="37" s="1"/>
  <c r="G107" i="36"/>
  <c r="G108" i="37" s="1"/>
  <c r="M108" i="37" s="1"/>
  <c r="G108" i="36"/>
  <c r="G109" i="37" s="1"/>
  <c r="M109" i="37" s="1"/>
  <c r="G109" i="36"/>
  <c r="G110" i="37" s="1"/>
  <c r="M110" i="37" s="1"/>
  <c r="G110" i="36"/>
  <c r="G111" i="37" s="1"/>
  <c r="M111" i="37" s="1"/>
  <c r="G111" i="36"/>
  <c r="G112" i="37" s="1"/>
  <c r="M112" i="37" s="1"/>
  <c r="G112" i="36"/>
  <c r="G113" i="37" s="1"/>
  <c r="M113" i="37" s="1"/>
  <c r="G113" i="36"/>
  <c r="G114" i="37" s="1"/>
  <c r="M114" i="37" s="1"/>
  <c r="G114" i="36"/>
  <c r="G115" i="37" s="1"/>
  <c r="M115" i="37" s="1"/>
  <c r="G115" i="36"/>
  <c r="G116" i="37" s="1"/>
  <c r="M116" i="37" s="1"/>
  <c r="G116" i="36"/>
  <c r="G117" i="37" s="1"/>
  <c r="M117" i="37" s="1"/>
  <c r="G117" i="36"/>
  <c r="G118" i="37" s="1"/>
  <c r="M118" i="37" s="1"/>
  <c r="G118" i="36"/>
  <c r="G119" i="37" s="1"/>
  <c r="M119" i="37" s="1"/>
  <c r="G119" i="36"/>
  <c r="G120" i="37" s="1"/>
  <c r="M120" i="37" s="1"/>
  <c r="G120" i="36"/>
  <c r="G121" i="37" s="1"/>
  <c r="M121" i="37" s="1"/>
  <c r="G121" i="36"/>
  <c r="G122" i="37" s="1"/>
  <c r="M122" i="37" s="1"/>
  <c r="G122" i="36"/>
  <c r="G123" i="37" s="1"/>
  <c r="M123" i="37" s="1"/>
  <c r="G123" i="36"/>
  <c r="G124" i="37" s="1"/>
  <c r="M124" i="37" s="1"/>
  <c r="G124" i="36"/>
  <c r="G125" i="37" s="1"/>
  <c r="M125" i="37" s="1"/>
  <c r="G125" i="36"/>
  <c r="G126" i="37" s="1"/>
  <c r="M126" i="37" s="1"/>
  <c r="G126" i="36"/>
  <c r="G127" i="37" s="1"/>
  <c r="M127" i="37" s="1"/>
  <c r="G127" i="36"/>
  <c r="G128" i="37" s="1"/>
  <c r="M128" i="37" s="1"/>
  <c r="G128" i="36"/>
  <c r="G129" i="37" s="1"/>
  <c r="M129" i="37" s="1"/>
  <c r="G129" i="36"/>
  <c r="G130" i="37" s="1"/>
  <c r="M130" i="37" s="1"/>
  <c r="G130" i="36"/>
  <c r="G131" i="37" s="1"/>
  <c r="M131" i="37" s="1"/>
  <c r="G131" i="36"/>
  <c r="G132" i="37" s="1"/>
  <c r="M132" i="37" s="1"/>
  <c r="G132" i="36"/>
  <c r="G133" i="37" s="1"/>
  <c r="M133" i="37" s="1"/>
  <c r="G133" i="36"/>
  <c r="G134" i="37" s="1"/>
  <c r="M134" i="37" s="1"/>
  <c r="G134" i="36"/>
  <c r="G135" i="37" s="1"/>
  <c r="M135" i="37" s="1"/>
  <c r="G135" i="36"/>
  <c r="G136" i="37" s="1"/>
  <c r="M136" i="37" s="1"/>
  <c r="G136" i="36"/>
  <c r="G137" i="37" s="1"/>
  <c r="M137" i="37" s="1"/>
  <c r="G137" i="36"/>
  <c r="G138" i="37" s="1"/>
  <c r="M138" i="37" s="1"/>
  <c r="G138" i="36"/>
  <c r="G139" i="37" s="1"/>
  <c r="M139" i="37" s="1"/>
  <c r="G139" i="36"/>
  <c r="G140" i="37" s="1"/>
  <c r="M140" i="37" s="1"/>
  <c r="G140" i="36"/>
  <c r="G141" i="37" s="1"/>
  <c r="M141" i="37" s="1"/>
  <c r="G141" i="36"/>
  <c r="G142" i="37" s="1"/>
  <c r="M142" i="37" s="1"/>
  <c r="G142" i="36"/>
  <c r="G143" i="37" s="1"/>
  <c r="M143" i="37" s="1"/>
  <c r="G143" i="36"/>
  <c r="G144" i="37" s="1"/>
  <c r="M144" i="37" s="1"/>
  <c r="G144" i="36"/>
  <c r="G145" i="37" s="1"/>
  <c r="M145" i="37" s="1"/>
  <c r="G145" i="36"/>
  <c r="G146" i="37" s="1"/>
  <c r="M146" i="37" s="1"/>
  <c r="G146" i="36"/>
  <c r="G147" i="37" s="1"/>
  <c r="M147" i="37" s="1"/>
  <c r="G147" i="36"/>
  <c r="G148" i="37" s="1"/>
  <c r="M148" i="37" s="1"/>
  <c r="G148" i="36"/>
  <c r="G149" i="37" s="1"/>
  <c r="M149" i="37" s="1"/>
  <c r="G149" i="36"/>
  <c r="G150" i="37" s="1"/>
  <c r="M150" i="37" s="1"/>
  <c r="G150" i="36"/>
  <c r="G151" i="37" s="1"/>
  <c r="M151" i="37" s="1"/>
  <c r="G151" i="36"/>
  <c r="G152" i="37" s="1"/>
  <c r="M152" i="37" s="1"/>
  <c r="G152" i="36"/>
  <c r="G153" i="37" s="1"/>
  <c r="M153" i="37" s="1"/>
  <c r="G153" i="36"/>
  <c r="G154" i="37" s="1"/>
  <c r="M154" i="37" s="1"/>
  <c r="G154" i="36"/>
  <c r="G155" i="37" s="1"/>
  <c r="M155" i="37" s="1"/>
  <c r="G155" i="36"/>
  <c r="G156" i="37" s="1"/>
  <c r="M156" i="37" s="1"/>
  <c r="G156" i="36"/>
  <c r="G157" i="37" s="1"/>
  <c r="M157" i="37" s="1"/>
  <c r="G157" i="36"/>
  <c r="G158" i="37" s="1"/>
  <c r="M158" i="37" s="1"/>
  <c r="G158" i="36"/>
  <c r="G159" i="37" s="1"/>
  <c r="M159" i="37" s="1"/>
  <c r="G159" i="36"/>
  <c r="G160" i="37" s="1"/>
  <c r="M160" i="37" s="1"/>
  <c r="G160" i="36"/>
  <c r="G161" i="37" s="1"/>
  <c r="M161" i="37" s="1"/>
  <c r="G161" i="36"/>
  <c r="G162" i="37" s="1"/>
  <c r="M162" i="37" s="1"/>
  <c r="G162" i="36"/>
  <c r="G163" i="37" s="1"/>
  <c r="M163" i="37" s="1"/>
  <c r="G163" i="36"/>
  <c r="G164" i="37" s="1"/>
  <c r="M164" i="37" s="1"/>
  <c r="G164" i="36"/>
  <c r="G165" i="37" s="1"/>
  <c r="M165" i="37" s="1"/>
  <c r="G165" i="36"/>
  <c r="G166" i="37" s="1"/>
  <c r="M166" i="37" s="1"/>
  <c r="G166" i="36"/>
  <c r="G167" i="37" s="1"/>
  <c r="M167" i="37" s="1"/>
  <c r="G167" i="36"/>
  <c r="G168" i="37" s="1"/>
  <c r="M168" i="37" s="1"/>
  <c r="G168" i="36"/>
  <c r="G169" i="37" s="1"/>
  <c r="M169" i="37" s="1"/>
  <c r="G169" i="36"/>
  <c r="G170" i="37" s="1"/>
  <c r="M170" i="37" s="1"/>
  <c r="G170" i="36"/>
  <c r="G171" i="37" s="1"/>
  <c r="M171" i="37" s="1"/>
  <c r="G171" i="36"/>
  <c r="G172" i="37" s="1"/>
  <c r="M172" i="37" s="1"/>
  <c r="G172" i="36"/>
  <c r="G173" i="37" s="1"/>
  <c r="M173" i="37" s="1"/>
  <c r="G173" i="36"/>
  <c r="G174" i="37" s="1"/>
  <c r="M174" i="37" s="1"/>
  <c r="G174" i="36"/>
  <c r="G175" i="37" s="1"/>
  <c r="M175" i="37" s="1"/>
  <c r="G175" i="36"/>
  <c r="G176" i="37" s="1"/>
  <c r="M176" i="37" s="1"/>
  <c r="G176" i="36"/>
  <c r="G177" i="37" s="1"/>
  <c r="M177" i="37" s="1"/>
  <c r="G177" i="36"/>
  <c r="G178" i="37" s="1"/>
  <c r="M178" i="37" s="1"/>
  <c r="G178" i="36"/>
  <c r="G179" i="37" s="1"/>
  <c r="M179" i="37" s="1"/>
  <c r="G179" i="36"/>
  <c r="G180" i="37" s="1"/>
  <c r="M180" i="37" s="1"/>
  <c r="G180" i="36"/>
  <c r="G181" i="37" s="1"/>
  <c r="M181" i="37" s="1"/>
  <c r="G181" i="36"/>
  <c r="G182" i="37" s="1"/>
  <c r="M182" i="37" s="1"/>
  <c r="G182" i="36"/>
  <c r="G183" i="37" s="1"/>
  <c r="M183" i="37" s="1"/>
  <c r="G183" i="36"/>
  <c r="G184" i="37" s="1"/>
  <c r="M184" i="37" s="1"/>
  <c r="G184" i="36"/>
  <c r="G185" i="37" s="1"/>
  <c r="M185" i="37" s="1"/>
  <c r="G185" i="36"/>
  <c r="G186" i="37" s="1"/>
  <c r="M186" i="37" s="1"/>
  <c r="G186" i="36"/>
  <c r="G187" i="37" s="1"/>
  <c r="M187" i="37" s="1"/>
  <c r="G187" i="36"/>
  <c r="G188" i="37" s="1"/>
  <c r="M188" i="37" s="1"/>
  <c r="G188" i="36"/>
  <c r="G189" i="37" s="1"/>
  <c r="M189" i="37" s="1"/>
  <c r="G189" i="36"/>
  <c r="G190" i="37" s="1"/>
  <c r="M190" i="37" s="1"/>
  <c r="G190" i="36"/>
  <c r="G191" i="37" s="1"/>
  <c r="M191" i="37" s="1"/>
  <c r="G191" i="36"/>
  <c r="G192" i="37" s="1"/>
  <c r="M192" i="37" s="1"/>
  <c r="G192" i="36"/>
  <c r="G193" i="37" s="1"/>
  <c r="M193" i="37" s="1"/>
  <c r="G193" i="36"/>
  <c r="G194" i="37" s="1"/>
  <c r="M194" i="37" s="1"/>
  <c r="G194" i="36"/>
  <c r="G195" i="37" s="1"/>
  <c r="M195" i="37" s="1"/>
  <c r="G195" i="36"/>
  <c r="G196" i="37" s="1"/>
  <c r="M196" i="37" s="1"/>
  <c r="G196" i="36"/>
  <c r="G197" i="37" s="1"/>
  <c r="M197" i="37" s="1"/>
  <c r="G197" i="36"/>
  <c r="G198" i="37" s="1"/>
  <c r="M198" i="37" s="1"/>
  <c r="G198" i="36"/>
  <c r="G199" i="37" s="1"/>
  <c r="M199" i="37" s="1"/>
  <c r="G199" i="36"/>
  <c r="G200" i="37" s="1"/>
  <c r="M200" i="37" s="1"/>
  <c r="G200" i="36"/>
  <c r="G201" i="37" s="1"/>
  <c r="M201" i="37" s="1"/>
  <c r="G201" i="36"/>
  <c r="G202" i="37" s="1"/>
  <c r="M202" i="37" s="1"/>
  <c r="G202" i="36"/>
  <c r="G203" i="37" s="1"/>
  <c r="M203" i="37" s="1"/>
  <c r="G203" i="36"/>
  <c r="G204" i="37" s="1"/>
  <c r="M204" i="37" s="1"/>
  <c r="G204" i="36"/>
  <c r="G205" i="37" s="1"/>
  <c r="M205" i="37" s="1"/>
  <c r="G205" i="36"/>
  <c r="G206" i="37" s="1"/>
  <c r="M206" i="37" s="1"/>
  <c r="G206" i="36"/>
  <c r="G207" i="37" s="1"/>
  <c r="M207" i="37" s="1"/>
  <c r="G207" i="36"/>
  <c r="G208" i="37" s="1"/>
  <c r="M208" i="37" s="1"/>
  <c r="G208" i="36"/>
  <c r="G209" i="37" s="1"/>
  <c r="M209" i="37" s="1"/>
  <c r="G209" i="36"/>
  <c r="G210" i="37" s="1"/>
  <c r="M210" i="37" s="1"/>
  <c r="G210" i="36"/>
  <c r="G211" i="37" s="1"/>
  <c r="M211" i="37" s="1"/>
  <c r="G211" i="36"/>
  <c r="G212" i="37" s="1"/>
  <c r="M212" i="37" s="1"/>
  <c r="G212" i="36"/>
  <c r="G213" i="37" s="1"/>
  <c r="M213" i="37" s="1"/>
  <c r="G213" i="36"/>
  <c r="G214" i="37" s="1"/>
  <c r="M214" i="37" s="1"/>
  <c r="G214" i="36"/>
  <c r="G215" i="37" s="1"/>
  <c r="M215" i="37" s="1"/>
  <c r="G215" i="36"/>
  <c r="G216" i="37" s="1"/>
  <c r="M216" i="37" s="1"/>
  <c r="G216" i="36"/>
  <c r="G217" i="37" s="1"/>
  <c r="M217" i="37" s="1"/>
  <c r="G217" i="36"/>
  <c r="G218" i="37" s="1"/>
  <c r="M218" i="37" s="1"/>
  <c r="G218" i="36"/>
  <c r="G219" i="37" s="1"/>
  <c r="M219" i="37" s="1"/>
  <c r="G219" i="36"/>
  <c r="G220" i="37" s="1"/>
  <c r="M220" i="37" s="1"/>
  <c r="G220" i="36"/>
  <c r="G221" i="37" s="1"/>
  <c r="M221" i="37" s="1"/>
  <c r="G221" i="36"/>
  <c r="G222" i="37" s="1"/>
  <c r="M222" i="37" s="1"/>
  <c r="G222" i="36"/>
  <c r="G223" i="37" s="1"/>
  <c r="M223" i="37" s="1"/>
  <c r="G223" i="36"/>
  <c r="G224" i="37" s="1"/>
  <c r="M224" i="37" s="1"/>
  <c r="G224" i="36"/>
  <c r="G225" i="37" s="1"/>
  <c r="M225" i="37" s="1"/>
  <c r="G225" i="36"/>
  <c r="G226" i="37" s="1"/>
  <c r="M226" i="37" s="1"/>
  <c r="G226" i="36"/>
  <c r="G227" i="37" s="1"/>
  <c r="M227" i="37" s="1"/>
  <c r="G227" i="36"/>
  <c r="G228" i="37" s="1"/>
  <c r="M228" i="37" s="1"/>
  <c r="G228" i="36"/>
  <c r="G229" i="37" s="1"/>
  <c r="M229" i="37" s="1"/>
  <c r="G229" i="36"/>
  <c r="G230" i="37" s="1"/>
  <c r="M230" i="37" s="1"/>
  <c r="G230" i="36"/>
  <c r="G231" i="37" s="1"/>
  <c r="M231" i="37" s="1"/>
  <c r="G231" i="36"/>
  <c r="G232" i="37" s="1"/>
  <c r="M232" i="37" s="1"/>
  <c r="G232" i="36"/>
  <c r="G233" i="37" s="1"/>
  <c r="M233" i="37" s="1"/>
  <c r="G233" i="36"/>
  <c r="G234" i="37" s="1"/>
  <c r="M234" i="37" s="1"/>
  <c r="G234" i="36"/>
  <c r="G235" i="37" s="1"/>
  <c r="M235" i="37" s="1"/>
  <c r="G235" i="36"/>
  <c r="G236" i="37" s="1"/>
  <c r="M236" i="37" s="1"/>
  <c r="G236" i="36"/>
  <c r="G237" i="37" s="1"/>
  <c r="M237" i="37" s="1"/>
  <c r="G237" i="36"/>
  <c r="G238" i="37" s="1"/>
  <c r="M238" i="37" s="1"/>
  <c r="G238" i="36"/>
  <c r="G239" i="37" s="1"/>
  <c r="M239" i="37" s="1"/>
  <c r="G239" i="36"/>
  <c r="G240" i="37" s="1"/>
  <c r="M240" i="37" s="1"/>
  <c r="G240" i="36"/>
  <c r="G241" i="37" s="1"/>
  <c r="M241" i="37" s="1"/>
  <c r="G241" i="36"/>
  <c r="G242" i="37" s="1"/>
  <c r="M242" i="37" s="1"/>
  <c r="G242" i="36"/>
  <c r="G243" i="37" s="1"/>
  <c r="M243" i="37" s="1"/>
  <c r="G243" i="36"/>
  <c r="G244" i="37" s="1"/>
  <c r="M244" i="37" s="1"/>
  <c r="G244" i="36"/>
  <c r="G245" i="37" s="1"/>
  <c r="M245" i="37" s="1"/>
  <c r="G245" i="36"/>
  <c r="G246" i="37" s="1"/>
  <c r="M246" i="37" s="1"/>
  <c r="G246" i="36"/>
  <c r="G247" i="37" s="1"/>
  <c r="M247" i="37" s="1"/>
  <c r="G247" i="36"/>
  <c r="G248" i="37" s="1"/>
  <c r="M248" i="37" s="1"/>
  <c r="G248" i="36"/>
  <c r="G249" i="37" s="1"/>
  <c r="M249" i="37" s="1"/>
  <c r="G249" i="36"/>
  <c r="G250" i="37" s="1"/>
  <c r="M250" i="37" s="1"/>
  <c r="G250" i="36"/>
  <c r="G251" i="37" s="1"/>
  <c r="M251" i="37" s="1"/>
  <c r="G251" i="36"/>
  <c r="G252" i="37" s="1"/>
  <c r="M252" i="37" s="1"/>
  <c r="G252" i="36"/>
  <c r="G253" i="37" s="1"/>
  <c r="M253" i="37" s="1"/>
  <c r="G253" i="36"/>
  <c r="G254" i="37" s="1"/>
  <c r="M254" i="37" s="1"/>
  <c r="G254" i="36"/>
  <c r="G255" i="37" s="1"/>
  <c r="M255" i="37" s="1"/>
  <c r="G255" i="36"/>
  <c r="G256" i="37" s="1"/>
  <c r="M256" i="37" s="1"/>
  <c r="G256" i="36"/>
  <c r="G257" i="37" s="1"/>
  <c r="M257" i="37" s="1"/>
  <c r="G257" i="36"/>
  <c r="G258" i="37" s="1"/>
  <c r="M258" i="37" s="1"/>
  <c r="G258" i="36"/>
  <c r="G259" i="37" s="1"/>
  <c r="M259" i="37" s="1"/>
  <c r="G259" i="36"/>
  <c r="G260" i="37" s="1"/>
  <c r="M260" i="37" s="1"/>
  <c r="G260" i="36"/>
  <c r="G261" i="37" s="1"/>
  <c r="M261" i="37" s="1"/>
  <c r="G261" i="36"/>
  <c r="G262" i="37" s="1"/>
  <c r="M262" i="37" s="1"/>
  <c r="G262" i="36"/>
  <c r="G263" i="37" s="1"/>
  <c r="M263" i="37" s="1"/>
  <c r="G263" i="36"/>
  <c r="G264" i="37" s="1"/>
  <c r="M264" i="37" s="1"/>
  <c r="G264" i="36"/>
  <c r="G265" i="37" s="1"/>
  <c r="M265" i="37" s="1"/>
  <c r="G265" i="36"/>
  <c r="G266" i="37" s="1"/>
  <c r="M266" i="37" s="1"/>
  <c r="G266" i="36"/>
  <c r="G267" i="37" s="1"/>
  <c r="M267" i="37" s="1"/>
  <c r="G267" i="36"/>
  <c r="G268" i="37" s="1"/>
  <c r="M268" i="37" s="1"/>
  <c r="G268" i="36"/>
  <c r="G269" i="37" s="1"/>
  <c r="M269" i="37" s="1"/>
  <c r="G269" i="36"/>
  <c r="G270" i="37" s="1"/>
  <c r="M270" i="37" s="1"/>
  <c r="G270" i="36"/>
  <c r="G271" i="37" s="1"/>
  <c r="M271" i="37" s="1"/>
  <c r="G271" i="36"/>
  <c r="G272" i="37" s="1"/>
  <c r="M272" i="37" s="1"/>
  <c r="G272" i="36"/>
  <c r="G273" i="37" s="1"/>
  <c r="M273" i="37" s="1"/>
  <c r="G273" i="36"/>
  <c r="G274" i="37" s="1"/>
  <c r="M274" i="37" s="1"/>
  <c r="G274" i="36"/>
  <c r="G275" i="37" s="1"/>
  <c r="M275" i="37" s="1"/>
  <c r="G275" i="36"/>
  <c r="G276" i="37" s="1"/>
  <c r="M276" i="37" s="1"/>
  <c r="G276" i="36"/>
  <c r="G277" i="37" s="1"/>
  <c r="M277" i="37" s="1"/>
  <c r="G277" i="36"/>
  <c r="G278" i="37" s="1"/>
  <c r="M278" i="37" s="1"/>
  <c r="G278" i="36"/>
  <c r="G279" i="37" s="1"/>
  <c r="M279" i="37" s="1"/>
  <c r="G279" i="36"/>
  <c r="G280" i="37" s="1"/>
  <c r="M280" i="37" s="1"/>
  <c r="G280" i="36"/>
  <c r="G281" i="37" s="1"/>
  <c r="M281" i="37" s="1"/>
  <c r="G281" i="36"/>
  <c r="G282" i="37" s="1"/>
  <c r="M282" i="37" s="1"/>
  <c r="G282" i="36"/>
  <c r="G283" i="37" s="1"/>
  <c r="M283" i="37" s="1"/>
  <c r="G283" i="36"/>
  <c r="G284" i="37" s="1"/>
  <c r="M284" i="37" s="1"/>
  <c r="G284" i="36"/>
  <c r="G285" i="37" s="1"/>
  <c r="M285" i="37" s="1"/>
  <c r="G285" i="36"/>
  <c r="G286" i="37" s="1"/>
  <c r="M286" i="37" s="1"/>
  <c r="G286" i="36"/>
  <c r="G287" i="37" s="1"/>
  <c r="M287" i="37" s="1"/>
  <c r="G287" i="36"/>
  <c r="G288" i="37" s="1"/>
  <c r="M288" i="37" s="1"/>
  <c r="G288" i="36"/>
  <c r="G289" i="37" s="1"/>
  <c r="M289" i="37" s="1"/>
  <c r="G289" i="36"/>
  <c r="G290" i="37" s="1"/>
  <c r="M290" i="37" s="1"/>
  <c r="G290" i="36"/>
  <c r="G291" i="37" s="1"/>
  <c r="M291" i="37" s="1"/>
  <c r="G291" i="36"/>
  <c r="G292" i="37" s="1"/>
  <c r="M292" i="37" s="1"/>
  <c r="G292" i="36"/>
  <c r="G293" i="37" s="1"/>
  <c r="M293" i="37" s="1"/>
  <c r="G293" i="36"/>
  <c r="G294" i="37" s="1"/>
  <c r="M294" i="37" s="1"/>
  <c r="G294" i="36"/>
  <c r="G295" i="37" s="1"/>
  <c r="M295" i="37" s="1"/>
  <c r="G295" i="36"/>
  <c r="G296" i="37" s="1"/>
  <c r="M296" i="37" s="1"/>
  <c r="G296" i="36"/>
  <c r="G297" i="37" s="1"/>
  <c r="M297" i="37" s="1"/>
  <c r="G297" i="36"/>
  <c r="G298" i="37" s="1"/>
  <c r="M298" i="37" s="1"/>
  <c r="G298" i="36"/>
  <c r="G299" i="37" s="1"/>
  <c r="M299" i="37" s="1"/>
  <c r="G299" i="36"/>
  <c r="G300" i="37" s="1"/>
  <c r="M300" i="37" s="1"/>
  <c r="G300" i="36"/>
  <c r="G301" i="37" s="1"/>
  <c r="M301" i="37" s="1"/>
  <c r="G301" i="36"/>
  <c r="G302" i="37" s="1"/>
  <c r="M302" i="37" s="1"/>
  <c r="G302" i="36"/>
  <c r="G303" i="37" s="1"/>
  <c r="M303" i="37" s="1"/>
  <c r="G303" i="36"/>
  <c r="G304" i="37" s="1"/>
  <c r="M304" i="37" s="1"/>
  <c r="G304" i="36"/>
  <c r="G305" i="37" s="1"/>
  <c r="M305" i="37" s="1"/>
  <c r="G305" i="36"/>
  <c r="G306" i="37" s="1"/>
  <c r="M306" i="37" s="1"/>
  <c r="G306" i="36"/>
  <c r="G307" i="37" s="1"/>
  <c r="M307" i="37" s="1"/>
  <c r="G307" i="36"/>
  <c r="G308" i="37" s="1"/>
  <c r="M308" i="37" s="1"/>
  <c r="G308" i="36"/>
  <c r="G309" i="37" s="1"/>
  <c r="M309" i="37" s="1"/>
  <c r="G309" i="36"/>
  <c r="G310" i="37" s="1"/>
  <c r="M310" i="37" s="1"/>
  <c r="G310" i="36"/>
  <c r="G311" i="37" s="1"/>
  <c r="M311" i="37" s="1"/>
  <c r="G311" i="36"/>
  <c r="G312" i="37" s="1"/>
  <c r="M312" i="37" s="1"/>
  <c r="G312" i="36"/>
  <c r="G313" i="37" s="1"/>
  <c r="M313" i="37" s="1"/>
  <c r="G313" i="36"/>
  <c r="G314" i="37" s="1"/>
  <c r="M314" i="37" s="1"/>
  <c r="G314" i="36"/>
  <c r="G315" i="37" s="1"/>
  <c r="M315" i="37" s="1"/>
  <c r="G315" i="36"/>
  <c r="G316" i="37" s="1"/>
  <c r="M316" i="37" s="1"/>
  <c r="G316" i="36"/>
  <c r="G317" i="37" s="1"/>
  <c r="M317" i="37" s="1"/>
  <c r="G317" i="36"/>
  <c r="G318" i="37" s="1"/>
  <c r="M318" i="37" s="1"/>
  <c r="G318" i="36"/>
  <c r="G319" i="37" s="1"/>
  <c r="M319" i="37" s="1"/>
  <c r="G319" i="36"/>
  <c r="G320" i="37" s="1"/>
  <c r="M320" i="37" s="1"/>
  <c r="G320" i="36"/>
  <c r="G321" i="37" s="1"/>
  <c r="M321" i="37" s="1"/>
  <c r="G321" i="36"/>
  <c r="G322" i="37" s="1"/>
  <c r="M322" i="37" s="1"/>
  <c r="G322" i="36"/>
  <c r="G323" i="37" s="1"/>
  <c r="M323" i="37" s="1"/>
  <c r="G323" i="36"/>
  <c r="G324" i="37" s="1"/>
  <c r="M324" i="37" s="1"/>
  <c r="G324" i="36"/>
  <c r="G325" i="37" s="1"/>
  <c r="M325" i="37" s="1"/>
  <c r="G325" i="36"/>
  <c r="G326" i="37" s="1"/>
  <c r="M326" i="37" s="1"/>
  <c r="G326" i="36"/>
  <c r="G327" i="37" s="1"/>
  <c r="M327" i="37" s="1"/>
  <c r="G327" i="36"/>
  <c r="G328" i="37" s="1"/>
  <c r="M328" i="37" s="1"/>
  <c r="G328" i="36"/>
  <c r="G329" i="37" s="1"/>
  <c r="M329" i="37" s="1"/>
  <c r="G329" i="36"/>
  <c r="G330" i="37" s="1"/>
  <c r="M330" i="37" s="1"/>
  <c r="G330" i="36"/>
  <c r="G331" i="37" s="1"/>
  <c r="M331" i="37" s="1"/>
  <c r="G331" i="36"/>
  <c r="G332" i="37" s="1"/>
  <c r="M332" i="37" s="1"/>
  <c r="G332" i="36"/>
  <c r="G333" i="37" s="1"/>
  <c r="M333" i="37" s="1"/>
  <c r="G333" i="36"/>
  <c r="G334" i="37" s="1"/>
  <c r="M334" i="37" s="1"/>
  <c r="G334" i="36"/>
  <c r="G335" i="37" s="1"/>
  <c r="M335" i="37" s="1"/>
  <c r="G335" i="36"/>
  <c r="G336" i="37" s="1"/>
  <c r="M336" i="37" s="1"/>
  <c r="G336" i="36"/>
  <c r="G337" i="37" s="1"/>
  <c r="M337" i="37" s="1"/>
  <c r="G337" i="36"/>
  <c r="G338" i="37" s="1"/>
  <c r="M338" i="37" s="1"/>
  <c r="G338" i="36"/>
  <c r="G339" i="37" s="1"/>
  <c r="M339" i="37" s="1"/>
  <c r="G339" i="36"/>
  <c r="G340" i="37" s="1"/>
  <c r="M340" i="37" s="1"/>
  <c r="G340" i="36"/>
  <c r="G341" i="37" s="1"/>
  <c r="M341" i="37" s="1"/>
  <c r="G341" i="36"/>
  <c r="G342" i="37" s="1"/>
  <c r="M342" i="37" s="1"/>
  <c r="G342" i="36"/>
  <c r="G343" i="37" s="1"/>
  <c r="M343" i="37" s="1"/>
  <c r="G343" i="36"/>
  <c r="G344" i="37" s="1"/>
  <c r="M344" i="37" s="1"/>
  <c r="G344" i="36"/>
  <c r="G345" i="37" s="1"/>
  <c r="M345" i="37" s="1"/>
  <c r="G345" i="36"/>
  <c r="G346" i="37" s="1"/>
  <c r="M346" i="37" s="1"/>
  <c r="G346" i="36"/>
  <c r="G347" i="37" s="1"/>
  <c r="M347" i="37" s="1"/>
  <c r="G347" i="36"/>
  <c r="G348" i="37" s="1"/>
  <c r="M348" i="37" s="1"/>
  <c r="G348" i="36"/>
  <c r="G349" i="37" s="1"/>
  <c r="M349" i="37" s="1"/>
  <c r="G349" i="36"/>
  <c r="G350" i="37" s="1"/>
  <c r="M350" i="37" s="1"/>
  <c r="G350" i="36"/>
  <c r="G351" i="37" s="1"/>
  <c r="M351" i="37" s="1"/>
  <c r="G351" i="36"/>
  <c r="G352" i="37" s="1"/>
  <c r="M352" i="37" s="1"/>
  <c r="G352" i="36"/>
  <c r="G353" i="37" s="1"/>
  <c r="M353" i="37" s="1"/>
  <c r="G353" i="36"/>
  <c r="G354" i="37" s="1"/>
  <c r="M354" i="37" s="1"/>
  <c r="G354" i="36"/>
  <c r="G355" i="37" s="1"/>
  <c r="M355" i="37" s="1"/>
  <c r="G355" i="36"/>
  <c r="G356" i="37" s="1"/>
  <c r="M356" i="37" s="1"/>
  <c r="G356" i="36"/>
  <c r="G357" i="37" s="1"/>
  <c r="M357" i="37" s="1"/>
  <c r="G357" i="36"/>
  <c r="G358" i="37" s="1"/>
  <c r="M358" i="37" s="1"/>
  <c r="G358" i="36"/>
  <c r="G359" i="37" s="1"/>
  <c r="M359" i="37" s="1"/>
  <c r="G359" i="36"/>
  <c r="G360" i="37" s="1"/>
  <c r="M360" i="37" s="1"/>
  <c r="G360" i="36"/>
  <c r="G361" i="37" s="1"/>
  <c r="M361" i="37" s="1"/>
  <c r="G361" i="36"/>
  <c r="G362" i="37" s="1"/>
  <c r="M362" i="37" s="1"/>
  <c r="G362" i="36"/>
  <c r="G363" i="37" s="1"/>
  <c r="M363" i="37" s="1"/>
  <c r="G363" i="36"/>
  <c r="G364" i="37" s="1"/>
  <c r="M364" i="37" s="1"/>
  <c r="G364" i="36"/>
  <c r="G365" i="37" s="1"/>
  <c r="M365" i="37" s="1"/>
  <c r="G365" i="36"/>
  <c r="G366" i="37" s="1"/>
  <c r="M366" i="37" s="1"/>
  <c r="G366" i="36"/>
  <c r="G367" i="37" s="1"/>
  <c r="M367" i="37" s="1"/>
  <c r="G367" i="36"/>
  <c r="G368" i="37" s="1"/>
  <c r="M368" i="37" s="1"/>
  <c r="G368" i="36"/>
  <c r="G369" i="37" s="1"/>
  <c r="M369" i="37" s="1"/>
  <c r="G369" i="36"/>
  <c r="G370" i="37" s="1"/>
  <c r="M370" i="37" s="1"/>
  <c r="G370" i="36"/>
  <c r="G371" i="37" s="1"/>
  <c r="M371" i="37" s="1"/>
  <c r="G371" i="36"/>
  <c r="G372" i="37" s="1"/>
  <c r="M372" i="37" s="1"/>
  <c r="G372" i="36"/>
  <c r="G373" i="37" s="1"/>
  <c r="M373" i="37" s="1"/>
  <c r="G373" i="36"/>
  <c r="G374" i="37" s="1"/>
  <c r="M374" i="37" s="1"/>
  <c r="G374" i="36"/>
  <c r="G375" i="37" s="1"/>
  <c r="M375" i="37" s="1"/>
  <c r="G375" i="36"/>
  <c r="G376" i="37" s="1"/>
  <c r="M376" i="37" s="1"/>
  <c r="G376" i="36"/>
  <c r="G377" i="37" s="1"/>
  <c r="M377" i="37" s="1"/>
  <c r="G377" i="36"/>
  <c r="G378" i="37" s="1"/>
  <c r="M378" i="37" s="1"/>
  <c r="G378" i="36"/>
  <c r="G379" i="37" s="1"/>
  <c r="M379" i="37" s="1"/>
  <c r="G379" i="36"/>
  <c r="G380" i="37" s="1"/>
  <c r="M380" i="37" s="1"/>
  <c r="G380" i="36"/>
  <c r="G381" i="37" s="1"/>
  <c r="M381" i="37" s="1"/>
  <c r="G381" i="36"/>
  <c r="G382" i="37" s="1"/>
  <c r="M382" i="37" s="1"/>
  <c r="G382" i="36"/>
  <c r="G383" i="37" s="1"/>
  <c r="M383" i="37" s="1"/>
  <c r="G383" i="36"/>
  <c r="G384" i="37" s="1"/>
  <c r="M384" i="37" s="1"/>
  <c r="G384" i="36"/>
  <c r="G385" i="37" s="1"/>
  <c r="M385" i="37" s="1"/>
  <c r="G385" i="36"/>
  <c r="G386" i="37" s="1"/>
  <c r="M386" i="37" s="1"/>
  <c r="G386" i="36"/>
  <c r="G387" i="37" s="1"/>
  <c r="M387" i="37" s="1"/>
  <c r="G387" i="36"/>
  <c r="G388" i="37" s="1"/>
  <c r="M388" i="37" s="1"/>
  <c r="G388" i="36"/>
  <c r="G389" i="37" s="1"/>
  <c r="M389" i="37" s="1"/>
  <c r="G389" i="36"/>
  <c r="G390" i="37" s="1"/>
  <c r="M390" i="37" s="1"/>
  <c r="G390" i="36"/>
  <c r="G391" i="37" s="1"/>
  <c r="M391" i="37" s="1"/>
  <c r="G391" i="36"/>
  <c r="G392" i="37" s="1"/>
  <c r="M392" i="37" s="1"/>
  <c r="G392" i="36"/>
  <c r="G393" i="37" s="1"/>
  <c r="M393" i="37" s="1"/>
  <c r="G393" i="36"/>
  <c r="G394" i="37" s="1"/>
  <c r="M394" i="37" s="1"/>
  <c r="G394" i="36"/>
  <c r="G395" i="37" s="1"/>
  <c r="M395" i="37" s="1"/>
  <c r="G395" i="36"/>
  <c r="G396" i="37" s="1"/>
  <c r="M396" i="37" s="1"/>
  <c r="G396" i="36"/>
  <c r="G397" i="37" s="1"/>
  <c r="M397" i="37" s="1"/>
  <c r="G397" i="36"/>
  <c r="G398" i="37" s="1"/>
  <c r="M398" i="37" s="1"/>
  <c r="G398" i="36"/>
  <c r="G399" i="37" s="1"/>
  <c r="M399" i="37" s="1"/>
  <c r="G399" i="36"/>
  <c r="G400" i="37" s="1"/>
  <c r="M400" i="37" s="1"/>
  <c r="G400" i="36"/>
  <c r="G401" i="37" s="1"/>
  <c r="M401" i="37" s="1"/>
  <c r="G401" i="36"/>
  <c r="G402" i="37" s="1"/>
  <c r="M402" i="37" s="1"/>
  <c r="G402" i="36"/>
  <c r="G403" i="37" s="1"/>
  <c r="M403" i="37" s="1"/>
  <c r="G403" i="36"/>
  <c r="G404" i="37" s="1"/>
  <c r="M404" i="37" s="1"/>
  <c r="G404" i="36"/>
  <c r="G405" i="37" s="1"/>
  <c r="M405" i="37" s="1"/>
  <c r="G405" i="36"/>
  <c r="G406" i="37" s="1"/>
  <c r="M406" i="37" s="1"/>
  <c r="G406" i="36"/>
  <c r="G407" i="37" s="1"/>
  <c r="M407" i="37" s="1"/>
  <c r="G407" i="36"/>
  <c r="G408" i="37" s="1"/>
  <c r="M408" i="37" s="1"/>
  <c r="G408" i="36"/>
  <c r="G409" i="37" s="1"/>
  <c r="M409" i="37" s="1"/>
  <c r="G409" i="36"/>
  <c r="G410" i="37" s="1"/>
  <c r="M410" i="37" s="1"/>
  <c r="G410" i="36"/>
  <c r="G411" i="37" s="1"/>
  <c r="M411" i="37" s="1"/>
  <c r="G411" i="36"/>
  <c r="G412" i="37" s="1"/>
  <c r="M412" i="37" s="1"/>
  <c r="G412" i="36"/>
  <c r="G413" i="37" s="1"/>
  <c r="M413" i="37" s="1"/>
  <c r="G413" i="36"/>
  <c r="G414" i="37" s="1"/>
  <c r="M414" i="37" s="1"/>
  <c r="G414" i="36"/>
  <c r="G415" i="37" s="1"/>
  <c r="M415" i="37" s="1"/>
  <c r="G415" i="36"/>
  <c r="G416" i="37" s="1"/>
  <c r="M416" i="37" s="1"/>
  <c r="G416" i="36"/>
  <c r="G417" i="37" s="1"/>
  <c r="M417" i="37" s="1"/>
  <c r="G417" i="36"/>
  <c r="G418" i="37" s="1"/>
  <c r="M418" i="37" s="1"/>
  <c r="G418" i="36"/>
  <c r="G419" i="37" s="1"/>
  <c r="M419" i="37" s="1"/>
  <c r="G419" i="36"/>
  <c r="G420" i="37" s="1"/>
  <c r="M420" i="37" s="1"/>
  <c r="G420" i="36"/>
  <c r="G421" i="37" s="1"/>
  <c r="M421" i="37" s="1"/>
  <c r="G421" i="36"/>
  <c r="G422" i="37" s="1"/>
  <c r="M422" i="37" s="1"/>
  <c r="G422" i="36"/>
  <c r="G423" i="37" s="1"/>
  <c r="M423" i="37" s="1"/>
  <c r="G423" i="36"/>
  <c r="G424" i="37" s="1"/>
  <c r="M424" i="37" s="1"/>
  <c r="G424" i="36"/>
  <c r="G425" i="37" s="1"/>
  <c r="M425" i="37" s="1"/>
  <c r="G425" i="36"/>
  <c r="G426" i="37" s="1"/>
  <c r="M426" i="37" s="1"/>
  <c r="G426" i="36"/>
  <c r="G427" i="37" s="1"/>
  <c r="M427" i="37" s="1"/>
  <c r="G427" i="36"/>
  <c r="G428" i="37" s="1"/>
  <c r="M428" i="37" s="1"/>
  <c r="G428" i="36"/>
  <c r="G429" i="37" s="1"/>
  <c r="M429" i="37" s="1"/>
  <c r="G429" i="36"/>
  <c r="G430" i="37" s="1"/>
  <c r="M430" i="37" s="1"/>
  <c r="G430" i="36"/>
  <c r="G431" i="37" s="1"/>
  <c r="M431" i="37" s="1"/>
  <c r="G431" i="36"/>
  <c r="G432" i="37" s="1"/>
  <c r="M432" i="37" s="1"/>
  <c r="G432" i="36"/>
  <c r="G433" i="37" s="1"/>
  <c r="M433" i="37" s="1"/>
  <c r="G433" i="36"/>
  <c r="G434" i="37" s="1"/>
  <c r="M434" i="37" s="1"/>
  <c r="G434" i="36"/>
  <c r="G435" i="37" s="1"/>
  <c r="M435" i="37" s="1"/>
  <c r="G435" i="36"/>
  <c r="G436" i="37" s="1"/>
  <c r="M436" i="37" s="1"/>
  <c r="G436" i="36"/>
  <c r="G437" i="37" s="1"/>
  <c r="M437" i="37" s="1"/>
  <c r="G437" i="36"/>
  <c r="G438" i="37" s="1"/>
  <c r="M438" i="37" s="1"/>
  <c r="G438" i="36"/>
  <c r="G439" i="37" s="1"/>
  <c r="M439" i="37" s="1"/>
  <c r="G439" i="36"/>
  <c r="G440" i="37" s="1"/>
  <c r="M440" i="37" s="1"/>
  <c r="G440" i="36"/>
  <c r="G441" i="37" s="1"/>
  <c r="M441" i="37" s="1"/>
  <c r="G441" i="36"/>
  <c r="G442" i="37" s="1"/>
  <c r="M442" i="37" s="1"/>
  <c r="G442" i="36"/>
  <c r="G443" i="37" s="1"/>
  <c r="M443" i="37" s="1"/>
  <c r="G443" i="36"/>
  <c r="G444" i="37" s="1"/>
  <c r="M444" i="37" s="1"/>
  <c r="G444" i="36"/>
  <c r="G445" i="37" s="1"/>
  <c r="M445" i="37" s="1"/>
  <c r="G445" i="36"/>
  <c r="G446" i="37" s="1"/>
  <c r="M446" i="37" s="1"/>
  <c r="G446" i="36"/>
  <c r="G447" i="37" s="1"/>
  <c r="M447" i="37" s="1"/>
  <c r="G447" i="36"/>
  <c r="G448" i="37" s="1"/>
  <c r="M448" i="37" s="1"/>
  <c r="G448" i="36"/>
  <c r="G449" i="37" s="1"/>
  <c r="M449" i="37" s="1"/>
  <c r="G449" i="36"/>
  <c r="G450" i="37" s="1"/>
  <c r="M450" i="37" s="1"/>
  <c r="G450" i="36"/>
  <c r="G451" i="37" s="1"/>
  <c r="M451" i="37" s="1"/>
  <c r="G451" i="36"/>
  <c r="G452" i="37" s="1"/>
  <c r="M452" i="37" s="1"/>
  <c r="G452" i="36"/>
  <c r="G453" i="37" s="1"/>
  <c r="M453" i="37" s="1"/>
  <c r="G453" i="36"/>
  <c r="G454" i="37" s="1"/>
  <c r="M454" i="37" s="1"/>
  <c r="G454" i="36"/>
  <c r="G455" i="37" s="1"/>
  <c r="M455" i="37" s="1"/>
  <c r="G455" i="36"/>
  <c r="G456" i="37" s="1"/>
  <c r="M456" i="37" s="1"/>
  <c r="G456" i="36"/>
  <c r="G457" i="37" s="1"/>
  <c r="M457" i="37" s="1"/>
  <c r="G457" i="36"/>
  <c r="G458" i="37" s="1"/>
  <c r="M458" i="37" s="1"/>
  <c r="G458" i="36"/>
  <c r="G459" i="37" s="1"/>
  <c r="M459" i="37" s="1"/>
  <c r="G459" i="36"/>
  <c r="G460" i="37" s="1"/>
  <c r="M460" i="37" s="1"/>
  <c r="G460" i="36"/>
  <c r="G461" i="37" s="1"/>
  <c r="M461" i="37" s="1"/>
  <c r="G461" i="36"/>
  <c r="G462" i="37" s="1"/>
  <c r="M462" i="37" s="1"/>
  <c r="G462" i="36"/>
  <c r="G463" i="37" s="1"/>
  <c r="M463" i="37" s="1"/>
  <c r="G463" i="36"/>
  <c r="G464" i="37" s="1"/>
  <c r="M464" i="37" s="1"/>
  <c r="G464" i="36"/>
  <c r="G465" i="37" s="1"/>
  <c r="M465" i="37" s="1"/>
  <c r="G465" i="36"/>
  <c r="G466" i="37" s="1"/>
  <c r="M466" i="37" s="1"/>
  <c r="G466" i="36"/>
  <c r="G467" i="37" s="1"/>
  <c r="M467" i="37" s="1"/>
  <c r="G467" i="36"/>
  <c r="G468" i="37" s="1"/>
  <c r="M468" i="37" s="1"/>
  <c r="G468" i="36"/>
  <c r="G469" i="37" s="1"/>
  <c r="M469" i="37" s="1"/>
  <c r="G469" i="36"/>
  <c r="G470" i="37" s="1"/>
  <c r="M470" i="37" s="1"/>
  <c r="G470" i="36"/>
  <c r="G471" i="37" s="1"/>
  <c r="M471" i="37" s="1"/>
  <c r="G471" i="36"/>
  <c r="G472" i="37" s="1"/>
  <c r="M472" i="37" s="1"/>
  <c r="G472" i="36"/>
  <c r="G473" i="37" s="1"/>
  <c r="M473" i="37" s="1"/>
  <c r="G473" i="36"/>
  <c r="G474" i="37" s="1"/>
  <c r="M474" i="37" s="1"/>
  <c r="G474" i="36"/>
  <c r="G475" i="37" s="1"/>
  <c r="M475" i="37" s="1"/>
  <c r="G475" i="36"/>
  <c r="G476" i="37" s="1"/>
  <c r="M476" i="37" s="1"/>
  <c r="G476" i="36"/>
  <c r="G477" i="37" s="1"/>
  <c r="M477" i="37" s="1"/>
  <c r="G477" i="36"/>
  <c r="G478" i="37" s="1"/>
  <c r="M478" i="37" s="1"/>
  <c r="G478" i="36"/>
  <c r="G479" i="37" s="1"/>
  <c r="M479" i="37" s="1"/>
  <c r="G479" i="36"/>
  <c r="G480" i="37" s="1"/>
  <c r="M480" i="37" s="1"/>
  <c r="G480" i="36"/>
  <c r="G481" i="37" s="1"/>
  <c r="M481" i="37" s="1"/>
  <c r="G481" i="36"/>
  <c r="G482" i="37" s="1"/>
  <c r="M482" i="37" s="1"/>
  <c r="G482" i="36"/>
  <c r="G483" i="37" s="1"/>
  <c r="M483" i="37" s="1"/>
  <c r="G483" i="36"/>
  <c r="G484" i="37" s="1"/>
  <c r="M484" i="37" s="1"/>
  <c r="G484" i="36"/>
  <c r="G485" i="37" s="1"/>
  <c r="M485" i="37" s="1"/>
  <c r="G485" i="36"/>
  <c r="G486" i="37" s="1"/>
  <c r="M486" i="37" s="1"/>
  <c r="G486" i="36"/>
  <c r="G487" i="37" s="1"/>
  <c r="M487" i="37" s="1"/>
  <c r="G487" i="36"/>
  <c r="G488" i="37" s="1"/>
  <c r="M488" i="37" s="1"/>
  <c r="G488" i="36"/>
  <c r="G489" i="37" s="1"/>
  <c r="M489" i="37" s="1"/>
  <c r="G489" i="36"/>
  <c r="G490" i="37" s="1"/>
  <c r="M490" i="37" s="1"/>
  <c r="G490" i="36"/>
  <c r="G491" i="37" s="1"/>
  <c r="M491" i="37" s="1"/>
  <c r="G491" i="36"/>
  <c r="G492" i="37" s="1"/>
  <c r="M492" i="37" s="1"/>
  <c r="G492" i="36"/>
  <c r="G493" i="37" s="1"/>
  <c r="M493" i="37" s="1"/>
  <c r="G493" i="36"/>
  <c r="G494" i="37" s="1"/>
  <c r="M494" i="37" s="1"/>
  <c r="G494" i="36"/>
  <c r="G495" i="37" s="1"/>
  <c r="M495" i="37" s="1"/>
  <c r="G495" i="36"/>
  <c r="G496" i="37" s="1"/>
  <c r="M496" i="37" s="1"/>
  <c r="G496" i="36"/>
  <c r="G497" i="37" s="1"/>
  <c r="M497" i="37" s="1"/>
  <c r="G497" i="36"/>
  <c r="G498" i="37" s="1"/>
  <c r="M498" i="37" s="1"/>
  <c r="G498" i="36"/>
  <c r="G499" i="37" s="1"/>
  <c r="M499" i="37" s="1"/>
  <c r="G499" i="36"/>
  <c r="G500" i="37" s="1"/>
  <c r="M500" i="37" s="1"/>
  <c r="G500" i="36"/>
  <c r="G501" i="37" s="1"/>
  <c r="M501" i="37" s="1"/>
  <c r="G501" i="36"/>
  <c r="G502" i="37" s="1"/>
  <c r="M502" i="37" s="1"/>
  <c r="G502" i="36"/>
  <c r="G503" i="37" s="1"/>
  <c r="M503" i="37" s="1"/>
  <c r="G503" i="36"/>
  <c r="G504" i="37" s="1"/>
  <c r="M504" i="37" s="1"/>
  <c r="G504" i="36"/>
  <c r="G505" i="37" s="1"/>
  <c r="M505" i="37" s="1"/>
  <c r="G505" i="36"/>
  <c r="G506" i="37" s="1"/>
  <c r="M506" i="37" s="1"/>
  <c r="G7" i="36"/>
  <c r="G8" i="37" s="1"/>
  <c r="M8" i="37" s="1"/>
  <c r="J6" i="2" l="1"/>
  <c r="F7" i="33"/>
  <c r="E7" i="33"/>
  <c r="D7" i="33"/>
  <c r="C7" i="33"/>
  <c r="H507" i="32"/>
  <c r="J7" i="32"/>
  <c r="E37" i="21" s="1"/>
  <c r="G7" i="32"/>
  <c r="I7" i="32" s="1"/>
  <c r="F7" i="32"/>
  <c r="E7" i="32"/>
  <c r="D7" i="32"/>
  <c r="H6" i="32"/>
  <c r="P7" i="31"/>
  <c r="G7" i="31"/>
  <c r="M7" i="31"/>
  <c r="I5" i="31"/>
  <c r="I507" i="29"/>
  <c r="F7" i="29"/>
  <c r="J7" i="29" s="1"/>
  <c r="E7" i="29"/>
  <c r="D7" i="29"/>
  <c r="I6" i="29"/>
  <c r="D44" i="21"/>
  <c r="D43" i="21" s="1"/>
  <c r="E38" i="21"/>
  <c r="D38" i="21"/>
  <c r="D37" i="21"/>
  <c r="E11" i="21"/>
  <c r="E10" i="21"/>
  <c r="A2" i="36"/>
  <c r="G505" i="28"/>
  <c r="G506" i="33" s="1"/>
  <c r="G504" i="28"/>
  <c r="G505" i="33" s="1"/>
  <c r="G503" i="28"/>
  <c r="G504" i="33" s="1"/>
  <c r="G502" i="28"/>
  <c r="G501" i="28"/>
  <c r="G502" i="33" s="1"/>
  <c r="G500" i="28"/>
  <c r="G501" i="33" s="1"/>
  <c r="G499" i="28"/>
  <c r="G500" i="33" s="1"/>
  <c r="G498" i="28"/>
  <c r="G499" i="33" s="1"/>
  <c r="G497" i="28"/>
  <c r="G498" i="33" s="1"/>
  <c r="L496" i="28"/>
  <c r="G496" i="28"/>
  <c r="G497" i="33" s="1"/>
  <c r="G495" i="28"/>
  <c r="G496" i="33" s="1"/>
  <c r="G494" i="28"/>
  <c r="G495" i="33" s="1"/>
  <c r="G493" i="28"/>
  <c r="G494" i="33" s="1"/>
  <c r="L492" i="28"/>
  <c r="G492" i="28"/>
  <c r="G493" i="33" s="1"/>
  <c r="G491" i="28"/>
  <c r="G492" i="33" s="1"/>
  <c r="L490" i="28"/>
  <c r="J490" i="28"/>
  <c r="G490" i="28"/>
  <c r="G491" i="33" s="1"/>
  <c r="G489" i="28"/>
  <c r="G490" i="33" s="1"/>
  <c r="G488" i="28"/>
  <c r="G489" i="33" s="1"/>
  <c r="G487" i="28"/>
  <c r="G488" i="33" s="1"/>
  <c r="G486" i="28"/>
  <c r="J486" i="28" s="1"/>
  <c r="G485" i="28"/>
  <c r="G486" i="33" s="1"/>
  <c r="G484" i="28"/>
  <c r="G485" i="33" s="1"/>
  <c r="G483" i="28"/>
  <c r="G484" i="33" s="1"/>
  <c r="G482" i="28"/>
  <c r="G483" i="33" s="1"/>
  <c r="G481" i="28"/>
  <c r="G482" i="33" s="1"/>
  <c r="L480" i="28"/>
  <c r="G480" i="28"/>
  <c r="G481" i="33" s="1"/>
  <c r="I479" i="28"/>
  <c r="I480" i="33" s="1"/>
  <c r="G479" i="28"/>
  <c r="G480" i="33" s="1"/>
  <c r="G478" i="28"/>
  <c r="G479" i="33" s="1"/>
  <c r="G477" i="28"/>
  <c r="G478" i="33" s="1"/>
  <c r="J476" i="28"/>
  <c r="G476" i="28"/>
  <c r="G477" i="33" s="1"/>
  <c r="G475" i="28"/>
  <c r="G476" i="33" s="1"/>
  <c r="G474" i="28"/>
  <c r="G475" i="33" s="1"/>
  <c r="K473" i="28"/>
  <c r="G473" i="28"/>
  <c r="G474" i="33" s="1"/>
  <c r="G472" i="28"/>
  <c r="G471" i="28"/>
  <c r="G472" i="33" s="1"/>
  <c r="G470" i="28"/>
  <c r="G471" i="33" s="1"/>
  <c r="G469" i="28"/>
  <c r="G470" i="33" s="1"/>
  <c r="G468" i="28"/>
  <c r="G469" i="33" s="1"/>
  <c r="G467" i="28"/>
  <c r="G468" i="33" s="1"/>
  <c r="G466" i="28"/>
  <c r="G467" i="33" s="1"/>
  <c r="G465" i="28"/>
  <c r="G466" i="33" s="1"/>
  <c r="G464" i="28"/>
  <c r="G465" i="33" s="1"/>
  <c r="G463" i="28"/>
  <c r="G464" i="33" s="1"/>
  <c r="G462" i="28"/>
  <c r="G463" i="33" s="1"/>
  <c r="G461" i="28"/>
  <c r="G462" i="33" s="1"/>
  <c r="L460" i="28"/>
  <c r="J460" i="28"/>
  <c r="I460" i="28"/>
  <c r="I461" i="33" s="1"/>
  <c r="G460" i="28"/>
  <c r="G461" i="33" s="1"/>
  <c r="G459" i="28"/>
  <c r="G460" i="33" s="1"/>
  <c r="G458" i="28"/>
  <c r="G459" i="33" s="1"/>
  <c r="G457" i="28"/>
  <c r="G458" i="33" s="1"/>
  <c r="G456" i="28"/>
  <c r="G455" i="28"/>
  <c r="G456" i="33" s="1"/>
  <c r="G454" i="28"/>
  <c r="G455" i="33" s="1"/>
  <c r="G453" i="28"/>
  <c r="G454" i="33" s="1"/>
  <c r="G452" i="28"/>
  <c r="G453" i="33" s="1"/>
  <c r="G451" i="28"/>
  <c r="G452" i="33" s="1"/>
  <c r="G450" i="28"/>
  <c r="G451" i="33" s="1"/>
  <c r="G449" i="28"/>
  <c r="G450" i="33" s="1"/>
  <c r="G448" i="28"/>
  <c r="G449" i="33" s="1"/>
  <c r="G447" i="28"/>
  <c r="G448" i="33" s="1"/>
  <c r="G446" i="28"/>
  <c r="G447" i="33" s="1"/>
  <c r="G445" i="28"/>
  <c r="G446" i="33" s="1"/>
  <c r="L444" i="28"/>
  <c r="J444" i="28"/>
  <c r="I444" i="28"/>
  <c r="I445" i="33" s="1"/>
  <c r="G444" i="28"/>
  <c r="G445" i="33" s="1"/>
  <c r="G443" i="28"/>
  <c r="G444" i="33" s="1"/>
  <c r="G442" i="28"/>
  <c r="G443" i="33" s="1"/>
  <c r="G441" i="28"/>
  <c r="G442" i="33" s="1"/>
  <c r="G440" i="28"/>
  <c r="I439" i="28"/>
  <c r="I440" i="33" s="1"/>
  <c r="G439" i="28"/>
  <c r="G440" i="33" s="1"/>
  <c r="G438" i="28"/>
  <c r="G437" i="28"/>
  <c r="G438" i="33" s="1"/>
  <c r="G436" i="28"/>
  <c r="G437" i="33" s="1"/>
  <c r="K435" i="28"/>
  <c r="G435" i="28"/>
  <c r="G436" i="33" s="1"/>
  <c r="G434" i="28"/>
  <c r="G435" i="33" s="1"/>
  <c r="G433" i="28"/>
  <c r="G434" i="33" s="1"/>
  <c r="L432" i="28"/>
  <c r="J432" i="28"/>
  <c r="I432" i="28"/>
  <c r="I433" i="33" s="1"/>
  <c r="G432" i="28"/>
  <c r="G433" i="33" s="1"/>
  <c r="G431" i="28"/>
  <c r="G432" i="33" s="1"/>
  <c r="G430" i="28"/>
  <c r="G431" i="33" s="1"/>
  <c r="G429" i="28"/>
  <c r="G430" i="33" s="1"/>
  <c r="G428" i="28"/>
  <c r="G429" i="33" s="1"/>
  <c r="G427" i="28"/>
  <c r="G428" i="33" s="1"/>
  <c r="G426" i="28"/>
  <c r="G427" i="33" s="1"/>
  <c r="G425" i="28"/>
  <c r="G426" i="33" s="1"/>
  <c r="G424" i="28"/>
  <c r="I423" i="28"/>
  <c r="I424" i="33" s="1"/>
  <c r="G423" i="28"/>
  <c r="G424" i="33" s="1"/>
  <c r="G422" i="28"/>
  <c r="G423" i="33" s="1"/>
  <c r="G421" i="28"/>
  <c r="G422" i="33" s="1"/>
  <c r="H420" i="28"/>
  <c r="H421" i="33" s="1"/>
  <c r="N421" i="33" s="1"/>
  <c r="G420" i="28"/>
  <c r="G421" i="33" s="1"/>
  <c r="K419" i="28"/>
  <c r="I419" i="28"/>
  <c r="I420" i="33" s="1"/>
  <c r="G419" i="28"/>
  <c r="G420" i="33" s="1"/>
  <c r="G418" i="28"/>
  <c r="G419" i="33" s="1"/>
  <c r="G417" i="28"/>
  <c r="G418" i="33" s="1"/>
  <c r="L416" i="28"/>
  <c r="K416" i="28"/>
  <c r="J416" i="28"/>
  <c r="I416" i="28"/>
  <c r="I417" i="33" s="1"/>
  <c r="H416" i="28"/>
  <c r="H417" i="33" s="1"/>
  <c r="N417" i="33" s="1"/>
  <c r="G416" i="28"/>
  <c r="G417" i="33" s="1"/>
  <c r="G415" i="28"/>
  <c r="G416" i="33" s="1"/>
  <c r="L414" i="28"/>
  <c r="K414" i="28"/>
  <c r="J414" i="28"/>
  <c r="H414" i="28"/>
  <c r="H415" i="33" s="1"/>
  <c r="N415" i="33" s="1"/>
  <c r="G414" i="28"/>
  <c r="G415" i="33" s="1"/>
  <c r="G413" i="28"/>
  <c r="G414" i="33" s="1"/>
  <c r="G412" i="28"/>
  <c r="G413" i="33" s="1"/>
  <c r="K411" i="28"/>
  <c r="G411" i="28"/>
  <c r="G412" i="33" s="1"/>
  <c r="L410" i="28"/>
  <c r="G410" i="28"/>
  <c r="G411" i="33" s="1"/>
  <c r="G409" i="28"/>
  <c r="G410" i="33" s="1"/>
  <c r="J408" i="28"/>
  <c r="I408" i="28"/>
  <c r="I409" i="33" s="1"/>
  <c r="G408" i="28"/>
  <c r="G409" i="33" s="1"/>
  <c r="G407" i="28"/>
  <c r="G408" i="33" s="1"/>
  <c r="G406" i="28"/>
  <c r="G407" i="33" s="1"/>
  <c r="G405" i="28"/>
  <c r="G404" i="28"/>
  <c r="G405" i="33" s="1"/>
  <c r="G403" i="28"/>
  <c r="G404" i="33" s="1"/>
  <c r="G402" i="28"/>
  <c r="G403" i="33" s="1"/>
  <c r="G401" i="28"/>
  <c r="K400" i="28"/>
  <c r="J400" i="28"/>
  <c r="I400" i="28"/>
  <c r="I401" i="33" s="1"/>
  <c r="H400" i="28"/>
  <c r="H401" i="33" s="1"/>
  <c r="N401" i="33" s="1"/>
  <c r="G400" i="28"/>
  <c r="G401" i="33" s="1"/>
  <c r="I399" i="28"/>
  <c r="I400" i="33" s="1"/>
  <c r="G399" i="28"/>
  <c r="G400" i="33" s="1"/>
  <c r="G398" i="28"/>
  <c r="G399" i="33" s="1"/>
  <c r="G397" i="28"/>
  <c r="J396" i="28"/>
  <c r="G396" i="28"/>
  <c r="G397" i="33" s="1"/>
  <c r="G395" i="28"/>
  <c r="G396" i="33" s="1"/>
  <c r="G394" i="28"/>
  <c r="G395" i="33" s="1"/>
  <c r="K393" i="28"/>
  <c r="G393" i="28"/>
  <c r="G394" i="33" s="1"/>
  <c r="G392" i="28"/>
  <c r="G393" i="33" s="1"/>
  <c r="G391" i="28"/>
  <c r="G392" i="33" s="1"/>
  <c r="G390" i="28"/>
  <c r="G389" i="28"/>
  <c r="G388" i="28"/>
  <c r="G389" i="33" s="1"/>
  <c r="G387" i="28"/>
  <c r="G388" i="33" s="1"/>
  <c r="G386" i="28"/>
  <c r="G387" i="33" s="1"/>
  <c r="G385" i="28"/>
  <c r="G386" i="33" s="1"/>
  <c r="L384" i="28"/>
  <c r="J384" i="28"/>
  <c r="G384" i="28"/>
  <c r="G385" i="33" s="1"/>
  <c r="G383" i="28"/>
  <c r="G384" i="33" s="1"/>
  <c r="L382" i="28"/>
  <c r="K382" i="28"/>
  <c r="J382" i="28"/>
  <c r="G382" i="28"/>
  <c r="G383" i="33" s="1"/>
  <c r="G381" i="28"/>
  <c r="G382" i="33" s="1"/>
  <c r="G380" i="28"/>
  <c r="G381" i="33" s="1"/>
  <c r="G379" i="28"/>
  <c r="G380" i="33" s="1"/>
  <c r="G378" i="28"/>
  <c r="G379" i="33" s="1"/>
  <c r="G377" i="28"/>
  <c r="G378" i="33" s="1"/>
  <c r="G376" i="28"/>
  <c r="G377" i="33" s="1"/>
  <c r="G375" i="28"/>
  <c r="G376" i="33" s="1"/>
  <c r="G374" i="28"/>
  <c r="G375" i="33" s="1"/>
  <c r="G373" i="28"/>
  <c r="G374" i="33" s="1"/>
  <c r="J372" i="28"/>
  <c r="G372" i="28"/>
  <c r="G373" i="33" s="1"/>
  <c r="G371" i="28"/>
  <c r="G372" i="33" s="1"/>
  <c r="L370" i="28"/>
  <c r="J370" i="28"/>
  <c r="G370" i="28"/>
  <c r="G371" i="33" s="1"/>
  <c r="G369" i="28"/>
  <c r="G368" i="28"/>
  <c r="G369" i="33" s="1"/>
  <c r="G367" i="28"/>
  <c r="G368" i="33" s="1"/>
  <c r="K366" i="28"/>
  <c r="G366" i="28"/>
  <c r="G367" i="33" s="1"/>
  <c r="G365" i="28"/>
  <c r="G366" i="33" s="1"/>
  <c r="L364" i="28"/>
  <c r="J364" i="28"/>
  <c r="H364" i="28"/>
  <c r="H365" i="33" s="1"/>
  <c r="N365" i="33" s="1"/>
  <c r="G364" i="28"/>
  <c r="G365" i="33" s="1"/>
  <c r="G363" i="28"/>
  <c r="G364" i="33" s="1"/>
  <c r="G362" i="28"/>
  <c r="G363" i="33" s="1"/>
  <c r="G361" i="28"/>
  <c r="G362" i="33" s="1"/>
  <c r="G360" i="28"/>
  <c r="G361" i="33" s="1"/>
  <c r="G359" i="28"/>
  <c r="G360" i="33" s="1"/>
  <c r="G358" i="28"/>
  <c r="G359" i="33" s="1"/>
  <c r="G357" i="28"/>
  <c r="H356" i="28"/>
  <c r="H357" i="33" s="1"/>
  <c r="N357" i="33" s="1"/>
  <c r="G356" i="28"/>
  <c r="G357" i="33" s="1"/>
  <c r="G355" i="28"/>
  <c r="G356" i="33" s="1"/>
  <c r="G354" i="28"/>
  <c r="G355" i="33" s="1"/>
  <c r="G353" i="28"/>
  <c r="G354" i="33" s="1"/>
  <c r="L352" i="28"/>
  <c r="J352" i="28"/>
  <c r="G352" i="28"/>
  <c r="G353" i="33" s="1"/>
  <c r="G351" i="28"/>
  <c r="G352" i="33" s="1"/>
  <c r="L350" i="28"/>
  <c r="K350" i="28"/>
  <c r="J350" i="28"/>
  <c r="G350" i="28"/>
  <c r="G351" i="33" s="1"/>
  <c r="G349" i="28"/>
  <c r="G350" i="33" s="1"/>
  <c r="L348" i="28"/>
  <c r="J348" i="28"/>
  <c r="I348" i="28"/>
  <c r="I349" i="33" s="1"/>
  <c r="H348" i="28"/>
  <c r="H349" i="33" s="1"/>
  <c r="N349" i="33" s="1"/>
  <c r="G348" i="28"/>
  <c r="G349" i="33" s="1"/>
  <c r="K347" i="28"/>
  <c r="G347" i="28"/>
  <c r="G348" i="33" s="1"/>
  <c r="G346" i="28"/>
  <c r="G347" i="33" s="1"/>
  <c r="G345" i="28"/>
  <c r="G346" i="33" s="1"/>
  <c r="G344" i="28"/>
  <c r="G345" i="33" s="1"/>
  <c r="G343" i="28"/>
  <c r="G344" i="33" s="1"/>
  <c r="G342" i="28"/>
  <c r="G341" i="28"/>
  <c r="G340" i="28"/>
  <c r="G341" i="33" s="1"/>
  <c r="K339" i="28"/>
  <c r="I339" i="28"/>
  <c r="I340" i="33" s="1"/>
  <c r="G339" i="28"/>
  <c r="G340" i="33" s="1"/>
  <c r="G338" i="28"/>
  <c r="G339" i="33" s="1"/>
  <c r="G337" i="28"/>
  <c r="G336" i="28"/>
  <c r="G337" i="33" s="1"/>
  <c r="G335" i="28"/>
  <c r="G336" i="33" s="1"/>
  <c r="L334" i="28"/>
  <c r="K334" i="28"/>
  <c r="J334" i="28"/>
  <c r="G334" i="28"/>
  <c r="G335" i="33" s="1"/>
  <c r="G333" i="28"/>
  <c r="G334" i="33" s="1"/>
  <c r="G332" i="28"/>
  <c r="G333" i="33" s="1"/>
  <c r="G331" i="28"/>
  <c r="G332" i="33" s="1"/>
  <c r="L330" i="28"/>
  <c r="J330" i="28"/>
  <c r="H330" i="28"/>
  <c r="H331" i="33" s="1"/>
  <c r="N331" i="33" s="1"/>
  <c r="G330" i="28"/>
  <c r="G331" i="33" s="1"/>
  <c r="G329" i="28"/>
  <c r="G330" i="33" s="1"/>
  <c r="G328" i="28"/>
  <c r="G329" i="33" s="1"/>
  <c r="G327" i="28"/>
  <c r="G326" i="28"/>
  <c r="G327" i="33" s="1"/>
  <c r="G325" i="28"/>
  <c r="G326" i="33" s="1"/>
  <c r="G324" i="28"/>
  <c r="G325" i="33" s="1"/>
  <c r="G323" i="28"/>
  <c r="G324" i="33" s="1"/>
  <c r="L322" i="28"/>
  <c r="J322" i="28"/>
  <c r="G322" i="28"/>
  <c r="G323" i="33" s="1"/>
  <c r="G321" i="28"/>
  <c r="G322" i="33" s="1"/>
  <c r="K320" i="28"/>
  <c r="J320" i="28"/>
  <c r="I320" i="28"/>
  <c r="I321" i="33" s="1"/>
  <c r="G320" i="28"/>
  <c r="G321" i="33" s="1"/>
  <c r="G319" i="28"/>
  <c r="G320" i="33" s="1"/>
  <c r="G318" i="28"/>
  <c r="G319" i="33" s="1"/>
  <c r="G317" i="28"/>
  <c r="G316" i="28"/>
  <c r="G317" i="33" s="1"/>
  <c r="G315" i="28"/>
  <c r="G316" i="33" s="1"/>
  <c r="G314" i="28"/>
  <c r="G315" i="33" s="1"/>
  <c r="K313" i="28"/>
  <c r="I313" i="28"/>
  <c r="I314" i="33" s="1"/>
  <c r="G313" i="28"/>
  <c r="G314" i="33" s="1"/>
  <c r="K312" i="28"/>
  <c r="J312" i="28"/>
  <c r="I312" i="28"/>
  <c r="I313" i="33" s="1"/>
  <c r="H312" i="28"/>
  <c r="H313" i="33" s="1"/>
  <c r="N313" i="33" s="1"/>
  <c r="G312" i="28"/>
  <c r="G313" i="33" s="1"/>
  <c r="I311" i="28"/>
  <c r="I312" i="33" s="1"/>
  <c r="G311" i="28"/>
  <c r="G312" i="33" s="1"/>
  <c r="G310" i="28"/>
  <c r="G311" i="33" s="1"/>
  <c r="G309" i="28"/>
  <c r="G308" i="28"/>
  <c r="K307" i="28"/>
  <c r="G307" i="28"/>
  <c r="G308" i="33" s="1"/>
  <c r="G306" i="28"/>
  <c r="G307" i="33" s="1"/>
  <c r="G305" i="28"/>
  <c r="G306" i="33" s="1"/>
  <c r="G304" i="28"/>
  <c r="G305" i="33" s="1"/>
  <c r="G303" i="28"/>
  <c r="G304" i="33" s="1"/>
  <c r="K302" i="28"/>
  <c r="G302" i="28"/>
  <c r="G303" i="33" s="1"/>
  <c r="G301" i="28"/>
  <c r="G302" i="33" s="1"/>
  <c r="G300" i="28"/>
  <c r="G301" i="33" s="1"/>
  <c r="G299" i="28"/>
  <c r="G300" i="33" s="1"/>
  <c r="G298" i="28"/>
  <c r="G299" i="33" s="1"/>
  <c r="G297" i="28"/>
  <c r="G296" i="28"/>
  <c r="G297" i="33" s="1"/>
  <c r="G295" i="28"/>
  <c r="L294" i="28"/>
  <c r="K294" i="28"/>
  <c r="J294" i="28"/>
  <c r="G294" i="28"/>
  <c r="G295" i="33" s="1"/>
  <c r="G293" i="28"/>
  <c r="G294" i="33" s="1"/>
  <c r="G292" i="28"/>
  <c r="G293" i="33" s="1"/>
  <c r="K291" i="28"/>
  <c r="I291" i="28"/>
  <c r="I292" i="33" s="1"/>
  <c r="G291" i="28"/>
  <c r="G292" i="33" s="1"/>
  <c r="L290" i="28"/>
  <c r="G290" i="28"/>
  <c r="G291" i="33" s="1"/>
  <c r="G289" i="28"/>
  <c r="G288" i="28"/>
  <c r="G289" i="33" s="1"/>
  <c r="G287" i="28"/>
  <c r="G288" i="33" s="1"/>
  <c r="G286" i="28"/>
  <c r="G287" i="33" s="1"/>
  <c r="G285" i="28"/>
  <c r="G284" i="28"/>
  <c r="G285" i="33" s="1"/>
  <c r="K283" i="28"/>
  <c r="I283" i="28"/>
  <c r="I284" i="33" s="1"/>
  <c r="G283" i="28"/>
  <c r="G284" i="33" s="1"/>
  <c r="G282" i="28"/>
  <c r="G283" i="33" s="1"/>
  <c r="G281" i="28"/>
  <c r="L280" i="28"/>
  <c r="J280" i="28"/>
  <c r="H280" i="28"/>
  <c r="H281" i="33" s="1"/>
  <c r="N281" i="33" s="1"/>
  <c r="G280" i="28"/>
  <c r="G281" i="33" s="1"/>
  <c r="G279" i="28"/>
  <c r="G280" i="33" s="1"/>
  <c r="L278" i="28"/>
  <c r="K278" i="28"/>
  <c r="J278" i="28"/>
  <c r="H278" i="28"/>
  <c r="H279" i="33" s="1"/>
  <c r="N279" i="33" s="1"/>
  <c r="G278" i="28"/>
  <c r="G279" i="33" s="1"/>
  <c r="I277" i="28"/>
  <c r="I278" i="33" s="1"/>
  <c r="G277" i="28"/>
  <c r="G278" i="33" s="1"/>
  <c r="K276" i="28"/>
  <c r="J276" i="28"/>
  <c r="I276" i="28"/>
  <c r="I277" i="33" s="1"/>
  <c r="H276" i="28"/>
  <c r="H277" i="33" s="1"/>
  <c r="N277" i="33" s="1"/>
  <c r="G276" i="28"/>
  <c r="G277" i="33" s="1"/>
  <c r="K275" i="28"/>
  <c r="I275" i="28"/>
  <c r="I276" i="33" s="1"/>
  <c r="G275" i="28"/>
  <c r="G276" i="33" s="1"/>
  <c r="G274" i="28"/>
  <c r="G275" i="33" s="1"/>
  <c r="G273" i="28"/>
  <c r="G272" i="28"/>
  <c r="G273" i="33" s="1"/>
  <c r="G271" i="28"/>
  <c r="G272" i="33" s="1"/>
  <c r="G270" i="28"/>
  <c r="G271" i="33" s="1"/>
  <c r="G269" i="28"/>
  <c r="G268" i="28"/>
  <c r="G269" i="33" s="1"/>
  <c r="K267" i="28"/>
  <c r="I267" i="28"/>
  <c r="I268" i="33" s="1"/>
  <c r="G267" i="28"/>
  <c r="G268" i="33" s="1"/>
  <c r="G266" i="28"/>
  <c r="G267" i="33" s="1"/>
  <c r="K265" i="28"/>
  <c r="I265" i="28"/>
  <c r="I266" i="33" s="1"/>
  <c r="G265" i="28"/>
  <c r="G266" i="33" s="1"/>
  <c r="G264" i="28"/>
  <c r="G265" i="33" s="1"/>
  <c r="G263" i="28"/>
  <c r="G264" i="33" s="1"/>
  <c r="G262" i="28"/>
  <c r="G263" i="33" s="1"/>
  <c r="G261" i="28"/>
  <c r="G262" i="33" s="1"/>
  <c r="L260" i="28"/>
  <c r="K260" i="28"/>
  <c r="J260" i="28"/>
  <c r="H260" i="28"/>
  <c r="H261" i="33" s="1"/>
  <c r="N261" i="33" s="1"/>
  <c r="G260" i="28"/>
  <c r="G261" i="33" s="1"/>
  <c r="G259" i="28"/>
  <c r="G260" i="33" s="1"/>
  <c r="L258" i="28"/>
  <c r="J258" i="28"/>
  <c r="G258" i="28"/>
  <c r="G259" i="33" s="1"/>
  <c r="G257" i="28"/>
  <c r="G256" i="28"/>
  <c r="G257" i="33" s="1"/>
  <c r="G255" i="28"/>
  <c r="G256" i="33" s="1"/>
  <c r="G254" i="28"/>
  <c r="G255" i="33" s="1"/>
  <c r="I253" i="28"/>
  <c r="I254" i="33" s="1"/>
  <c r="G253" i="28"/>
  <c r="G254" i="33" s="1"/>
  <c r="G252" i="28"/>
  <c r="G253" i="33" s="1"/>
  <c r="G251" i="28"/>
  <c r="G250" i="28"/>
  <c r="G251" i="33" s="1"/>
  <c r="G249" i="28"/>
  <c r="J248" i="28"/>
  <c r="G248" i="28"/>
  <c r="G249" i="33" s="1"/>
  <c r="G247" i="28"/>
  <c r="G248" i="33" s="1"/>
  <c r="G246" i="28"/>
  <c r="G247" i="33" s="1"/>
  <c r="K245" i="28"/>
  <c r="I245" i="28"/>
  <c r="I246" i="33" s="1"/>
  <c r="G245" i="28"/>
  <c r="G246" i="33" s="1"/>
  <c r="G244" i="28"/>
  <c r="G245" i="33" s="1"/>
  <c r="G243" i="28"/>
  <c r="L242" i="28"/>
  <c r="H242" i="28"/>
  <c r="H243" i="33" s="1"/>
  <c r="N243" i="33" s="1"/>
  <c r="G242" i="28"/>
  <c r="G243" i="33" s="1"/>
  <c r="G241" i="28"/>
  <c r="G242" i="33" s="1"/>
  <c r="L240" i="28"/>
  <c r="J240" i="28"/>
  <c r="G240" i="28"/>
  <c r="G241" i="33" s="1"/>
  <c r="G239" i="28"/>
  <c r="G240" i="33" s="1"/>
  <c r="G238" i="28"/>
  <c r="G239" i="33" s="1"/>
  <c r="I237" i="28"/>
  <c r="I238" i="33" s="1"/>
  <c r="G237" i="28"/>
  <c r="G238" i="33" s="1"/>
  <c r="K236" i="28"/>
  <c r="G236" i="28"/>
  <c r="G237" i="33" s="1"/>
  <c r="G235" i="28"/>
  <c r="L234" i="28"/>
  <c r="J234" i="28"/>
  <c r="G234" i="28"/>
  <c r="G235" i="33" s="1"/>
  <c r="G233" i="28"/>
  <c r="G232" i="28"/>
  <c r="G233" i="33" s="1"/>
  <c r="G231" i="28"/>
  <c r="G232" i="33" s="1"/>
  <c r="G230" i="28"/>
  <c r="G231" i="33" s="1"/>
  <c r="G229" i="28"/>
  <c r="G228" i="28"/>
  <c r="G229" i="33" s="1"/>
  <c r="K227" i="28"/>
  <c r="G227" i="28"/>
  <c r="G228" i="33" s="1"/>
  <c r="G226" i="28"/>
  <c r="G227" i="33" s="1"/>
  <c r="G225" i="28"/>
  <c r="G224" i="28"/>
  <c r="G225" i="33" s="1"/>
  <c r="G223" i="28"/>
  <c r="G224" i="33" s="1"/>
  <c r="G222" i="28"/>
  <c r="G223" i="33" s="1"/>
  <c r="G221" i="28"/>
  <c r="G220" i="28"/>
  <c r="G221" i="33" s="1"/>
  <c r="G219" i="28"/>
  <c r="L218" i="28"/>
  <c r="G218" i="28"/>
  <c r="G219" i="33" s="1"/>
  <c r="G217" i="28"/>
  <c r="L216" i="28"/>
  <c r="J216" i="28"/>
  <c r="H216" i="28"/>
  <c r="H217" i="33" s="1"/>
  <c r="N217" i="33" s="1"/>
  <c r="G216" i="28"/>
  <c r="G217" i="33" s="1"/>
  <c r="G215" i="28"/>
  <c r="G216" i="33" s="1"/>
  <c r="G214" i="28"/>
  <c r="G215" i="33" s="1"/>
  <c r="K213" i="28"/>
  <c r="I213" i="28"/>
  <c r="I214" i="33" s="1"/>
  <c r="G213" i="28"/>
  <c r="G214" i="33" s="1"/>
  <c r="G212" i="28"/>
  <c r="G213" i="33" s="1"/>
  <c r="G211" i="28"/>
  <c r="G210" i="28"/>
  <c r="G211" i="33" s="1"/>
  <c r="K209" i="28"/>
  <c r="I209" i="28"/>
  <c r="I210" i="33" s="1"/>
  <c r="G209" i="28"/>
  <c r="G210" i="33" s="1"/>
  <c r="L208" i="28"/>
  <c r="G208" i="28"/>
  <c r="G209" i="33" s="1"/>
  <c r="G207" i="28"/>
  <c r="G208" i="33" s="1"/>
  <c r="G206" i="28"/>
  <c r="G207" i="33" s="1"/>
  <c r="I205" i="28"/>
  <c r="I206" i="33" s="1"/>
  <c r="G205" i="28"/>
  <c r="G206" i="33" s="1"/>
  <c r="L204" i="28"/>
  <c r="G204" i="28"/>
  <c r="G205" i="33" s="1"/>
  <c r="G203" i="28"/>
  <c r="G202" i="28"/>
  <c r="G203" i="33" s="1"/>
  <c r="G201" i="28"/>
  <c r="G200" i="28"/>
  <c r="G201" i="33" s="1"/>
  <c r="G199" i="28"/>
  <c r="G200" i="33" s="1"/>
  <c r="G198" i="28"/>
  <c r="G199" i="33" s="1"/>
  <c r="G197" i="28"/>
  <c r="K196" i="28"/>
  <c r="I196" i="28"/>
  <c r="I197" i="33" s="1"/>
  <c r="G196" i="28"/>
  <c r="G197" i="33" s="1"/>
  <c r="G195" i="28"/>
  <c r="G196" i="33" s="1"/>
  <c r="G194" i="28"/>
  <c r="G195" i="33" s="1"/>
  <c r="G193" i="28"/>
  <c r="I193" i="28" s="1"/>
  <c r="I194" i="33" s="1"/>
  <c r="G192" i="28"/>
  <c r="G193" i="33" s="1"/>
  <c r="G191" i="28"/>
  <c r="G192" i="33" s="1"/>
  <c r="G190" i="28"/>
  <c r="G191" i="33" s="1"/>
  <c r="G189" i="28"/>
  <c r="G188" i="28"/>
  <c r="G189" i="33" s="1"/>
  <c r="G187" i="28"/>
  <c r="L186" i="28"/>
  <c r="J186" i="28"/>
  <c r="H186" i="28"/>
  <c r="H187" i="33" s="1"/>
  <c r="N187" i="33" s="1"/>
  <c r="G186" i="28"/>
  <c r="G187" i="33" s="1"/>
  <c r="G185" i="28"/>
  <c r="L184" i="28"/>
  <c r="J184" i="28"/>
  <c r="H184" i="28"/>
  <c r="H185" i="33" s="1"/>
  <c r="N185" i="33" s="1"/>
  <c r="G184" i="28"/>
  <c r="G185" i="33" s="1"/>
  <c r="G183" i="28"/>
  <c r="G182" i="28"/>
  <c r="G183" i="33" s="1"/>
  <c r="G181" i="28"/>
  <c r="G180" i="28"/>
  <c r="G181" i="33" s="1"/>
  <c r="K179" i="28"/>
  <c r="I179" i="28"/>
  <c r="I180" i="33" s="1"/>
  <c r="G179" i="28"/>
  <c r="G180" i="33" s="1"/>
  <c r="G178" i="28"/>
  <c r="G179" i="33" s="1"/>
  <c r="G177" i="28"/>
  <c r="G176" i="28"/>
  <c r="G177" i="33" s="1"/>
  <c r="G175" i="28"/>
  <c r="G176" i="33" s="1"/>
  <c r="G174" i="28"/>
  <c r="G175" i="33" s="1"/>
  <c r="G173" i="28"/>
  <c r="G172" i="28"/>
  <c r="G173" i="33" s="1"/>
  <c r="G171" i="28"/>
  <c r="G170" i="28"/>
  <c r="G171" i="33" s="1"/>
  <c r="G169" i="28"/>
  <c r="G168" i="28"/>
  <c r="G169" i="33" s="1"/>
  <c r="G167" i="28"/>
  <c r="G166" i="28"/>
  <c r="G167" i="33" s="1"/>
  <c r="G165" i="28"/>
  <c r="G166" i="33" s="1"/>
  <c r="G164" i="28"/>
  <c r="G165" i="33" s="1"/>
  <c r="G163" i="28"/>
  <c r="L162" i="28"/>
  <c r="H162" i="28"/>
  <c r="H163" i="33" s="1"/>
  <c r="N163" i="33" s="1"/>
  <c r="G162" i="28"/>
  <c r="G163" i="33" s="1"/>
  <c r="G161" i="28"/>
  <c r="G162" i="33" s="1"/>
  <c r="L160" i="28"/>
  <c r="J160" i="28"/>
  <c r="H160" i="28"/>
  <c r="H161" i="33" s="1"/>
  <c r="N161" i="33" s="1"/>
  <c r="G160" i="28"/>
  <c r="G161" i="33" s="1"/>
  <c r="G159" i="28"/>
  <c r="G160" i="33" s="1"/>
  <c r="G158" i="28"/>
  <c r="G159" i="33" s="1"/>
  <c r="G157" i="28"/>
  <c r="G158" i="33" s="1"/>
  <c r="G156" i="28"/>
  <c r="G157" i="33" s="1"/>
  <c r="G155" i="28"/>
  <c r="I155" i="28" s="1"/>
  <c r="I156" i="33" s="1"/>
  <c r="G154" i="28"/>
  <c r="G155" i="33" s="1"/>
  <c r="I153" i="28"/>
  <c r="I154" i="33" s="1"/>
  <c r="G153" i="28"/>
  <c r="G152" i="28"/>
  <c r="G153" i="33" s="1"/>
  <c r="G151" i="28"/>
  <c r="K150" i="28"/>
  <c r="G150" i="28"/>
  <c r="G151" i="33" s="1"/>
  <c r="G149" i="28"/>
  <c r="G148" i="28"/>
  <c r="G149" i="33" s="1"/>
  <c r="G147" i="28"/>
  <c r="L146" i="28"/>
  <c r="J146" i="28"/>
  <c r="H146" i="28"/>
  <c r="H147" i="33" s="1"/>
  <c r="N147" i="33" s="1"/>
  <c r="G146" i="28"/>
  <c r="G147" i="33" s="1"/>
  <c r="G145" i="28"/>
  <c r="L144" i="28"/>
  <c r="J144" i="28"/>
  <c r="I144" i="28"/>
  <c r="I145" i="33" s="1"/>
  <c r="G144" i="28"/>
  <c r="G145" i="33" s="1"/>
  <c r="G143" i="28"/>
  <c r="G144" i="33" s="1"/>
  <c r="G142" i="28"/>
  <c r="G143" i="33" s="1"/>
  <c r="G141" i="28"/>
  <c r="G142" i="33" s="1"/>
  <c r="G140" i="28"/>
  <c r="G141" i="33" s="1"/>
  <c r="I139" i="28"/>
  <c r="I140" i="33" s="1"/>
  <c r="G139" i="28"/>
  <c r="G138" i="28"/>
  <c r="G139" i="33" s="1"/>
  <c r="G137" i="28"/>
  <c r="G136" i="28"/>
  <c r="G137" i="33" s="1"/>
  <c r="G135" i="28"/>
  <c r="G136" i="33" s="1"/>
  <c r="L134" i="28"/>
  <c r="K134" i="28"/>
  <c r="J134" i="28"/>
  <c r="H134" i="28"/>
  <c r="H135" i="33" s="1"/>
  <c r="N135" i="33" s="1"/>
  <c r="G134" i="28"/>
  <c r="G135" i="33" s="1"/>
  <c r="G133" i="28"/>
  <c r="K132" i="28"/>
  <c r="J132" i="28"/>
  <c r="I132" i="28"/>
  <c r="I133" i="33" s="1"/>
  <c r="G132" i="28"/>
  <c r="G133" i="33" s="1"/>
  <c r="K131" i="28"/>
  <c r="G131" i="28"/>
  <c r="G132" i="33" s="1"/>
  <c r="G130" i="28"/>
  <c r="G131" i="33" s="1"/>
  <c r="G129" i="28"/>
  <c r="G128" i="28"/>
  <c r="G129" i="33" s="1"/>
  <c r="G127" i="28"/>
  <c r="G128" i="33" s="1"/>
  <c r="G126" i="28"/>
  <c r="G127" i="33" s="1"/>
  <c r="G125" i="28"/>
  <c r="K124" i="28"/>
  <c r="J124" i="28"/>
  <c r="H124" i="28"/>
  <c r="H125" i="33" s="1"/>
  <c r="N125" i="33" s="1"/>
  <c r="G124" i="28"/>
  <c r="G125" i="33" s="1"/>
  <c r="G123" i="28"/>
  <c r="G122" i="28"/>
  <c r="G123" i="33" s="1"/>
  <c r="G121" i="28"/>
  <c r="G120" i="28"/>
  <c r="G121" i="33" s="1"/>
  <c r="G119" i="28"/>
  <c r="L119" i="28" s="1"/>
  <c r="G118" i="28"/>
  <c r="G119" i="33" s="1"/>
  <c r="K117" i="28"/>
  <c r="G117" i="28"/>
  <c r="G118" i="33" s="1"/>
  <c r="G116" i="28"/>
  <c r="G117" i="33" s="1"/>
  <c r="G115" i="28"/>
  <c r="G114" i="28"/>
  <c r="G113" i="28"/>
  <c r="G112" i="28"/>
  <c r="G113" i="33" s="1"/>
  <c r="G111" i="28"/>
  <c r="L110" i="28"/>
  <c r="G110" i="28"/>
  <c r="G109" i="28"/>
  <c r="G108" i="28"/>
  <c r="G109" i="33" s="1"/>
  <c r="G107" i="28"/>
  <c r="G106" i="28"/>
  <c r="G105" i="28"/>
  <c r="G104" i="28"/>
  <c r="G105" i="33" s="1"/>
  <c r="G103" i="28"/>
  <c r="K103" i="28" s="1"/>
  <c r="H102" i="28"/>
  <c r="H103" i="33" s="1"/>
  <c r="N103" i="33" s="1"/>
  <c r="G102" i="28"/>
  <c r="G101" i="28"/>
  <c r="K100" i="28"/>
  <c r="J100" i="28"/>
  <c r="I100" i="28"/>
  <c r="I101" i="33" s="1"/>
  <c r="G100" i="28"/>
  <c r="G101" i="33" s="1"/>
  <c r="G99" i="28"/>
  <c r="G98" i="28"/>
  <c r="G97" i="28"/>
  <c r="G96" i="28"/>
  <c r="G97" i="33" s="1"/>
  <c r="G95" i="28"/>
  <c r="G94" i="28"/>
  <c r="K93" i="28"/>
  <c r="G93" i="28"/>
  <c r="G92" i="28"/>
  <c r="G93" i="33" s="1"/>
  <c r="G91" i="28"/>
  <c r="K90" i="28"/>
  <c r="H90" i="28"/>
  <c r="H91" i="33" s="1"/>
  <c r="N91" i="33" s="1"/>
  <c r="G90" i="28"/>
  <c r="G89" i="28"/>
  <c r="G90" i="33" s="1"/>
  <c r="I88" i="28"/>
  <c r="I89" i="33" s="1"/>
  <c r="G88" i="28"/>
  <c r="L87" i="28"/>
  <c r="H87" i="28"/>
  <c r="H88" i="33" s="1"/>
  <c r="N88" i="33" s="1"/>
  <c r="G87" i="28"/>
  <c r="G88" i="33" s="1"/>
  <c r="G86" i="28"/>
  <c r="G87" i="33" s="1"/>
  <c r="G85" i="28"/>
  <c r="G86" i="33" s="1"/>
  <c r="G84" i="28"/>
  <c r="G85" i="33" s="1"/>
  <c r="K83" i="28"/>
  <c r="J83" i="28"/>
  <c r="H83" i="28"/>
  <c r="H84" i="33" s="1"/>
  <c r="N84" i="33" s="1"/>
  <c r="G83" i="28"/>
  <c r="G84" i="33" s="1"/>
  <c r="G82" i="28"/>
  <c r="G83" i="33" s="1"/>
  <c r="G81" i="28"/>
  <c r="G82" i="33" s="1"/>
  <c r="G80" i="28"/>
  <c r="G81" i="33" s="1"/>
  <c r="G79" i="28"/>
  <c r="G80" i="33" s="1"/>
  <c r="G78" i="28"/>
  <c r="G79" i="33" s="1"/>
  <c r="G77" i="28"/>
  <c r="G78" i="33" s="1"/>
  <c r="G76" i="28"/>
  <c r="G77" i="33" s="1"/>
  <c r="G75" i="28"/>
  <c r="G76" i="33" s="1"/>
  <c r="K74" i="28"/>
  <c r="I74" i="28"/>
  <c r="I75" i="33" s="1"/>
  <c r="G74" i="28"/>
  <c r="G75" i="33" s="1"/>
  <c r="G73" i="28"/>
  <c r="G74" i="33" s="1"/>
  <c r="G72" i="28"/>
  <c r="G73" i="33" s="1"/>
  <c r="H71" i="28"/>
  <c r="H72" i="33" s="1"/>
  <c r="N72" i="33" s="1"/>
  <c r="G71" i="28"/>
  <c r="G72" i="33" s="1"/>
  <c r="G70" i="28"/>
  <c r="G71" i="33" s="1"/>
  <c r="G69" i="28"/>
  <c r="G70" i="33" s="1"/>
  <c r="G68" i="28"/>
  <c r="G69" i="33" s="1"/>
  <c r="L67" i="28"/>
  <c r="J67" i="28"/>
  <c r="G67" i="28"/>
  <c r="G68" i="33" s="1"/>
  <c r="G66" i="28"/>
  <c r="G67" i="33" s="1"/>
  <c r="J65" i="28"/>
  <c r="G65" i="28"/>
  <c r="G66" i="33" s="1"/>
  <c r="I64" i="28"/>
  <c r="I65" i="33" s="1"/>
  <c r="G64" i="28"/>
  <c r="G65" i="33" s="1"/>
  <c r="G63" i="28"/>
  <c r="G64" i="33" s="1"/>
  <c r="G62" i="28"/>
  <c r="G63" i="33" s="1"/>
  <c r="G61" i="28"/>
  <c r="G62" i="33" s="1"/>
  <c r="K60" i="28"/>
  <c r="I60" i="28"/>
  <c r="I61" i="33" s="1"/>
  <c r="G60" i="28"/>
  <c r="G61" i="33" s="1"/>
  <c r="G59" i="28"/>
  <c r="G60" i="33" s="1"/>
  <c r="G58" i="28"/>
  <c r="G59" i="33" s="1"/>
  <c r="H57" i="28"/>
  <c r="H58" i="33" s="1"/>
  <c r="N58" i="33" s="1"/>
  <c r="G57" i="28"/>
  <c r="G58" i="33" s="1"/>
  <c r="I56" i="28"/>
  <c r="I57" i="33" s="1"/>
  <c r="G56" i="28"/>
  <c r="G57" i="33" s="1"/>
  <c r="G55" i="28"/>
  <c r="G56" i="33" s="1"/>
  <c r="G54" i="28"/>
  <c r="G55" i="33" s="1"/>
  <c r="K53" i="28"/>
  <c r="G53" i="28"/>
  <c r="G54" i="33" s="1"/>
  <c r="J52" i="28"/>
  <c r="I52" i="28"/>
  <c r="I53" i="33" s="1"/>
  <c r="G52" i="28"/>
  <c r="G53" i="33" s="1"/>
  <c r="G51" i="28"/>
  <c r="G52" i="33" s="1"/>
  <c r="K50" i="28"/>
  <c r="H50" i="28"/>
  <c r="H51" i="33" s="1"/>
  <c r="N51" i="33" s="1"/>
  <c r="G50" i="28"/>
  <c r="G51" i="33" s="1"/>
  <c r="J49" i="28"/>
  <c r="H49" i="28"/>
  <c r="H50" i="33" s="1"/>
  <c r="N50" i="33" s="1"/>
  <c r="G49" i="28"/>
  <c r="G50" i="33" s="1"/>
  <c r="G48" i="28"/>
  <c r="G49" i="33" s="1"/>
  <c r="L47" i="28"/>
  <c r="J47" i="28"/>
  <c r="H47" i="28"/>
  <c r="H48" i="33" s="1"/>
  <c r="N48" i="33" s="1"/>
  <c r="G47" i="28"/>
  <c r="G48" i="33" s="1"/>
  <c r="G46" i="28"/>
  <c r="G47" i="33" s="1"/>
  <c r="G45" i="28"/>
  <c r="G46" i="33" s="1"/>
  <c r="G44" i="28"/>
  <c r="G45" i="33" s="1"/>
  <c r="L43" i="28"/>
  <c r="K43" i="28"/>
  <c r="J43" i="28"/>
  <c r="I43" i="28"/>
  <c r="I44" i="33" s="1"/>
  <c r="H43" i="28"/>
  <c r="H44" i="33" s="1"/>
  <c r="N44" i="33" s="1"/>
  <c r="G43" i="28"/>
  <c r="G44" i="33" s="1"/>
  <c r="G42" i="28"/>
  <c r="G43" i="33" s="1"/>
  <c r="G41" i="28"/>
  <c r="G42" i="33" s="1"/>
  <c r="G40" i="28"/>
  <c r="G41" i="33" s="1"/>
  <c r="J39" i="28"/>
  <c r="H39" i="28"/>
  <c r="H40" i="33" s="1"/>
  <c r="N40" i="33" s="1"/>
  <c r="G39" i="28"/>
  <c r="G40" i="33" s="1"/>
  <c r="G38" i="28"/>
  <c r="G39" i="33" s="1"/>
  <c r="G37" i="28"/>
  <c r="G38" i="33" s="1"/>
  <c r="K36" i="28"/>
  <c r="I36" i="28"/>
  <c r="I37" i="33" s="1"/>
  <c r="G36" i="28"/>
  <c r="G37" i="33" s="1"/>
  <c r="K35" i="28"/>
  <c r="I35" i="28"/>
  <c r="I36" i="33" s="1"/>
  <c r="H35" i="28"/>
  <c r="H36" i="33" s="1"/>
  <c r="N36" i="33" s="1"/>
  <c r="G35" i="28"/>
  <c r="G36" i="33" s="1"/>
  <c r="G34" i="28"/>
  <c r="G35" i="33" s="1"/>
  <c r="G33" i="28"/>
  <c r="G34" i="33" s="1"/>
  <c r="G32" i="28"/>
  <c r="G33" i="33" s="1"/>
  <c r="L31" i="28"/>
  <c r="H31" i="28"/>
  <c r="H32" i="33" s="1"/>
  <c r="N32" i="33" s="1"/>
  <c r="G31" i="28"/>
  <c r="G32" i="33" s="1"/>
  <c r="G30" i="28"/>
  <c r="G31" i="33" s="1"/>
  <c r="L29" i="28"/>
  <c r="K29" i="28"/>
  <c r="J29" i="28"/>
  <c r="G29" i="28"/>
  <c r="G30" i="33" s="1"/>
  <c r="G28" i="28"/>
  <c r="G29" i="33" s="1"/>
  <c r="G27" i="28"/>
  <c r="G28" i="33" s="1"/>
  <c r="G26" i="28"/>
  <c r="G27" i="33" s="1"/>
  <c r="G25" i="28"/>
  <c r="G26" i="33" s="1"/>
  <c r="G24" i="28"/>
  <c r="G25" i="33" s="1"/>
  <c r="H23" i="28"/>
  <c r="H24" i="33" s="1"/>
  <c r="N24" i="33" s="1"/>
  <c r="G23" i="28"/>
  <c r="G24" i="33" s="1"/>
  <c r="G22" i="28"/>
  <c r="G23" i="33" s="1"/>
  <c r="G21" i="28"/>
  <c r="G22" i="33" s="1"/>
  <c r="K20" i="28"/>
  <c r="G20" i="28"/>
  <c r="G21" i="33" s="1"/>
  <c r="K19" i="28"/>
  <c r="J19" i="28"/>
  <c r="H19" i="28"/>
  <c r="H20" i="33" s="1"/>
  <c r="N20" i="33" s="1"/>
  <c r="G19" i="28"/>
  <c r="G20" i="33" s="1"/>
  <c r="G18" i="28"/>
  <c r="G19" i="33" s="1"/>
  <c r="J17" i="28"/>
  <c r="I17" i="28"/>
  <c r="I18" i="33" s="1"/>
  <c r="G17" i="28"/>
  <c r="G18" i="33" s="1"/>
  <c r="G16" i="28"/>
  <c r="G17" i="33" s="1"/>
  <c r="G15" i="28"/>
  <c r="G14" i="28"/>
  <c r="G13" i="28"/>
  <c r="G12" i="28"/>
  <c r="G11" i="28"/>
  <c r="G10" i="28"/>
  <c r="G9" i="28"/>
  <c r="G8" i="28"/>
  <c r="G7" i="28"/>
  <c r="G8" i="33" s="1"/>
  <c r="G6" i="28"/>
  <c r="A2" i="28"/>
  <c r="G506" i="27"/>
  <c r="H505" i="27"/>
  <c r="H504" i="27"/>
  <c r="H503" i="27"/>
  <c r="H502" i="27"/>
  <c r="H501" i="27"/>
  <c r="H500" i="27"/>
  <c r="H499" i="27"/>
  <c r="H498" i="27"/>
  <c r="H497" i="27"/>
  <c r="H496" i="27"/>
  <c r="H495" i="27"/>
  <c r="H494" i="27"/>
  <c r="H493" i="27"/>
  <c r="H492" i="27"/>
  <c r="H491" i="27"/>
  <c r="H490" i="27"/>
  <c r="H489" i="27"/>
  <c r="H488" i="27"/>
  <c r="H487" i="27"/>
  <c r="H486" i="27"/>
  <c r="H485" i="27"/>
  <c r="H484" i="27"/>
  <c r="H483" i="27"/>
  <c r="H482" i="27"/>
  <c r="H481" i="27"/>
  <c r="H480" i="27"/>
  <c r="H479" i="27"/>
  <c r="H478" i="27"/>
  <c r="H477" i="27"/>
  <c r="H476" i="27"/>
  <c r="H475" i="27"/>
  <c r="H474" i="27"/>
  <c r="H473" i="27"/>
  <c r="H472" i="27"/>
  <c r="H471" i="27"/>
  <c r="H470" i="27"/>
  <c r="H469" i="27"/>
  <c r="H468" i="27"/>
  <c r="H467" i="27"/>
  <c r="H466" i="27"/>
  <c r="H465" i="27"/>
  <c r="H464" i="27"/>
  <c r="H463" i="27"/>
  <c r="H462" i="27"/>
  <c r="H461" i="27"/>
  <c r="H460" i="27"/>
  <c r="H459" i="27"/>
  <c r="H458" i="27"/>
  <c r="H457" i="27"/>
  <c r="H456" i="27"/>
  <c r="H455" i="27"/>
  <c r="H454" i="27"/>
  <c r="H453" i="27"/>
  <c r="H452" i="27"/>
  <c r="H451" i="27"/>
  <c r="H450" i="27"/>
  <c r="H449" i="27"/>
  <c r="H448" i="27"/>
  <c r="H447" i="27"/>
  <c r="H446" i="27"/>
  <c r="H445" i="27"/>
  <c r="H444" i="27"/>
  <c r="H443" i="27"/>
  <c r="H442" i="27"/>
  <c r="H441" i="27"/>
  <c r="H440" i="27"/>
  <c r="H439" i="27"/>
  <c r="H438" i="27"/>
  <c r="H437" i="27"/>
  <c r="H436" i="27"/>
  <c r="H435" i="27"/>
  <c r="H434" i="27"/>
  <c r="H433" i="27"/>
  <c r="H432" i="27"/>
  <c r="H431" i="27"/>
  <c r="H430" i="27"/>
  <c r="H429" i="27"/>
  <c r="H428" i="27"/>
  <c r="H427" i="27"/>
  <c r="H426" i="27"/>
  <c r="H425" i="27"/>
  <c r="H424" i="27"/>
  <c r="H423" i="27"/>
  <c r="H422" i="27"/>
  <c r="H421" i="27"/>
  <c r="H420" i="27"/>
  <c r="H419" i="27"/>
  <c r="H418" i="27"/>
  <c r="H417" i="27"/>
  <c r="H416" i="27"/>
  <c r="H415" i="27"/>
  <c r="H414" i="27"/>
  <c r="H413" i="27"/>
  <c r="H412" i="27"/>
  <c r="H411" i="27"/>
  <c r="H410" i="27"/>
  <c r="H409" i="27"/>
  <c r="H408" i="27"/>
  <c r="H407" i="27"/>
  <c r="H406" i="27"/>
  <c r="H405" i="27"/>
  <c r="H404" i="27"/>
  <c r="H403" i="27"/>
  <c r="H402" i="27"/>
  <c r="H401" i="27"/>
  <c r="H400" i="27"/>
  <c r="H399" i="27"/>
  <c r="H398" i="27"/>
  <c r="H397" i="27"/>
  <c r="H396" i="27"/>
  <c r="H395" i="27"/>
  <c r="H394" i="27"/>
  <c r="H393" i="27"/>
  <c r="H392" i="27"/>
  <c r="H391" i="27"/>
  <c r="H390" i="27"/>
  <c r="H389" i="27"/>
  <c r="H388" i="27"/>
  <c r="H387" i="27"/>
  <c r="H386" i="27"/>
  <c r="H385" i="27"/>
  <c r="H384" i="27"/>
  <c r="H383" i="27"/>
  <c r="H382" i="27"/>
  <c r="H381" i="27"/>
  <c r="H380" i="27"/>
  <c r="H379" i="27"/>
  <c r="H378" i="27"/>
  <c r="H377" i="27"/>
  <c r="H376" i="27"/>
  <c r="H375" i="27"/>
  <c r="H374" i="27"/>
  <c r="H373" i="27"/>
  <c r="H372" i="27"/>
  <c r="H371" i="27"/>
  <c r="H370" i="27"/>
  <c r="H369" i="27"/>
  <c r="H368" i="27"/>
  <c r="H367" i="27"/>
  <c r="H366" i="27"/>
  <c r="H365" i="27"/>
  <c r="H364" i="27"/>
  <c r="H363" i="27"/>
  <c r="H362" i="27"/>
  <c r="H361" i="27"/>
  <c r="H360" i="27"/>
  <c r="H359" i="27"/>
  <c r="H358" i="27"/>
  <c r="H357" i="27"/>
  <c r="H356" i="27"/>
  <c r="H355" i="27"/>
  <c r="H354" i="27"/>
  <c r="H353" i="27"/>
  <c r="H352" i="27"/>
  <c r="H351" i="27"/>
  <c r="H350" i="27"/>
  <c r="H349" i="27"/>
  <c r="H348" i="27"/>
  <c r="H347" i="27"/>
  <c r="H346" i="27"/>
  <c r="H345" i="27"/>
  <c r="H344" i="27"/>
  <c r="H343" i="27"/>
  <c r="H342" i="27"/>
  <c r="H341" i="27"/>
  <c r="H340" i="27"/>
  <c r="H339" i="27"/>
  <c r="H338" i="27"/>
  <c r="H337" i="27"/>
  <c r="H336" i="27"/>
  <c r="H335" i="27"/>
  <c r="H334" i="27"/>
  <c r="H333" i="27"/>
  <c r="H332" i="27"/>
  <c r="H331" i="27"/>
  <c r="H330" i="27"/>
  <c r="H329" i="27"/>
  <c r="H328" i="27"/>
  <c r="H327" i="27"/>
  <c r="H326" i="27"/>
  <c r="H325" i="27"/>
  <c r="H324" i="27"/>
  <c r="H323" i="27"/>
  <c r="H322" i="27"/>
  <c r="H321" i="27"/>
  <c r="H320" i="27"/>
  <c r="H319" i="27"/>
  <c r="H318" i="27"/>
  <c r="H317" i="27"/>
  <c r="H316" i="27"/>
  <c r="H315" i="27"/>
  <c r="H314" i="27"/>
  <c r="H313" i="27"/>
  <c r="H312" i="27"/>
  <c r="H311" i="27"/>
  <c r="H310" i="27"/>
  <c r="H309" i="27"/>
  <c r="H308" i="27"/>
  <c r="H307" i="27"/>
  <c r="H306" i="27"/>
  <c r="H305" i="27"/>
  <c r="H304" i="27"/>
  <c r="H303" i="27"/>
  <c r="H302" i="27"/>
  <c r="H301" i="27"/>
  <c r="H300" i="27"/>
  <c r="H299" i="27"/>
  <c r="H298" i="27"/>
  <c r="H297" i="27"/>
  <c r="H296" i="27"/>
  <c r="H295" i="27"/>
  <c r="H294" i="27"/>
  <c r="H293" i="27"/>
  <c r="H292" i="27"/>
  <c r="H291" i="27"/>
  <c r="H290" i="27"/>
  <c r="H289" i="27"/>
  <c r="H288" i="27"/>
  <c r="H287" i="27"/>
  <c r="H286" i="27"/>
  <c r="H285" i="27"/>
  <c r="H284" i="27"/>
  <c r="H283" i="27"/>
  <c r="H282" i="27"/>
  <c r="H281" i="27"/>
  <c r="H280" i="27"/>
  <c r="H279" i="27"/>
  <c r="H278" i="27"/>
  <c r="H277" i="27"/>
  <c r="H276" i="27"/>
  <c r="H275" i="27"/>
  <c r="H274" i="27"/>
  <c r="H273" i="27"/>
  <c r="H272" i="27"/>
  <c r="H271" i="27"/>
  <c r="H270" i="27"/>
  <c r="H269" i="27"/>
  <c r="H268" i="27"/>
  <c r="H267" i="27"/>
  <c r="H266" i="27"/>
  <c r="H265" i="27"/>
  <c r="H264" i="27"/>
  <c r="H263" i="27"/>
  <c r="H262" i="27"/>
  <c r="H261" i="27"/>
  <c r="H260" i="27"/>
  <c r="H259" i="27"/>
  <c r="H258" i="27"/>
  <c r="H257" i="27"/>
  <c r="H256" i="27"/>
  <c r="H255" i="27"/>
  <c r="H254" i="27"/>
  <c r="H253" i="27"/>
  <c r="H252" i="27"/>
  <c r="H251" i="27"/>
  <c r="H250" i="27"/>
  <c r="H249" i="27"/>
  <c r="H248" i="27"/>
  <c r="H247" i="27"/>
  <c r="H246" i="27"/>
  <c r="H245" i="27"/>
  <c r="H244" i="27"/>
  <c r="H243" i="27"/>
  <c r="H242" i="27"/>
  <c r="H241" i="27"/>
  <c r="H240" i="27"/>
  <c r="H239" i="27"/>
  <c r="H238" i="27"/>
  <c r="H237" i="27"/>
  <c r="H236" i="27"/>
  <c r="H235" i="27"/>
  <c r="H234" i="27"/>
  <c r="H233" i="27"/>
  <c r="H232" i="27"/>
  <c r="H231" i="27"/>
  <c r="H230" i="27"/>
  <c r="H229" i="27"/>
  <c r="H228" i="27"/>
  <c r="H227" i="27"/>
  <c r="H226" i="27"/>
  <c r="H225" i="27"/>
  <c r="H224" i="27"/>
  <c r="H223" i="27"/>
  <c r="H222" i="27"/>
  <c r="H221" i="27"/>
  <c r="H220" i="27"/>
  <c r="H219" i="27"/>
  <c r="H218" i="27"/>
  <c r="H217" i="27"/>
  <c r="H216" i="27"/>
  <c r="H215" i="27"/>
  <c r="H214" i="27"/>
  <c r="H213" i="27"/>
  <c r="H212" i="27"/>
  <c r="H211" i="27"/>
  <c r="H210" i="27"/>
  <c r="H209" i="27"/>
  <c r="H208" i="27"/>
  <c r="H207" i="27"/>
  <c r="H206" i="27"/>
  <c r="H205" i="27"/>
  <c r="H204" i="27"/>
  <c r="H203" i="27"/>
  <c r="H202" i="27"/>
  <c r="H201" i="27"/>
  <c r="H200" i="27"/>
  <c r="H199" i="27"/>
  <c r="H198" i="27"/>
  <c r="H197" i="27"/>
  <c r="H196" i="27"/>
  <c r="H195" i="27"/>
  <c r="H194" i="27"/>
  <c r="H193" i="27"/>
  <c r="H192" i="27"/>
  <c r="H191" i="27"/>
  <c r="H190" i="27"/>
  <c r="H189" i="27"/>
  <c r="H188" i="27"/>
  <c r="H187" i="27"/>
  <c r="H186" i="27"/>
  <c r="H185" i="27"/>
  <c r="H184" i="27"/>
  <c r="H183" i="27"/>
  <c r="H182" i="27"/>
  <c r="H181" i="27"/>
  <c r="H180" i="27"/>
  <c r="H179" i="27"/>
  <c r="H178" i="27"/>
  <c r="H177" i="27"/>
  <c r="H176" i="27"/>
  <c r="H175" i="27"/>
  <c r="H174" i="27"/>
  <c r="H173" i="27"/>
  <c r="H172" i="27"/>
  <c r="H171" i="27"/>
  <c r="H170" i="27"/>
  <c r="H169" i="27"/>
  <c r="H168" i="27"/>
  <c r="H167" i="27"/>
  <c r="H166" i="27"/>
  <c r="H165" i="27"/>
  <c r="H164" i="27"/>
  <c r="H163" i="27"/>
  <c r="H162" i="27"/>
  <c r="H161" i="27"/>
  <c r="H160" i="27"/>
  <c r="H159" i="27"/>
  <c r="H158" i="27"/>
  <c r="H157" i="27"/>
  <c r="H156" i="27"/>
  <c r="H155" i="27"/>
  <c r="H154" i="27"/>
  <c r="H153" i="27"/>
  <c r="H152" i="27"/>
  <c r="H151" i="27"/>
  <c r="H150" i="27"/>
  <c r="H149" i="27"/>
  <c r="H148" i="27"/>
  <c r="H147" i="27"/>
  <c r="H146" i="27"/>
  <c r="H145" i="27"/>
  <c r="H144" i="27"/>
  <c r="H143" i="27"/>
  <c r="H142" i="27"/>
  <c r="H141" i="27"/>
  <c r="H140" i="27"/>
  <c r="H139" i="27"/>
  <c r="H138" i="27"/>
  <c r="H137" i="27"/>
  <c r="H136" i="27"/>
  <c r="H135" i="27"/>
  <c r="H134" i="27"/>
  <c r="H133" i="27"/>
  <c r="H132" i="27"/>
  <c r="H131" i="27"/>
  <c r="H130" i="27"/>
  <c r="H129" i="27"/>
  <c r="H128" i="27"/>
  <c r="H127" i="27"/>
  <c r="H126" i="27"/>
  <c r="H125" i="27"/>
  <c r="H124" i="27"/>
  <c r="H123" i="27"/>
  <c r="H122" i="27"/>
  <c r="H121" i="27"/>
  <c r="H120" i="27"/>
  <c r="H119" i="27"/>
  <c r="H118" i="27"/>
  <c r="H117" i="27"/>
  <c r="H116" i="27"/>
  <c r="H115" i="27"/>
  <c r="H114" i="27"/>
  <c r="H113" i="27"/>
  <c r="H112" i="27"/>
  <c r="H111" i="27"/>
  <c r="H110" i="27"/>
  <c r="H109" i="27"/>
  <c r="H108" i="27"/>
  <c r="H107" i="27"/>
  <c r="H106" i="27"/>
  <c r="H105" i="27"/>
  <c r="H104" i="27"/>
  <c r="H103" i="27"/>
  <c r="H102" i="27"/>
  <c r="H101" i="27"/>
  <c r="H100" i="27"/>
  <c r="H99" i="27"/>
  <c r="H98" i="27"/>
  <c r="H97" i="27"/>
  <c r="H96" i="27"/>
  <c r="H95" i="27"/>
  <c r="H94" i="27"/>
  <c r="H93" i="27"/>
  <c r="H92" i="27"/>
  <c r="H91" i="27"/>
  <c r="H90" i="27"/>
  <c r="H89" i="27"/>
  <c r="H88" i="27"/>
  <c r="H87" i="27"/>
  <c r="H86" i="27"/>
  <c r="H85" i="27"/>
  <c r="H84" i="27"/>
  <c r="H83" i="27"/>
  <c r="H82" i="27"/>
  <c r="H81" i="27"/>
  <c r="H80" i="27"/>
  <c r="H79" i="27"/>
  <c r="H78" i="27"/>
  <c r="H77" i="27"/>
  <c r="H76" i="27"/>
  <c r="H75" i="27"/>
  <c r="H74" i="27"/>
  <c r="H73" i="27"/>
  <c r="H72" i="27"/>
  <c r="H71" i="27"/>
  <c r="H70" i="27"/>
  <c r="H69" i="27"/>
  <c r="H68" i="27"/>
  <c r="H67" i="27"/>
  <c r="H66" i="27"/>
  <c r="H65" i="27"/>
  <c r="H64" i="27"/>
  <c r="H63" i="27"/>
  <c r="H62" i="27"/>
  <c r="H61" i="27"/>
  <c r="H60" i="27"/>
  <c r="H59" i="27"/>
  <c r="H58" i="27"/>
  <c r="H57" i="27"/>
  <c r="H56" i="27"/>
  <c r="H55" i="27"/>
  <c r="H54" i="27"/>
  <c r="H53" i="27"/>
  <c r="H52" i="27"/>
  <c r="H51" i="27"/>
  <c r="H50" i="27"/>
  <c r="H49" i="27"/>
  <c r="H48" i="27"/>
  <c r="H47" i="27"/>
  <c r="H46" i="27"/>
  <c r="H45" i="27"/>
  <c r="H44" i="27"/>
  <c r="H43" i="27"/>
  <c r="H42" i="27"/>
  <c r="H41" i="27"/>
  <c r="H40" i="27"/>
  <c r="H39" i="27"/>
  <c r="H38" i="27"/>
  <c r="H37" i="27"/>
  <c r="H36" i="27"/>
  <c r="H35" i="27"/>
  <c r="H34" i="27"/>
  <c r="H33" i="27"/>
  <c r="H32" i="27"/>
  <c r="H31" i="27"/>
  <c r="H30" i="27"/>
  <c r="H29" i="27"/>
  <c r="H28" i="27"/>
  <c r="H27" i="27"/>
  <c r="H26" i="27"/>
  <c r="H25" i="27"/>
  <c r="H24" i="27"/>
  <c r="H23" i="27"/>
  <c r="H22" i="27"/>
  <c r="H21" i="27"/>
  <c r="H20" i="27"/>
  <c r="H19" i="27"/>
  <c r="H18" i="27"/>
  <c r="H17" i="27"/>
  <c r="H16" i="27"/>
  <c r="H15" i="27"/>
  <c r="H14" i="27"/>
  <c r="H13" i="27"/>
  <c r="H12" i="27"/>
  <c r="H11" i="27"/>
  <c r="H10" i="27"/>
  <c r="H9" i="27"/>
  <c r="H8" i="27"/>
  <c r="H7" i="27"/>
  <c r="H6" i="27"/>
  <c r="A2" i="27"/>
  <c r="I505" i="26"/>
  <c r="I506" i="31" s="1"/>
  <c r="N506" i="31" s="1"/>
  <c r="I504" i="26"/>
  <c r="I505" i="31" s="1"/>
  <c r="N505" i="31" s="1"/>
  <c r="I503" i="26"/>
  <c r="I504" i="31" s="1"/>
  <c r="N504" i="31" s="1"/>
  <c r="I502" i="26"/>
  <c r="I503" i="31" s="1"/>
  <c r="N503" i="31" s="1"/>
  <c r="I501" i="26"/>
  <c r="I502" i="31" s="1"/>
  <c r="N502" i="31" s="1"/>
  <c r="I500" i="26"/>
  <c r="I501" i="31" s="1"/>
  <c r="N501" i="31" s="1"/>
  <c r="I499" i="26"/>
  <c r="I500" i="31" s="1"/>
  <c r="N500" i="31" s="1"/>
  <c r="I498" i="26"/>
  <c r="I499" i="31" s="1"/>
  <c r="N499" i="31" s="1"/>
  <c r="I497" i="26"/>
  <c r="I498" i="31" s="1"/>
  <c r="N498" i="31" s="1"/>
  <c r="I496" i="26"/>
  <c r="I497" i="31" s="1"/>
  <c r="N497" i="31" s="1"/>
  <c r="I495" i="26"/>
  <c r="I496" i="31" s="1"/>
  <c r="N496" i="31" s="1"/>
  <c r="I494" i="26"/>
  <c r="I495" i="31" s="1"/>
  <c r="N495" i="31" s="1"/>
  <c r="I493" i="26"/>
  <c r="I494" i="31" s="1"/>
  <c r="N494" i="31" s="1"/>
  <c r="I492" i="26"/>
  <c r="I493" i="31" s="1"/>
  <c r="N493" i="31" s="1"/>
  <c r="I491" i="26"/>
  <c r="I492" i="31" s="1"/>
  <c r="N492" i="31" s="1"/>
  <c r="I490" i="26"/>
  <c r="I491" i="31" s="1"/>
  <c r="N491" i="31" s="1"/>
  <c r="I489" i="26"/>
  <c r="I490" i="31" s="1"/>
  <c r="N490" i="31" s="1"/>
  <c r="I488" i="26"/>
  <c r="I489" i="31" s="1"/>
  <c r="N489" i="31" s="1"/>
  <c r="I487" i="26"/>
  <c r="I488" i="31" s="1"/>
  <c r="N488" i="31" s="1"/>
  <c r="I486" i="26"/>
  <c r="I487" i="31" s="1"/>
  <c r="N487" i="31" s="1"/>
  <c r="I485" i="26"/>
  <c r="I486" i="31" s="1"/>
  <c r="N486" i="31" s="1"/>
  <c r="I484" i="26"/>
  <c r="I485" i="31" s="1"/>
  <c r="N485" i="31" s="1"/>
  <c r="I483" i="26"/>
  <c r="I484" i="31" s="1"/>
  <c r="N484" i="31" s="1"/>
  <c r="I482" i="26"/>
  <c r="I483" i="31" s="1"/>
  <c r="N483" i="31" s="1"/>
  <c r="I481" i="26"/>
  <c r="I482" i="31" s="1"/>
  <c r="N482" i="31" s="1"/>
  <c r="I480" i="26"/>
  <c r="I481" i="31" s="1"/>
  <c r="N481" i="31" s="1"/>
  <c r="I479" i="26"/>
  <c r="I480" i="31" s="1"/>
  <c r="N480" i="31" s="1"/>
  <c r="I478" i="26"/>
  <c r="I479" i="31" s="1"/>
  <c r="N479" i="31" s="1"/>
  <c r="I477" i="26"/>
  <c r="I478" i="31" s="1"/>
  <c r="N478" i="31" s="1"/>
  <c r="I476" i="26"/>
  <c r="I477" i="31" s="1"/>
  <c r="N477" i="31" s="1"/>
  <c r="I475" i="26"/>
  <c r="I476" i="31" s="1"/>
  <c r="N476" i="31" s="1"/>
  <c r="I474" i="26"/>
  <c r="I475" i="31" s="1"/>
  <c r="N475" i="31" s="1"/>
  <c r="I473" i="26"/>
  <c r="I474" i="31" s="1"/>
  <c r="N474" i="31" s="1"/>
  <c r="I472" i="26"/>
  <c r="I473" i="31" s="1"/>
  <c r="N473" i="31" s="1"/>
  <c r="I471" i="26"/>
  <c r="I472" i="31" s="1"/>
  <c r="N472" i="31" s="1"/>
  <c r="I470" i="26"/>
  <c r="I471" i="31" s="1"/>
  <c r="N471" i="31" s="1"/>
  <c r="I469" i="26"/>
  <c r="I470" i="31" s="1"/>
  <c r="N470" i="31" s="1"/>
  <c r="I468" i="26"/>
  <c r="I469" i="31" s="1"/>
  <c r="N469" i="31" s="1"/>
  <c r="I467" i="26"/>
  <c r="I468" i="31" s="1"/>
  <c r="N468" i="31" s="1"/>
  <c r="I466" i="26"/>
  <c r="I467" i="31" s="1"/>
  <c r="N467" i="31" s="1"/>
  <c r="I465" i="26"/>
  <c r="I466" i="31" s="1"/>
  <c r="N466" i="31" s="1"/>
  <c r="I464" i="26"/>
  <c r="I465" i="31" s="1"/>
  <c r="N465" i="31" s="1"/>
  <c r="I463" i="26"/>
  <c r="I464" i="31" s="1"/>
  <c r="N464" i="31" s="1"/>
  <c r="I462" i="26"/>
  <c r="I463" i="31" s="1"/>
  <c r="N463" i="31" s="1"/>
  <c r="I461" i="26"/>
  <c r="I462" i="31" s="1"/>
  <c r="N462" i="31" s="1"/>
  <c r="I460" i="26"/>
  <c r="I461" i="31" s="1"/>
  <c r="N461" i="31" s="1"/>
  <c r="I459" i="26"/>
  <c r="I460" i="31" s="1"/>
  <c r="N460" i="31" s="1"/>
  <c r="I458" i="26"/>
  <c r="I459" i="31" s="1"/>
  <c r="N459" i="31" s="1"/>
  <c r="I457" i="26"/>
  <c r="I458" i="31" s="1"/>
  <c r="N458" i="31" s="1"/>
  <c r="I456" i="26"/>
  <c r="I457" i="31" s="1"/>
  <c r="N457" i="31" s="1"/>
  <c r="I455" i="26"/>
  <c r="I456" i="31" s="1"/>
  <c r="N456" i="31" s="1"/>
  <c r="I454" i="26"/>
  <c r="I455" i="31" s="1"/>
  <c r="N455" i="31" s="1"/>
  <c r="I453" i="26"/>
  <c r="I454" i="31" s="1"/>
  <c r="N454" i="31" s="1"/>
  <c r="I452" i="26"/>
  <c r="I453" i="31" s="1"/>
  <c r="N453" i="31" s="1"/>
  <c r="I451" i="26"/>
  <c r="I452" i="31" s="1"/>
  <c r="N452" i="31" s="1"/>
  <c r="I450" i="26"/>
  <c r="I451" i="31" s="1"/>
  <c r="N451" i="31" s="1"/>
  <c r="I449" i="26"/>
  <c r="I450" i="31" s="1"/>
  <c r="N450" i="31" s="1"/>
  <c r="I448" i="26"/>
  <c r="I449" i="31" s="1"/>
  <c r="N449" i="31" s="1"/>
  <c r="I447" i="26"/>
  <c r="I448" i="31" s="1"/>
  <c r="N448" i="31" s="1"/>
  <c r="I446" i="26"/>
  <c r="I447" i="31" s="1"/>
  <c r="N447" i="31" s="1"/>
  <c r="I445" i="26"/>
  <c r="I446" i="31" s="1"/>
  <c r="N446" i="31" s="1"/>
  <c r="I444" i="26"/>
  <c r="I445" i="31" s="1"/>
  <c r="N445" i="31" s="1"/>
  <c r="I443" i="26"/>
  <c r="I444" i="31" s="1"/>
  <c r="N444" i="31" s="1"/>
  <c r="I442" i="26"/>
  <c r="I443" i="31" s="1"/>
  <c r="N443" i="31" s="1"/>
  <c r="I441" i="26"/>
  <c r="I442" i="31" s="1"/>
  <c r="N442" i="31" s="1"/>
  <c r="I440" i="26"/>
  <c r="I441" i="31" s="1"/>
  <c r="N441" i="31" s="1"/>
  <c r="I439" i="26"/>
  <c r="I440" i="31" s="1"/>
  <c r="N440" i="31" s="1"/>
  <c r="I438" i="26"/>
  <c r="I439" i="31" s="1"/>
  <c r="N439" i="31" s="1"/>
  <c r="I437" i="26"/>
  <c r="I438" i="31" s="1"/>
  <c r="N438" i="31" s="1"/>
  <c r="I436" i="26"/>
  <c r="I437" i="31" s="1"/>
  <c r="N437" i="31" s="1"/>
  <c r="I435" i="26"/>
  <c r="I436" i="31" s="1"/>
  <c r="N436" i="31" s="1"/>
  <c r="I434" i="26"/>
  <c r="I435" i="31" s="1"/>
  <c r="N435" i="31" s="1"/>
  <c r="I433" i="26"/>
  <c r="I434" i="31" s="1"/>
  <c r="N434" i="31" s="1"/>
  <c r="I432" i="26"/>
  <c r="I433" i="31" s="1"/>
  <c r="N433" i="31" s="1"/>
  <c r="I431" i="26"/>
  <c r="I432" i="31" s="1"/>
  <c r="N432" i="31" s="1"/>
  <c r="I430" i="26"/>
  <c r="I431" i="31" s="1"/>
  <c r="N431" i="31" s="1"/>
  <c r="I429" i="26"/>
  <c r="I430" i="31" s="1"/>
  <c r="N430" i="31" s="1"/>
  <c r="I428" i="26"/>
  <c r="I429" i="31" s="1"/>
  <c r="N429" i="31" s="1"/>
  <c r="I427" i="26"/>
  <c r="I428" i="31" s="1"/>
  <c r="N428" i="31" s="1"/>
  <c r="I426" i="26"/>
  <c r="I427" i="31" s="1"/>
  <c r="N427" i="31" s="1"/>
  <c r="I425" i="26"/>
  <c r="I426" i="31" s="1"/>
  <c r="N426" i="31" s="1"/>
  <c r="I424" i="26"/>
  <c r="I425" i="31" s="1"/>
  <c r="N425" i="31" s="1"/>
  <c r="I423" i="26"/>
  <c r="I424" i="31" s="1"/>
  <c r="N424" i="31" s="1"/>
  <c r="I422" i="26"/>
  <c r="I423" i="31" s="1"/>
  <c r="N423" i="31" s="1"/>
  <c r="I421" i="26"/>
  <c r="I422" i="31" s="1"/>
  <c r="N422" i="31" s="1"/>
  <c r="I420" i="26"/>
  <c r="I421" i="31" s="1"/>
  <c r="N421" i="31" s="1"/>
  <c r="I419" i="26"/>
  <c r="I420" i="31" s="1"/>
  <c r="N420" i="31" s="1"/>
  <c r="I418" i="26"/>
  <c r="I419" i="31" s="1"/>
  <c r="N419" i="31" s="1"/>
  <c r="I417" i="26"/>
  <c r="I418" i="31" s="1"/>
  <c r="N418" i="31" s="1"/>
  <c r="I416" i="26"/>
  <c r="I417" i="31" s="1"/>
  <c r="N417" i="31" s="1"/>
  <c r="I415" i="26"/>
  <c r="I416" i="31" s="1"/>
  <c r="N416" i="31" s="1"/>
  <c r="I414" i="26"/>
  <c r="I415" i="31" s="1"/>
  <c r="N415" i="31" s="1"/>
  <c r="I413" i="26"/>
  <c r="I414" i="31" s="1"/>
  <c r="N414" i="31" s="1"/>
  <c r="I412" i="26"/>
  <c r="I413" i="31" s="1"/>
  <c r="N413" i="31" s="1"/>
  <c r="I411" i="26"/>
  <c r="I412" i="31" s="1"/>
  <c r="N412" i="31" s="1"/>
  <c r="I410" i="26"/>
  <c r="I411" i="31" s="1"/>
  <c r="N411" i="31" s="1"/>
  <c r="I409" i="26"/>
  <c r="I410" i="31" s="1"/>
  <c r="N410" i="31" s="1"/>
  <c r="I408" i="26"/>
  <c r="I409" i="31" s="1"/>
  <c r="N409" i="31" s="1"/>
  <c r="I407" i="26"/>
  <c r="I408" i="31" s="1"/>
  <c r="N408" i="31" s="1"/>
  <c r="I406" i="26"/>
  <c r="I407" i="31" s="1"/>
  <c r="N407" i="31" s="1"/>
  <c r="I405" i="26"/>
  <c r="I406" i="31" s="1"/>
  <c r="N406" i="31" s="1"/>
  <c r="I404" i="26"/>
  <c r="I405" i="31" s="1"/>
  <c r="N405" i="31" s="1"/>
  <c r="I403" i="26"/>
  <c r="I404" i="31" s="1"/>
  <c r="N404" i="31" s="1"/>
  <c r="I402" i="26"/>
  <c r="I403" i="31" s="1"/>
  <c r="N403" i="31" s="1"/>
  <c r="I401" i="26"/>
  <c r="I402" i="31" s="1"/>
  <c r="N402" i="31" s="1"/>
  <c r="I400" i="26"/>
  <c r="I401" i="31" s="1"/>
  <c r="N401" i="31" s="1"/>
  <c r="I399" i="26"/>
  <c r="I400" i="31" s="1"/>
  <c r="N400" i="31" s="1"/>
  <c r="I398" i="26"/>
  <c r="I399" i="31" s="1"/>
  <c r="N399" i="31" s="1"/>
  <c r="I397" i="26"/>
  <c r="I398" i="31" s="1"/>
  <c r="N398" i="31" s="1"/>
  <c r="I396" i="26"/>
  <c r="I397" i="31" s="1"/>
  <c r="N397" i="31" s="1"/>
  <c r="I395" i="26"/>
  <c r="I396" i="31" s="1"/>
  <c r="N396" i="31" s="1"/>
  <c r="I394" i="26"/>
  <c r="I395" i="31" s="1"/>
  <c r="N395" i="31" s="1"/>
  <c r="I393" i="26"/>
  <c r="I394" i="31" s="1"/>
  <c r="N394" i="31" s="1"/>
  <c r="I392" i="26"/>
  <c r="I393" i="31" s="1"/>
  <c r="N393" i="31" s="1"/>
  <c r="I391" i="26"/>
  <c r="I392" i="31" s="1"/>
  <c r="N392" i="31" s="1"/>
  <c r="I390" i="26"/>
  <c r="I391" i="31" s="1"/>
  <c r="N391" i="31" s="1"/>
  <c r="I389" i="26"/>
  <c r="I390" i="31" s="1"/>
  <c r="N390" i="31" s="1"/>
  <c r="I388" i="26"/>
  <c r="I389" i="31" s="1"/>
  <c r="N389" i="31" s="1"/>
  <c r="I387" i="26"/>
  <c r="I388" i="31" s="1"/>
  <c r="N388" i="31" s="1"/>
  <c r="I386" i="26"/>
  <c r="I387" i="31" s="1"/>
  <c r="N387" i="31" s="1"/>
  <c r="I385" i="26"/>
  <c r="I386" i="31" s="1"/>
  <c r="N386" i="31" s="1"/>
  <c r="I384" i="26"/>
  <c r="I385" i="31" s="1"/>
  <c r="N385" i="31" s="1"/>
  <c r="I383" i="26"/>
  <c r="I384" i="31" s="1"/>
  <c r="N384" i="31" s="1"/>
  <c r="I382" i="26"/>
  <c r="I383" i="31" s="1"/>
  <c r="N383" i="31" s="1"/>
  <c r="I381" i="26"/>
  <c r="I382" i="31" s="1"/>
  <c r="N382" i="31" s="1"/>
  <c r="I380" i="26"/>
  <c r="I381" i="31" s="1"/>
  <c r="N381" i="31" s="1"/>
  <c r="I379" i="26"/>
  <c r="I380" i="31" s="1"/>
  <c r="N380" i="31" s="1"/>
  <c r="I378" i="26"/>
  <c r="I379" i="31" s="1"/>
  <c r="N379" i="31" s="1"/>
  <c r="I377" i="26"/>
  <c r="I378" i="31" s="1"/>
  <c r="N378" i="31" s="1"/>
  <c r="I376" i="26"/>
  <c r="I377" i="31" s="1"/>
  <c r="N377" i="31" s="1"/>
  <c r="I375" i="26"/>
  <c r="I376" i="31" s="1"/>
  <c r="N376" i="31" s="1"/>
  <c r="I374" i="26"/>
  <c r="I375" i="31" s="1"/>
  <c r="N375" i="31" s="1"/>
  <c r="I373" i="26"/>
  <c r="I374" i="31" s="1"/>
  <c r="N374" i="31" s="1"/>
  <c r="I372" i="26"/>
  <c r="I373" i="31" s="1"/>
  <c r="N373" i="31" s="1"/>
  <c r="I371" i="26"/>
  <c r="I372" i="31" s="1"/>
  <c r="N372" i="31" s="1"/>
  <c r="I370" i="26"/>
  <c r="I371" i="31" s="1"/>
  <c r="N371" i="31" s="1"/>
  <c r="I369" i="26"/>
  <c r="I370" i="31" s="1"/>
  <c r="N370" i="31" s="1"/>
  <c r="I368" i="26"/>
  <c r="I369" i="31" s="1"/>
  <c r="N369" i="31" s="1"/>
  <c r="I367" i="26"/>
  <c r="I368" i="31" s="1"/>
  <c r="N368" i="31" s="1"/>
  <c r="I366" i="26"/>
  <c r="I367" i="31" s="1"/>
  <c r="N367" i="31" s="1"/>
  <c r="I365" i="26"/>
  <c r="I366" i="31" s="1"/>
  <c r="N366" i="31" s="1"/>
  <c r="I364" i="26"/>
  <c r="I365" i="31" s="1"/>
  <c r="N365" i="31" s="1"/>
  <c r="I363" i="26"/>
  <c r="I364" i="31" s="1"/>
  <c r="N364" i="31" s="1"/>
  <c r="I362" i="26"/>
  <c r="I363" i="31" s="1"/>
  <c r="N363" i="31" s="1"/>
  <c r="I361" i="26"/>
  <c r="I362" i="31" s="1"/>
  <c r="N362" i="31" s="1"/>
  <c r="I360" i="26"/>
  <c r="I361" i="31" s="1"/>
  <c r="N361" i="31" s="1"/>
  <c r="I359" i="26"/>
  <c r="I360" i="31" s="1"/>
  <c r="N360" i="31" s="1"/>
  <c r="I358" i="26"/>
  <c r="I359" i="31" s="1"/>
  <c r="N359" i="31" s="1"/>
  <c r="I357" i="26"/>
  <c r="I358" i="31" s="1"/>
  <c r="N358" i="31" s="1"/>
  <c r="I356" i="26"/>
  <c r="I357" i="31" s="1"/>
  <c r="N357" i="31" s="1"/>
  <c r="I355" i="26"/>
  <c r="I356" i="31" s="1"/>
  <c r="N356" i="31" s="1"/>
  <c r="I354" i="26"/>
  <c r="I355" i="31" s="1"/>
  <c r="N355" i="31" s="1"/>
  <c r="I353" i="26"/>
  <c r="I354" i="31" s="1"/>
  <c r="N354" i="31" s="1"/>
  <c r="I352" i="26"/>
  <c r="I353" i="31" s="1"/>
  <c r="N353" i="31" s="1"/>
  <c r="I351" i="26"/>
  <c r="I352" i="31" s="1"/>
  <c r="N352" i="31" s="1"/>
  <c r="I350" i="26"/>
  <c r="I351" i="31" s="1"/>
  <c r="N351" i="31" s="1"/>
  <c r="I349" i="26"/>
  <c r="I350" i="31" s="1"/>
  <c r="N350" i="31" s="1"/>
  <c r="I348" i="26"/>
  <c r="I349" i="31" s="1"/>
  <c r="N349" i="31" s="1"/>
  <c r="I347" i="26"/>
  <c r="I348" i="31" s="1"/>
  <c r="N348" i="31" s="1"/>
  <c r="I346" i="26"/>
  <c r="I347" i="31" s="1"/>
  <c r="N347" i="31" s="1"/>
  <c r="I345" i="26"/>
  <c r="I346" i="31" s="1"/>
  <c r="N346" i="31" s="1"/>
  <c r="I344" i="26"/>
  <c r="I345" i="31" s="1"/>
  <c r="N345" i="31" s="1"/>
  <c r="I343" i="26"/>
  <c r="I344" i="31" s="1"/>
  <c r="N344" i="31" s="1"/>
  <c r="I342" i="26"/>
  <c r="I343" i="31" s="1"/>
  <c r="N343" i="31" s="1"/>
  <c r="I341" i="26"/>
  <c r="I342" i="31" s="1"/>
  <c r="N342" i="31" s="1"/>
  <c r="I340" i="26"/>
  <c r="I341" i="31" s="1"/>
  <c r="N341" i="31" s="1"/>
  <c r="I339" i="26"/>
  <c r="I340" i="31" s="1"/>
  <c r="N340" i="31" s="1"/>
  <c r="I338" i="26"/>
  <c r="I339" i="31" s="1"/>
  <c r="N339" i="31" s="1"/>
  <c r="I337" i="26"/>
  <c r="I338" i="31" s="1"/>
  <c r="N338" i="31" s="1"/>
  <c r="I336" i="26"/>
  <c r="I337" i="31" s="1"/>
  <c r="N337" i="31" s="1"/>
  <c r="I335" i="26"/>
  <c r="I336" i="31" s="1"/>
  <c r="N336" i="31" s="1"/>
  <c r="I334" i="26"/>
  <c r="I335" i="31" s="1"/>
  <c r="N335" i="31" s="1"/>
  <c r="I333" i="26"/>
  <c r="I334" i="31" s="1"/>
  <c r="N334" i="31" s="1"/>
  <c r="I332" i="26"/>
  <c r="I333" i="31" s="1"/>
  <c r="N333" i="31" s="1"/>
  <c r="I331" i="26"/>
  <c r="I332" i="31" s="1"/>
  <c r="N332" i="31" s="1"/>
  <c r="I330" i="26"/>
  <c r="I331" i="31" s="1"/>
  <c r="N331" i="31" s="1"/>
  <c r="I329" i="26"/>
  <c r="I330" i="31" s="1"/>
  <c r="N330" i="31" s="1"/>
  <c r="I328" i="26"/>
  <c r="I329" i="31" s="1"/>
  <c r="N329" i="31" s="1"/>
  <c r="I327" i="26"/>
  <c r="I328" i="31" s="1"/>
  <c r="N328" i="31" s="1"/>
  <c r="I326" i="26"/>
  <c r="I327" i="31" s="1"/>
  <c r="N327" i="31" s="1"/>
  <c r="I325" i="26"/>
  <c r="I326" i="31" s="1"/>
  <c r="N326" i="31" s="1"/>
  <c r="I324" i="26"/>
  <c r="I325" i="31" s="1"/>
  <c r="N325" i="31" s="1"/>
  <c r="I323" i="26"/>
  <c r="I324" i="31" s="1"/>
  <c r="N324" i="31" s="1"/>
  <c r="I322" i="26"/>
  <c r="I323" i="31" s="1"/>
  <c r="N323" i="31" s="1"/>
  <c r="I321" i="26"/>
  <c r="I322" i="31" s="1"/>
  <c r="N322" i="31" s="1"/>
  <c r="I320" i="26"/>
  <c r="I321" i="31" s="1"/>
  <c r="N321" i="31" s="1"/>
  <c r="I319" i="26"/>
  <c r="I320" i="31" s="1"/>
  <c r="N320" i="31" s="1"/>
  <c r="I318" i="26"/>
  <c r="I319" i="31" s="1"/>
  <c r="N319" i="31" s="1"/>
  <c r="I317" i="26"/>
  <c r="I318" i="31" s="1"/>
  <c r="N318" i="31" s="1"/>
  <c r="I316" i="26"/>
  <c r="I317" i="31" s="1"/>
  <c r="N317" i="31" s="1"/>
  <c r="I315" i="26"/>
  <c r="I316" i="31" s="1"/>
  <c r="N316" i="31" s="1"/>
  <c r="I314" i="26"/>
  <c r="I315" i="31" s="1"/>
  <c r="N315" i="31" s="1"/>
  <c r="I313" i="26"/>
  <c r="I314" i="31" s="1"/>
  <c r="N314" i="31" s="1"/>
  <c r="I312" i="26"/>
  <c r="I313" i="31" s="1"/>
  <c r="N313" i="31" s="1"/>
  <c r="I311" i="26"/>
  <c r="I312" i="31" s="1"/>
  <c r="N312" i="31" s="1"/>
  <c r="I310" i="26"/>
  <c r="I311" i="31" s="1"/>
  <c r="N311" i="31" s="1"/>
  <c r="I309" i="26"/>
  <c r="I310" i="31" s="1"/>
  <c r="N310" i="31" s="1"/>
  <c r="I308" i="26"/>
  <c r="I309" i="31" s="1"/>
  <c r="N309" i="31" s="1"/>
  <c r="I307" i="26"/>
  <c r="I308" i="31" s="1"/>
  <c r="N308" i="31" s="1"/>
  <c r="I306" i="26"/>
  <c r="I307" i="31" s="1"/>
  <c r="N307" i="31" s="1"/>
  <c r="I305" i="26"/>
  <c r="I306" i="31" s="1"/>
  <c r="N306" i="31" s="1"/>
  <c r="I304" i="26"/>
  <c r="I305" i="31" s="1"/>
  <c r="N305" i="31" s="1"/>
  <c r="I303" i="26"/>
  <c r="I304" i="31" s="1"/>
  <c r="N304" i="31" s="1"/>
  <c r="I302" i="26"/>
  <c r="I303" i="31" s="1"/>
  <c r="N303" i="31" s="1"/>
  <c r="I301" i="26"/>
  <c r="I302" i="31" s="1"/>
  <c r="N302" i="31" s="1"/>
  <c r="I300" i="26"/>
  <c r="I301" i="31" s="1"/>
  <c r="N301" i="31" s="1"/>
  <c r="I299" i="26"/>
  <c r="I300" i="31" s="1"/>
  <c r="N300" i="31" s="1"/>
  <c r="I298" i="26"/>
  <c r="I299" i="31" s="1"/>
  <c r="N299" i="31" s="1"/>
  <c r="I297" i="26"/>
  <c r="I298" i="31" s="1"/>
  <c r="N298" i="31" s="1"/>
  <c r="I296" i="26"/>
  <c r="I297" i="31" s="1"/>
  <c r="N297" i="31" s="1"/>
  <c r="I295" i="26"/>
  <c r="I296" i="31" s="1"/>
  <c r="N296" i="31" s="1"/>
  <c r="I294" i="26"/>
  <c r="I295" i="31" s="1"/>
  <c r="N295" i="31" s="1"/>
  <c r="I293" i="26"/>
  <c r="I294" i="31" s="1"/>
  <c r="N294" i="31" s="1"/>
  <c r="I292" i="26"/>
  <c r="I293" i="31" s="1"/>
  <c r="N293" i="31" s="1"/>
  <c r="I291" i="26"/>
  <c r="I292" i="31" s="1"/>
  <c r="N292" i="31" s="1"/>
  <c r="I290" i="26"/>
  <c r="I291" i="31" s="1"/>
  <c r="N291" i="31" s="1"/>
  <c r="I289" i="26"/>
  <c r="I290" i="31" s="1"/>
  <c r="N290" i="31" s="1"/>
  <c r="I288" i="26"/>
  <c r="I289" i="31" s="1"/>
  <c r="N289" i="31" s="1"/>
  <c r="I287" i="26"/>
  <c r="I288" i="31" s="1"/>
  <c r="N288" i="31" s="1"/>
  <c r="I286" i="26"/>
  <c r="I287" i="31" s="1"/>
  <c r="N287" i="31" s="1"/>
  <c r="I285" i="26"/>
  <c r="I286" i="31" s="1"/>
  <c r="N286" i="31" s="1"/>
  <c r="I284" i="26"/>
  <c r="I285" i="31" s="1"/>
  <c r="N285" i="31" s="1"/>
  <c r="I283" i="26"/>
  <c r="I284" i="31" s="1"/>
  <c r="N284" i="31" s="1"/>
  <c r="I282" i="26"/>
  <c r="I283" i="31" s="1"/>
  <c r="N283" i="31" s="1"/>
  <c r="I281" i="26"/>
  <c r="I282" i="31" s="1"/>
  <c r="N282" i="31" s="1"/>
  <c r="I280" i="26"/>
  <c r="I281" i="31" s="1"/>
  <c r="N281" i="31" s="1"/>
  <c r="I279" i="26"/>
  <c r="I280" i="31" s="1"/>
  <c r="N280" i="31" s="1"/>
  <c r="I278" i="26"/>
  <c r="I279" i="31" s="1"/>
  <c r="N279" i="31" s="1"/>
  <c r="I277" i="26"/>
  <c r="I278" i="31" s="1"/>
  <c r="N278" i="31" s="1"/>
  <c r="I276" i="26"/>
  <c r="I277" i="31" s="1"/>
  <c r="N277" i="31" s="1"/>
  <c r="I275" i="26"/>
  <c r="I276" i="31" s="1"/>
  <c r="N276" i="31" s="1"/>
  <c r="I274" i="26"/>
  <c r="I275" i="31" s="1"/>
  <c r="N275" i="31" s="1"/>
  <c r="I273" i="26"/>
  <c r="I274" i="31" s="1"/>
  <c r="N274" i="31" s="1"/>
  <c r="I272" i="26"/>
  <c r="I273" i="31" s="1"/>
  <c r="N273" i="31" s="1"/>
  <c r="I271" i="26"/>
  <c r="I272" i="31" s="1"/>
  <c r="N272" i="31" s="1"/>
  <c r="I270" i="26"/>
  <c r="I271" i="31" s="1"/>
  <c r="N271" i="31" s="1"/>
  <c r="I269" i="26"/>
  <c r="I270" i="31" s="1"/>
  <c r="N270" i="31" s="1"/>
  <c r="I268" i="26"/>
  <c r="I269" i="31" s="1"/>
  <c r="N269" i="31" s="1"/>
  <c r="I267" i="26"/>
  <c r="I268" i="31" s="1"/>
  <c r="N268" i="31" s="1"/>
  <c r="I266" i="26"/>
  <c r="I267" i="31" s="1"/>
  <c r="N267" i="31" s="1"/>
  <c r="I265" i="26"/>
  <c r="I266" i="31" s="1"/>
  <c r="N266" i="31" s="1"/>
  <c r="I264" i="26"/>
  <c r="I265" i="31" s="1"/>
  <c r="N265" i="31" s="1"/>
  <c r="I263" i="26"/>
  <c r="I264" i="31" s="1"/>
  <c r="N264" i="31" s="1"/>
  <c r="I262" i="26"/>
  <c r="I263" i="31" s="1"/>
  <c r="N263" i="31" s="1"/>
  <c r="I261" i="26"/>
  <c r="I262" i="31" s="1"/>
  <c r="N262" i="31" s="1"/>
  <c r="I260" i="26"/>
  <c r="I261" i="31" s="1"/>
  <c r="N261" i="31" s="1"/>
  <c r="I259" i="26"/>
  <c r="I260" i="31" s="1"/>
  <c r="N260" i="31" s="1"/>
  <c r="I258" i="26"/>
  <c r="I259" i="31" s="1"/>
  <c r="N259" i="31" s="1"/>
  <c r="I257" i="26"/>
  <c r="I258" i="31" s="1"/>
  <c r="N258" i="31" s="1"/>
  <c r="I256" i="26"/>
  <c r="I257" i="31" s="1"/>
  <c r="N257" i="31" s="1"/>
  <c r="I255" i="26"/>
  <c r="I256" i="31" s="1"/>
  <c r="N256" i="31" s="1"/>
  <c r="I254" i="26"/>
  <c r="I255" i="31" s="1"/>
  <c r="N255" i="31" s="1"/>
  <c r="I253" i="26"/>
  <c r="I254" i="31" s="1"/>
  <c r="N254" i="31" s="1"/>
  <c r="I252" i="26"/>
  <c r="I253" i="31" s="1"/>
  <c r="N253" i="31" s="1"/>
  <c r="I251" i="26"/>
  <c r="I252" i="31" s="1"/>
  <c r="N252" i="31" s="1"/>
  <c r="I250" i="26"/>
  <c r="I251" i="31" s="1"/>
  <c r="N251" i="31" s="1"/>
  <c r="I249" i="26"/>
  <c r="I250" i="31" s="1"/>
  <c r="N250" i="31" s="1"/>
  <c r="I248" i="26"/>
  <c r="I249" i="31" s="1"/>
  <c r="N249" i="31" s="1"/>
  <c r="I247" i="26"/>
  <c r="I248" i="31" s="1"/>
  <c r="N248" i="31" s="1"/>
  <c r="I246" i="26"/>
  <c r="I247" i="31" s="1"/>
  <c r="N247" i="31" s="1"/>
  <c r="I245" i="26"/>
  <c r="I246" i="31" s="1"/>
  <c r="N246" i="31" s="1"/>
  <c r="I244" i="26"/>
  <c r="I245" i="31" s="1"/>
  <c r="N245" i="31" s="1"/>
  <c r="I243" i="26"/>
  <c r="I244" i="31" s="1"/>
  <c r="N244" i="31" s="1"/>
  <c r="I242" i="26"/>
  <c r="I243" i="31" s="1"/>
  <c r="N243" i="31" s="1"/>
  <c r="I241" i="26"/>
  <c r="I242" i="31" s="1"/>
  <c r="N242" i="31" s="1"/>
  <c r="I240" i="26"/>
  <c r="I241" i="31" s="1"/>
  <c r="N241" i="31" s="1"/>
  <c r="I239" i="26"/>
  <c r="I240" i="31" s="1"/>
  <c r="N240" i="31" s="1"/>
  <c r="I238" i="26"/>
  <c r="I239" i="31" s="1"/>
  <c r="N239" i="31" s="1"/>
  <c r="I237" i="26"/>
  <c r="I238" i="31" s="1"/>
  <c r="N238" i="31" s="1"/>
  <c r="I236" i="26"/>
  <c r="I237" i="31" s="1"/>
  <c r="N237" i="31" s="1"/>
  <c r="I235" i="26"/>
  <c r="I236" i="31" s="1"/>
  <c r="N236" i="31" s="1"/>
  <c r="I234" i="26"/>
  <c r="I235" i="31" s="1"/>
  <c r="N235" i="31" s="1"/>
  <c r="I233" i="26"/>
  <c r="I234" i="31" s="1"/>
  <c r="N234" i="31" s="1"/>
  <c r="I232" i="26"/>
  <c r="I233" i="31" s="1"/>
  <c r="N233" i="31" s="1"/>
  <c r="I231" i="26"/>
  <c r="I232" i="31" s="1"/>
  <c r="N232" i="31" s="1"/>
  <c r="I230" i="26"/>
  <c r="I231" i="31" s="1"/>
  <c r="N231" i="31" s="1"/>
  <c r="I229" i="26"/>
  <c r="I230" i="31" s="1"/>
  <c r="N230" i="31" s="1"/>
  <c r="I228" i="26"/>
  <c r="I229" i="31" s="1"/>
  <c r="N229" i="31" s="1"/>
  <c r="I227" i="26"/>
  <c r="I228" i="31" s="1"/>
  <c r="N228" i="31" s="1"/>
  <c r="I226" i="26"/>
  <c r="I227" i="31" s="1"/>
  <c r="N227" i="31" s="1"/>
  <c r="I225" i="26"/>
  <c r="I226" i="31" s="1"/>
  <c r="N226" i="31" s="1"/>
  <c r="I224" i="26"/>
  <c r="I225" i="31" s="1"/>
  <c r="N225" i="31" s="1"/>
  <c r="I223" i="26"/>
  <c r="I224" i="31" s="1"/>
  <c r="N224" i="31" s="1"/>
  <c r="I222" i="26"/>
  <c r="I223" i="31" s="1"/>
  <c r="N223" i="31" s="1"/>
  <c r="I221" i="26"/>
  <c r="I222" i="31" s="1"/>
  <c r="N222" i="31" s="1"/>
  <c r="I220" i="26"/>
  <c r="I221" i="31" s="1"/>
  <c r="N221" i="31" s="1"/>
  <c r="I219" i="26"/>
  <c r="I220" i="31" s="1"/>
  <c r="N220" i="31" s="1"/>
  <c r="I218" i="26"/>
  <c r="I219" i="31" s="1"/>
  <c r="N219" i="31" s="1"/>
  <c r="I217" i="26"/>
  <c r="I218" i="31" s="1"/>
  <c r="N218" i="31" s="1"/>
  <c r="I216" i="26"/>
  <c r="I217" i="31" s="1"/>
  <c r="N217" i="31" s="1"/>
  <c r="I215" i="26"/>
  <c r="I216" i="31" s="1"/>
  <c r="N216" i="31" s="1"/>
  <c r="I214" i="26"/>
  <c r="I215" i="31" s="1"/>
  <c r="N215" i="31" s="1"/>
  <c r="I213" i="26"/>
  <c r="I214" i="31" s="1"/>
  <c r="N214" i="31" s="1"/>
  <c r="I212" i="26"/>
  <c r="I213" i="31" s="1"/>
  <c r="N213" i="31" s="1"/>
  <c r="I211" i="26"/>
  <c r="I212" i="31" s="1"/>
  <c r="N212" i="31" s="1"/>
  <c r="I210" i="26"/>
  <c r="I211" i="31" s="1"/>
  <c r="N211" i="31" s="1"/>
  <c r="I209" i="26"/>
  <c r="I210" i="31" s="1"/>
  <c r="N210" i="31" s="1"/>
  <c r="I208" i="26"/>
  <c r="I209" i="31" s="1"/>
  <c r="N209" i="31" s="1"/>
  <c r="I207" i="26"/>
  <c r="I208" i="31" s="1"/>
  <c r="N208" i="31" s="1"/>
  <c r="I206" i="26"/>
  <c r="I207" i="31" s="1"/>
  <c r="N207" i="31" s="1"/>
  <c r="I205" i="26"/>
  <c r="I206" i="31" s="1"/>
  <c r="N206" i="31" s="1"/>
  <c r="I204" i="26"/>
  <c r="I205" i="31" s="1"/>
  <c r="N205" i="31" s="1"/>
  <c r="I203" i="26"/>
  <c r="I204" i="31" s="1"/>
  <c r="N204" i="31" s="1"/>
  <c r="I202" i="26"/>
  <c r="I203" i="31" s="1"/>
  <c r="N203" i="31" s="1"/>
  <c r="I201" i="26"/>
  <c r="I202" i="31" s="1"/>
  <c r="N202" i="31" s="1"/>
  <c r="I200" i="26"/>
  <c r="I201" i="31" s="1"/>
  <c r="N201" i="31" s="1"/>
  <c r="I199" i="26"/>
  <c r="I200" i="31" s="1"/>
  <c r="N200" i="31" s="1"/>
  <c r="I198" i="26"/>
  <c r="I199" i="31" s="1"/>
  <c r="N199" i="31" s="1"/>
  <c r="I197" i="26"/>
  <c r="I198" i="31" s="1"/>
  <c r="N198" i="31" s="1"/>
  <c r="I196" i="26"/>
  <c r="I197" i="31" s="1"/>
  <c r="N197" i="31" s="1"/>
  <c r="I195" i="26"/>
  <c r="I196" i="31" s="1"/>
  <c r="N196" i="31" s="1"/>
  <c r="I194" i="26"/>
  <c r="I195" i="31" s="1"/>
  <c r="N195" i="31" s="1"/>
  <c r="I193" i="26"/>
  <c r="I194" i="31" s="1"/>
  <c r="N194" i="31" s="1"/>
  <c r="I192" i="26"/>
  <c r="I193" i="31" s="1"/>
  <c r="N193" i="31" s="1"/>
  <c r="I191" i="26"/>
  <c r="I192" i="31" s="1"/>
  <c r="N192" i="31" s="1"/>
  <c r="I190" i="26"/>
  <c r="I191" i="31" s="1"/>
  <c r="N191" i="31" s="1"/>
  <c r="I189" i="26"/>
  <c r="I190" i="31" s="1"/>
  <c r="N190" i="31" s="1"/>
  <c r="I188" i="26"/>
  <c r="I189" i="31" s="1"/>
  <c r="N189" i="31" s="1"/>
  <c r="I187" i="26"/>
  <c r="I188" i="31" s="1"/>
  <c r="N188" i="31" s="1"/>
  <c r="I186" i="26"/>
  <c r="I187" i="31" s="1"/>
  <c r="N187" i="31" s="1"/>
  <c r="I185" i="26"/>
  <c r="I186" i="31" s="1"/>
  <c r="N186" i="31" s="1"/>
  <c r="I184" i="26"/>
  <c r="I185" i="31" s="1"/>
  <c r="N185" i="31" s="1"/>
  <c r="I183" i="26"/>
  <c r="I184" i="31" s="1"/>
  <c r="N184" i="31" s="1"/>
  <c r="I182" i="26"/>
  <c r="I183" i="31" s="1"/>
  <c r="N183" i="31" s="1"/>
  <c r="I181" i="26"/>
  <c r="I182" i="31" s="1"/>
  <c r="N182" i="31" s="1"/>
  <c r="I180" i="26"/>
  <c r="I181" i="31" s="1"/>
  <c r="N181" i="31" s="1"/>
  <c r="I179" i="26"/>
  <c r="I180" i="31" s="1"/>
  <c r="N180" i="31" s="1"/>
  <c r="I178" i="26"/>
  <c r="I179" i="31" s="1"/>
  <c r="N179" i="31" s="1"/>
  <c r="I177" i="26"/>
  <c r="I178" i="31" s="1"/>
  <c r="N178" i="31" s="1"/>
  <c r="I176" i="26"/>
  <c r="I177" i="31" s="1"/>
  <c r="N177" i="31" s="1"/>
  <c r="I175" i="26"/>
  <c r="I176" i="31" s="1"/>
  <c r="N176" i="31" s="1"/>
  <c r="I174" i="26"/>
  <c r="I175" i="31" s="1"/>
  <c r="N175" i="31" s="1"/>
  <c r="I173" i="26"/>
  <c r="I174" i="31" s="1"/>
  <c r="N174" i="31" s="1"/>
  <c r="I172" i="26"/>
  <c r="I173" i="31" s="1"/>
  <c r="N173" i="31" s="1"/>
  <c r="I171" i="26"/>
  <c r="I172" i="31" s="1"/>
  <c r="N172" i="31" s="1"/>
  <c r="I170" i="26"/>
  <c r="I171" i="31" s="1"/>
  <c r="N171" i="31" s="1"/>
  <c r="I169" i="26"/>
  <c r="I170" i="31" s="1"/>
  <c r="N170" i="31" s="1"/>
  <c r="I168" i="26"/>
  <c r="I169" i="31" s="1"/>
  <c r="N169" i="31" s="1"/>
  <c r="I167" i="26"/>
  <c r="I168" i="31" s="1"/>
  <c r="N168" i="31" s="1"/>
  <c r="I166" i="26"/>
  <c r="I167" i="31" s="1"/>
  <c r="N167" i="31" s="1"/>
  <c r="I165" i="26"/>
  <c r="I166" i="31" s="1"/>
  <c r="N166" i="31" s="1"/>
  <c r="I164" i="26"/>
  <c r="I165" i="31" s="1"/>
  <c r="N165" i="31" s="1"/>
  <c r="I163" i="26"/>
  <c r="I164" i="31" s="1"/>
  <c r="N164" i="31" s="1"/>
  <c r="I162" i="26"/>
  <c r="I163" i="31" s="1"/>
  <c r="N163" i="31" s="1"/>
  <c r="I161" i="26"/>
  <c r="I162" i="31" s="1"/>
  <c r="N162" i="31" s="1"/>
  <c r="I160" i="26"/>
  <c r="I161" i="31" s="1"/>
  <c r="N161" i="31" s="1"/>
  <c r="I159" i="26"/>
  <c r="I160" i="31" s="1"/>
  <c r="N160" i="31" s="1"/>
  <c r="I158" i="26"/>
  <c r="I159" i="31" s="1"/>
  <c r="N159" i="31" s="1"/>
  <c r="I157" i="26"/>
  <c r="I158" i="31" s="1"/>
  <c r="N158" i="31" s="1"/>
  <c r="I156" i="26"/>
  <c r="I157" i="31" s="1"/>
  <c r="N157" i="31" s="1"/>
  <c r="I155" i="26"/>
  <c r="I156" i="31" s="1"/>
  <c r="N156" i="31" s="1"/>
  <c r="I154" i="26"/>
  <c r="I155" i="31" s="1"/>
  <c r="N155" i="31" s="1"/>
  <c r="I153" i="26"/>
  <c r="I154" i="31" s="1"/>
  <c r="N154" i="31" s="1"/>
  <c r="I152" i="26"/>
  <c r="I153" i="31" s="1"/>
  <c r="N153" i="31" s="1"/>
  <c r="I151" i="26"/>
  <c r="I152" i="31" s="1"/>
  <c r="N152" i="31" s="1"/>
  <c r="I150" i="26"/>
  <c r="I151" i="31" s="1"/>
  <c r="N151" i="31" s="1"/>
  <c r="I149" i="26"/>
  <c r="I150" i="31" s="1"/>
  <c r="N150" i="31" s="1"/>
  <c r="I148" i="26"/>
  <c r="I149" i="31" s="1"/>
  <c r="N149" i="31" s="1"/>
  <c r="I147" i="26"/>
  <c r="I148" i="31" s="1"/>
  <c r="N148" i="31" s="1"/>
  <c r="I146" i="26"/>
  <c r="I147" i="31" s="1"/>
  <c r="N147" i="31" s="1"/>
  <c r="I145" i="26"/>
  <c r="I146" i="31" s="1"/>
  <c r="N146" i="31" s="1"/>
  <c r="I144" i="26"/>
  <c r="I145" i="31" s="1"/>
  <c r="N145" i="31" s="1"/>
  <c r="I143" i="26"/>
  <c r="I144" i="31" s="1"/>
  <c r="N144" i="31" s="1"/>
  <c r="I142" i="26"/>
  <c r="I143" i="31" s="1"/>
  <c r="N143" i="31" s="1"/>
  <c r="I141" i="26"/>
  <c r="I142" i="31" s="1"/>
  <c r="N142" i="31" s="1"/>
  <c r="I140" i="26"/>
  <c r="I141" i="31" s="1"/>
  <c r="N141" i="31" s="1"/>
  <c r="I139" i="26"/>
  <c r="I140" i="31" s="1"/>
  <c r="N140" i="31" s="1"/>
  <c r="I138" i="26"/>
  <c r="I139" i="31" s="1"/>
  <c r="N139" i="31" s="1"/>
  <c r="I137" i="26"/>
  <c r="I138" i="31" s="1"/>
  <c r="N138" i="31" s="1"/>
  <c r="I136" i="26"/>
  <c r="I137" i="31" s="1"/>
  <c r="N137" i="31" s="1"/>
  <c r="I135" i="26"/>
  <c r="I136" i="31" s="1"/>
  <c r="N136" i="31" s="1"/>
  <c r="I134" i="26"/>
  <c r="I135" i="31" s="1"/>
  <c r="N135" i="31" s="1"/>
  <c r="I133" i="26"/>
  <c r="I134" i="31" s="1"/>
  <c r="N134" i="31" s="1"/>
  <c r="I132" i="26"/>
  <c r="I133" i="31" s="1"/>
  <c r="N133" i="31" s="1"/>
  <c r="I131" i="26"/>
  <c r="I132" i="31" s="1"/>
  <c r="N132" i="31" s="1"/>
  <c r="I130" i="26"/>
  <c r="I131" i="31" s="1"/>
  <c r="N131" i="31" s="1"/>
  <c r="I129" i="26"/>
  <c r="I130" i="31" s="1"/>
  <c r="N130" i="31" s="1"/>
  <c r="I128" i="26"/>
  <c r="I129" i="31" s="1"/>
  <c r="N129" i="31" s="1"/>
  <c r="I127" i="26"/>
  <c r="I128" i="31" s="1"/>
  <c r="N128" i="31" s="1"/>
  <c r="I126" i="26"/>
  <c r="I127" i="31" s="1"/>
  <c r="N127" i="31" s="1"/>
  <c r="I125" i="26"/>
  <c r="I126" i="31" s="1"/>
  <c r="N126" i="31" s="1"/>
  <c r="I124" i="26"/>
  <c r="I125" i="31" s="1"/>
  <c r="N125" i="31" s="1"/>
  <c r="I123" i="26"/>
  <c r="I124" i="31" s="1"/>
  <c r="N124" i="31" s="1"/>
  <c r="I122" i="26"/>
  <c r="I123" i="31" s="1"/>
  <c r="N123" i="31" s="1"/>
  <c r="I121" i="26"/>
  <c r="I122" i="31" s="1"/>
  <c r="N122" i="31" s="1"/>
  <c r="I120" i="26"/>
  <c r="I121" i="31" s="1"/>
  <c r="N121" i="31" s="1"/>
  <c r="I119" i="26"/>
  <c r="I120" i="31" s="1"/>
  <c r="N120" i="31" s="1"/>
  <c r="I118" i="26"/>
  <c r="I119" i="31" s="1"/>
  <c r="N119" i="31" s="1"/>
  <c r="I117" i="26"/>
  <c r="I118" i="31" s="1"/>
  <c r="N118" i="31" s="1"/>
  <c r="I116" i="26"/>
  <c r="I117" i="31" s="1"/>
  <c r="N117" i="31" s="1"/>
  <c r="I115" i="26"/>
  <c r="I116" i="31" s="1"/>
  <c r="N116" i="31" s="1"/>
  <c r="I114" i="26"/>
  <c r="I115" i="31" s="1"/>
  <c r="N115" i="31" s="1"/>
  <c r="I113" i="26"/>
  <c r="I114" i="31" s="1"/>
  <c r="N114" i="31" s="1"/>
  <c r="I112" i="26"/>
  <c r="I113" i="31" s="1"/>
  <c r="N113" i="31" s="1"/>
  <c r="I111" i="26"/>
  <c r="I112" i="31" s="1"/>
  <c r="N112" i="31" s="1"/>
  <c r="I110" i="26"/>
  <c r="I111" i="31" s="1"/>
  <c r="N111" i="31" s="1"/>
  <c r="I109" i="26"/>
  <c r="I110" i="31" s="1"/>
  <c r="N110" i="31" s="1"/>
  <c r="I108" i="26"/>
  <c r="I109" i="31" s="1"/>
  <c r="N109" i="31" s="1"/>
  <c r="I107" i="26"/>
  <c r="I108" i="31" s="1"/>
  <c r="N108" i="31" s="1"/>
  <c r="I106" i="26"/>
  <c r="I107" i="31" s="1"/>
  <c r="N107" i="31" s="1"/>
  <c r="I105" i="26"/>
  <c r="I106" i="31" s="1"/>
  <c r="N106" i="31" s="1"/>
  <c r="I104" i="26"/>
  <c r="I105" i="31" s="1"/>
  <c r="N105" i="31" s="1"/>
  <c r="I103" i="26"/>
  <c r="I104" i="31" s="1"/>
  <c r="N104" i="31" s="1"/>
  <c r="I102" i="26"/>
  <c r="I103" i="31" s="1"/>
  <c r="N103" i="31" s="1"/>
  <c r="I101" i="26"/>
  <c r="I102" i="31" s="1"/>
  <c r="N102" i="31" s="1"/>
  <c r="I100" i="26"/>
  <c r="I101" i="31" s="1"/>
  <c r="N101" i="31" s="1"/>
  <c r="I99" i="26"/>
  <c r="I100" i="31" s="1"/>
  <c r="N100" i="31" s="1"/>
  <c r="I98" i="26"/>
  <c r="I99" i="31" s="1"/>
  <c r="N99" i="31" s="1"/>
  <c r="I97" i="26"/>
  <c r="I98" i="31" s="1"/>
  <c r="N98" i="31" s="1"/>
  <c r="I96" i="26"/>
  <c r="I97" i="31" s="1"/>
  <c r="N97" i="31" s="1"/>
  <c r="I95" i="26"/>
  <c r="I96" i="31" s="1"/>
  <c r="N96" i="31" s="1"/>
  <c r="I94" i="26"/>
  <c r="I95" i="31" s="1"/>
  <c r="N95" i="31" s="1"/>
  <c r="I93" i="26"/>
  <c r="I94" i="31" s="1"/>
  <c r="N94" i="31" s="1"/>
  <c r="I92" i="26"/>
  <c r="I93" i="31" s="1"/>
  <c r="N93" i="31" s="1"/>
  <c r="I91" i="26"/>
  <c r="I92" i="31" s="1"/>
  <c r="N92" i="31" s="1"/>
  <c r="I90" i="26"/>
  <c r="I91" i="31" s="1"/>
  <c r="N91" i="31" s="1"/>
  <c r="I89" i="26"/>
  <c r="I90" i="31" s="1"/>
  <c r="N90" i="31" s="1"/>
  <c r="I88" i="26"/>
  <c r="I89" i="31" s="1"/>
  <c r="N89" i="31" s="1"/>
  <c r="I87" i="26"/>
  <c r="I88" i="31" s="1"/>
  <c r="N88" i="31" s="1"/>
  <c r="I86" i="26"/>
  <c r="I87" i="31" s="1"/>
  <c r="N87" i="31" s="1"/>
  <c r="I85" i="26"/>
  <c r="I86" i="31" s="1"/>
  <c r="N86" i="31" s="1"/>
  <c r="I84" i="26"/>
  <c r="I85" i="31" s="1"/>
  <c r="N85" i="31" s="1"/>
  <c r="I83" i="26"/>
  <c r="I84" i="31" s="1"/>
  <c r="N84" i="31" s="1"/>
  <c r="I82" i="26"/>
  <c r="I83" i="31" s="1"/>
  <c r="N83" i="31" s="1"/>
  <c r="I81" i="26"/>
  <c r="I82" i="31" s="1"/>
  <c r="N82" i="31" s="1"/>
  <c r="I80" i="26"/>
  <c r="I81" i="31" s="1"/>
  <c r="N81" i="31" s="1"/>
  <c r="I79" i="26"/>
  <c r="I80" i="31" s="1"/>
  <c r="N80" i="31" s="1"/>
  <c r="I78" i="26"/>
  <c r="I79" i="31" s="1"/>
  <c r="N79" i="31" s="1"/>
  <c r="I77" i="26"/>
  <c r="I78" i="31" s="1"/>
  <c r="N78" i="31" s="1"/>
  <c r="I76" i="26"/>
  <c r="I77" i="31" s="1"/>
  <c r="N77" i="31" s="1"/>
  <c r="I75" i="26"/>
  <c r="I76" i="31" s="1"/>
  <c r="N76" i="31" s="1"/>
  <c r="I74" i="26"/>
  <c r="I75" i="31" s="1"/>
  <c r="N75" i="31" s="1"/>
  <c r="I73" i="26"/>
  <c r="I74" i="31" s="1"/>
  <c r="N74" i="31" s="1"/>
  <c r="I72" i="26"/>
  <c r="I73" i="31" s="1"/>
  <c r="N73" i="31" s="1"/>
  <c r="I71" i="26"/>
  <c r="I72" i="31" s="1"/>
  <c r="N72" i="31" s="1"/>
  <c r="I70" i="26"/>
  <c r="I71" i="31" s="1"/>
  <c r="N71" i="31" s="1"/>
  <c r="I69" i="26"/>
  <c r="I70" i="31" s="1"/>
  <c r="N70" i="31" s="1"/>
  <c r="I68" i="26"/>
  <c r="I69" i="31" s="1"/>
  <c r="N69" i="31" s="1"/>
  <c r="I67" i="26"/>
  <c r="I68" i="31" s="1"/>
  <c r="N68" i="31" s="1"/>
  <c r="I66" i="26"/>
  <c r="I67" i="31" s="1"/>
  <c r="N67" i="31" s="1"/>
  <c r="I65" i="26"/>
  <c r="I66" i="31" s="1"/>
  <c r="N66" i="31" s="1"/>
  <c r="I64" i="26"/>
  <c r="I65" i="31" s="1"/>
  <c r="N65" i="31" s="1"/>
  <c r="I63" i="26"/>
  <c r="I64" i="31" s="1"/>
  <c r="N64" i="31" s="1"/>
  <c r="I62" i="26"/>
  <c r="I63" i="31" s="1"/>
  <c r="N63" i="31" s="1"/>
  <c r="I61" i="26"/>
  <c r="I62" i="31" s="1"/>
  <c r="N62" i="31" s="1"/>
  <c r="I60" i="26"/>
  <c r="I61" i="31" s="1"/>
  <c r="N61" i="31" s="1"/>
  <c r="I59" i="26"/>
  <c r="I60" i="31" s="1"/>
  <c r="N60" i="31" s="1"/>
  <c r="I58" i="26"/>
  <c r="I59" i="31" s="1"/>
  <c r="N59" i="31" s="1"/>
  <c r="I57" i="26"/>
  <c r="I58" i="31" s="1"/>
  <c r="N58" i="31" s="1"/>
  <c r="I56" i="26"/>
  <c r="I57" i="31" s="1"/>
  <c r="N57" i="31" s="1"/>
  <c r="I55" i="26"/>
  <c r="I56" i="31" s="1"/>
  <c r="N56" i="31" s="1"/>
  <c r="I54" i="26"/>
  <c r="I55" i="31" s="1"/>
  <c r="N55" i="31" s="1"/>
  <c r="I53" i="26"/>
  <c r="I54" i="31" s="1"/>
  <c r="N54" i="31" s="1"/>
  <c r="I52" i="26"/>
  <c r="I53" i="31" s="1"/>
  <c r="N53" i="31" s="1"/>
  <c r="I51" i="26"/>
  <c r="I52" i="31" s="1"/>
  <c r="N52" i="31" s="1"/>
  <c r="I50" i="26"/>
  <c r="I51" i="31" s="1"/>
  <c r="N51" i="31" s="1"/>
  <c r="I49" i="26"/>
  <c r="I50" i="31" s="1"/>
  <c r="N50" i="31" s="1"/>
  <c r="I48" i="26"/>
  <c r="I49" i="31" s="1"/>
  <c r="N49" i="31" s="1"/>
  <c r="I47" i="26"/>
  <c r="I48" i="31" s="1"/>
  <c r="N48" i="31" s="1"/>
  <c r="I46" i="26"/>
  <c r="I47" i="31" s="1"/>
  <c r="N47" i="31" s="1"/>
  <c r="I45" i="26"/>
  <c r="I46" i="31" s="1"/>
  <c r="N46" i="31" s="1"/>
  <c r="I44" i="26"/>
  <c r="I45" i="31" s="1"/>
  <c r="N45" i="31" s="1"/>
  <c r="I43" i="26"/>
  <c r="I44" i="31" s="1"/>
  <c r="N44" i="31" s="1"/>
  <c r="I42" i="26"/>
  <c r="I43" i="31" s="1"/>
  <c r="N43" i="31" s="1"/>
  <c r="I41" i="26"/>
  <c r="I42" i="31" s="1"/>
  <c r="N42" i="31" s="1"/>
  <c r="I40" i="26"/>
  <c r="I41" i="31" s="1"/>
  <c r="N41" i="31" s="1"/>
  <c r="I39" i="26"/>
  <c r="I40" i="31" s="1"/>
  <c r="N40" i="31" s="1"/>
  <c r="I38" i="26"/>
  <c r="I39" i="31" s="1"/>
  <c r="N39" i="31" s="1"/>
  <c r="I37" i="26"/>
  <c r="I38" i="31" s="1"/>
  <c r="N38" i="31" s="1"/>
  <c r="I36" i="26"/>
  <c r="I37" i="31" s="1"/>
  <c r="N37" i="31" s="1"/>
  <c r="I35" i="26"/>
  <c r="I36" i="31" s="1"/>
  <c r="N36" i="31" s="1"/>
  <c r="I34" i="26"/>
  <c r="I35" i="31" s="1"/>
  <c r="N35" i="31" s="1"/>
  <c r="I33" i="26"/>
  <c r="I34" i="31" s="1"/>
  <c r="N34" i="31" s="1"/>
  <c r="I32" i="26"/>
  <c r="I33" i="31" s="1"/>
  <c r="N33" i="31" s="1"/>
  <c r="I31" i="26"/>
  <c r="I32" i="31" s="1"/>
  <c r="N32" i="31" s="1"/>
  <c r="I30" i="26"/>
  <c r="I31" i="31" s="1"/>
  <c r="N31" i="31" s="1"/>
  <c r="I29" i="26"/>
  <c r="I30" i="31" s="1"/>
  <c r="N30" i="31" s="1"/>
  <c r="I28" i="26"/>
  <c r="I29" i="31" s="1"/>
  <c r="N29" i="31" s="1"/>
  <c r="I27" i="26"/>
  <c r="I28" i="31" s="1"/>
  <c r="N28" i="31" s="1"/>
  <c r="I26" i="26"/>
  <c r="I27" i="31" s="1"/>
  <c r="N27" i="31" s="1"/>
  <c r="I25" i="26"/>
  <c r="I26" i="31" s="1"/>
  <c r="N26" i="31" s="1"/>
  <c r="I24" i="26"/>
  <c r="I25" i="31" s="1"/>
  <c r="N25" i="31" s="1"/>
  <c r="I23" i="26"/>
  <c r="I24" i="31" s="1"/>
  <c r="N24" i="31" s="1"/>
  <c r="I22" i="26"/>
  <c r="I23" i="31" s="1"/>
  <c r="N23" i="31" s="1"/>
  <c r="I21" i="26"/>
  <c r="I22" i="31" s="1"/>
  <c r="N22" i="31" s="1"/>
  <c r="I20" i="26"/>
  <c r="I21" i="31" s="1"/>
  <c r="N21" i="31" s="1"/>
  <c r="I19" i="26"/>
  <c r="I20" i="31" s="1"/>
  <c r="N20" i="31" s="1"/>
  <c r="I18" i="26"/>
  <c r="I19" i="31" s="1"/>
  <c r="N19" i="31" s="1"/>
  <c r="I17" i="26"/>
  <c r="I18" i="31" s="1"/>
  <c r="N18" i="31" s="1"/>
  <c r="I16" i="26"/>
  <c r="I17" i="31" s="1"/>
  <c r="N17" i="31" s="1"/>
  <c r="I15" i="26"/>
  <c r="I16" i="31" s="1"/>
  <c r="N16" i="31" s="1"/>
  <c r="I14" i="26"/>
  <c r="I15" i="31" s="1"/>
  <c r="N15" i="31" s="1"/>
  <c r="I13" i="26"/>
  <c r="I14" i="31" s="1"/>
  <c r="N14" i="31" s="1"/>
  <c r="I12" i="26"/>
  <c r="I13" i="31" s="1"/>
  <c r="N13" i="31" s="1"/>
  <c r="I11" i="26"/>
  <c r="I12" i="31" s="1"/>
  <c r="N12" i="31" s="1"/>
  <c r="I10" i="26"/>
  <c r="I11" i="31" s="1"/>
  <c r="N11" i="31" s="1"/>
  <c r="I9" i="26"/>
  <c r="I10" i="31" s="1"/>
  <c r="N10" i="31" s="1"/>
  <c r="I8" i="26"/>
  <c r="I9" i="31" s="1"/>
  <c r="N9" i="31" s="1"/>
  <c r="I7" i="26"/>
  <c r="I6" i="26"/>
  <c r="I7" i="31" s="1"/>
  <c r="I5" i="26"/>
  <c r="F506" i="24"/>
  <c r="A2" i="24"/>
  <c r="G28" i="20"/>
  <c r="G27" i="20"/>
  <c r="G20" i="20"/>
  <c r="G19" i="20"/>
  <c r="G18" i="20"/>
  <c r="G17" i="20"/>
  <c r="G16" i="20"/>
  <c r="G12" i="33" l="1"/>
  <c r="H11" i="28"/>
  <c r="H12" i="33" s="1"/>
  <c r="N12" i="33" s="1"/>
  <c r="G13" i="33"/>
  <c r="H12" i="28"/>
  <c r="H13" i="33" s="1"/>
  <c r="N13" i="33" s="1"/>
  <c r="K22" i="33"/>
  <c r="J22" i="33"/>
  <c r="L22" i="33"/>
  <c r="H27" i="28"/>
  <c r="H28" i="33" s="1"/>
  <c r="N28" i="33" s="1"/>
  <c r="K35" i="33"/>
  <c r="J35" i="33"/>
  <c r="L35" i="33"/>
  <c r="H41" i="28"/>
  <c r="H42" i="33" s="1"/>
  <c r="N42" i="33" s="1"/>
  <c r="J45" i="33"/>
  <c r="K45" i="33"/>
  <c r="L45" i="33"/>
  <c r="L55" i="33"/>
  <c r="J55" i="33"/>
  <c r="K55" i="33"/>
  <c r="H58" i="28"/>
  <c r="H59" i="33" s="1"/>
  <c r="N59" i="33" s="1"/>
  <c r="K62" i="33"/>
  <c r="J62" i="33"/>
  <c r="L62" i="33"/>
  <c r="J67" i="33"/>
  <c r="K67" i="33"/>
  <c r="L67" i="33"/>
  <c r="H69" i="28"/>
  <c r="H70" i="33" s="1"/>
  <c r="N70" i="33" s="1"/>
  <c r="I72" i="28"/>
  <c r="I73" i="33" s="1"/>
  <c r="J78" i="33"/>
  <c r="K78" i="33"/>
  <c r="L78" i="33"/>
  <c r="I80" i="28"/>
  <c r="I81" i="33" s="1"/>
  <c r="K84" i="28"/>
  <c r="K90" i="33"/>
  <c r="L90" i="33"/>
  <c r="J90" i="33"/>
  <c r="H92" i="28"/>
  <c r="H93" i="33" s="1"/>
  <c r="N93" i="33" s="1"/>
  <c r="J96" i="28"/>
  <c r="I103" i="28"/>
  <c r="I104" i="33" s="1"/>
  <c r="J109" i="33"/>
  <c r="L109" i="33"/>
  <c r="K109" i="33"/>
  <c r="K113" i="28"/>
  <c r="G114" i="33"/>
  <c r="H122" i="28"/>
  <c r="H123" i="33" s="1"/>
  <c r="N123" i="33" s="1"/>
  <c r="J127" i="33"/>
  <c r="K127" i="33"/>
  <c r="L127" i="33"/>
  <c r="J131" i="33"/>
  <c r="K131" i="33"/>
  <c r="L131" i="33"/>
  <c r="J141" i="33"/>
  <c r="K141" i="33"/>
  <c r="L141" i="33"/>
  <c r="K149" i="33"/>
  <c r="J149" i="33"/>
  <c r="L149" i="33"/>
  <c r="H152" i="28"/>
  <c r="H153" i="33" s="1"/>
  <c r="N153" i="33" s="1"/>
  <c r="H158" i="28"/>
  <c r="H159" i="33" s="1"/>
  <c r="N159" i="33" s="1"/>
  <c r="K162" i="33"/>
  <c r="J162" i="33"/>
  <c r="L162" i="33"/>
  <c r="H164" i="28"/>
  <c r="H165" i="33" s="1"/>
  <c r="N165" i="33" s="1"/>
  <c r="H166" i="28"/>
  <c r="H167" i="33" s="1"/>
  <c r="N167" i="33" s="1"/>
  <c r="J171" i="33"/>
  <c r="L171" i="33"/>
  <c r="K171" i="33"/>
  <c r="J176" i="33"/>
  <c r="L176" i="33"/>
  <c r="K176" i="33"/>
  <c r="H180" i="28"/>
  <c r="H181" i="33" s="1"/>
  <c r="N181" i="33" s="1"/>
  <c r="K187" i="28"/>
  <c r="G188" i="33"/>
  <c r="J191" i="33"/>
  <c r="K191" i="33"/>
  <c r="L191" i="33"/>
  <c r="H202" i="28"/>
  <c r="H203" i="33" s="1"/>
  <c r="N203" i="33" s="1"/>
  <c r="J207" i="33"/>
  <c r="K207" i="33"/>
  <c r="L207" i="33"/>
  <c r="L223" i="33"/>
  <c r="J223" i="33"/>
  <c r="K223" i="33"/>
  <c r="J229" i="33"/>
  <c r="L229" i="33"/>
  <c r="K229" i="33"/>
  <c r="H232" i="28"/>
  <c r="H233" i="33" s="1"/>
  <c r="N233" i="33" s="1"/>
  <c r="J239" i="33"/>
  <c r="K239" i="33"/>
  <c r="L239" i="33"/>
  <c r="J245" i="33"/>
  <c r="L245" i="33"/>
  <c r="K245" i="33"/>
  <c r="K249" i="28"/>
  <c r="G250" i="33"/>
  <c r="J257" i="33"/>
  <c r="K257" i="33"/>
  <c r="L257" i="33"/>
  <c r="H268" i="28"/>
  <c r="H269" i="33" s="1"/>
  <c r="N269" i="33" s="1"/>
  <c r="J273" i="33"/>
  <c r="L273" i="33"/>
  <c r="K273" i="33"/>
  <c r="K281" i="28"/>
  <c r="G282" i="33"/>
  <c r="H284" i="28"/>
  <c r="H285" i="33" s="1"/>
  <c r="N285" i="33" s="1"/>
  <c r="I289" i="28"/>
  <c r="I290" i="33" s="1"/>
  <c r="G290" i="33"/>
  <c r="H300" i="28"/>
  <c r="H301" i="33" s="1"/>
  <c r="N301" i="33" s="1"/>
  <c r="K304" i="33"/>
  <c r="J304" i="33"/>
  <c r="L304" i="33"/>
  <c r="I308" i="28"/>
  <c r="I309" i="33" s="1"/>
  <c r="G309" i="33"/>
  <c r="J316" i="33"/>
  <c r="L316" i="33"/>
  <c r="K316" i="33"/>
  <c r="J318" i="28"/>
  <c r="H326" i="28"/>
  <c r="H327" i="33" s="1"/>
  <c r="N327" i="33" s="1"/>
  <c r="J332" i="33"/>
  <c r="K332" i="33"/>
  <c r="L332" i="33"/>
  <c r="J346" i="33"/>
  <c r="K346" i="33"/>
  <c r="L346" i="33"/>
  <c r="J352" i="33"/>
  <c r="K352" i="33"/>
  <c r="L352" i="33"/>
  <c r="L354" i="33"/>
  <c r="J354" i="33"/>
  <c r="K354" i="33"/>
  <c r="I359" i="28"/>
  <c r="I360" i="33" s="1"/>
  <c r="L362" i="28"/>
  <c r="K366" i="33"/>
  <c r="L366" i="33"/>
  <c r="J366" i="33"/>
  <c r="J369" i="33"/>
  <c r="L369" i="33"/>
  <c r="K369" i="33"/>
  <c r="J375" i="33"/>
  <c r="K375" i="33"/>
  <c r="L375" i="33"/>
  <c r="I379" i="28"/>
  <c r="I380" i="33" s="1"/>
  <c r="J384" i="33"/>
  <c r="K384" i="33"/>
  <c r="L384" i="33"/>
  <c r="K386" i="33"/>
  <c r="J386" i="33"/>
  <c r="L386" i="33"/>
  <c r="J390" i="28"/>
  <c r="G391" i="33"/>
  <c r="I395" i="28"/>
  <c r="I396" i="33" s="1"/>
  <c r="K399" i="33"/>
  <c r="L399" i="33"/>
  <c r="J399" i="33"/>
  <c r="H404" i="28"/>
  <c r="H405" i="33" s="1"/>
  <c r="N405" i="33" s="1"/>
  <c r="J413" i="33"/>
  <c r="K413" i="33"/>
  <c r="L413" i="33"/>
  <c r="L422" i="33"/>
  <c r="J422" i="33"/>
  <c r="K422" i="33"/>
  <c r="K425" i="28"/>
  <c r="H430" i="28"/>
  <c r="H431" i="33" s="1"/>
  <c r="N431" i="33" s="1"/>
  <c r="L437" i="33"/>
  <c r="J437" i="33"/>
  <c r="K437" i="33"/>
  <c r="K441" i="28"/>
  <c r="J446" i="33"/>
  <c r="L446" i="33"/>
  <c r="K446" i="33"/>
  <c r="K448" i="28"/>
  <c r="J455" i="33"/>
  <c r="L455" i="33"/>
  <c r="K455" i="33"/>
  <c r="K457" i="28"/>
  <c r="J462" i="33"/>
  <c r="L462" i="33"/>
  <c r="K462" i="33"/>
  <c r="K464" i="28"/>
  <c r="J471" i="33"/>
  <c r="K471" i="33"/>
  <c r="L471" i="33"/>
  <c r="J475" i="33"/>
  <c r="K475" i="33"/>
  <c r="L475" i="33"/>
  <c r="L479" i="33"/>
  <c r="J479" i="33"/>
  <c r="K479" i="33"/>
  <c r="K482" i="33"/>
  <c r="J482" i="33"/>
  <c r="L482" i="33"/>
  <c r="L494" i="33"/>
  <c r="J494" i="33"/>
  <c r="K494" i="33"/>
  <c r="K498" i="33"/>
  <c r="J498" i="33"/>
  <c r="L498" i="33"/>
  <c r="J504" i="33"/>
  <c r="K504" i="33"/>
  <c r="L504" i="33"/>
  <c r="P48" i="33"/>
  <c r="Q48" i="33"/>
  <c r="J81" i="33"/>
  <c r="K81" i="33"/>
  <c r="L81" i="33"/>
  <c r="J97" i="33"/>
  <c r="L97" i="33"/>
  <c r="K97" i="33"/>
  <c r="L107" i="28"/>
  <c r="G108" i="33"/>
  <c r="I119" i="28"/>
  <c r="I120" i="33" s="1"/>
  <c r="G120" i="33"/>
  <c r="K129" i="28"/>
  <c r="G130" i="33"/>
  <c r="K147" i="28"/>
  <c r="G148" i="33"/>
  <c r="L175" i="33"/>
  <c r="K175" i="33"/>
  <c r="J175" i="33"/>
  <c r="P313" i="33"/>
  <c r="Q313" i="33"/>
  <c r="K19" i="33"/>
  <c r="J19" i="33"/>
  <c r="L19" i="33"/>
  <c r="K43" i="33"/>
  <c r="J43" i="33"/>
  <c r="L43" i="33"/>
  <c r="J56" i="33"/>
  <c r="L56" i="33"/>
  <c r="K56" i="33"/>
  <c r="I58" i="28"/>
  <c r="I59" i="33" s="1"/>
  <c r="L63" i="33"/>
  <c r="K63" i="33"/>
  <c r="J63" i="33"/>
  <c r="H66" i="28"/>
  <c r="H67" i="33" s="1"/>
  <c r="N67" i="33" s="1"/>
  <c r="J74" i="33"/>
  <c r="L74" i="33"/>
  <c r="K74" i="33"/>
  <c r="J82" i="33"/>
  <c r="L82" i="33"/>
  <c r="K82" i="33"/>
  <c r="K86" i="33"/>
  <c r="L86" i="33"/>
  <c r="J86" i="33"/>
  <c r="I89" i="28"/>
  <c r="I90" i="33" s="1"/>
  <c r="J92" i="28"/>
  <c r="K97" i="28"/>
  <c r="G98" i="33"/>
  <c r="L108" i="28"/>
  <c r="L114" i="28"/>
  <c r="G115" i="33"/>
  <c r="L121" i="33"/>
  <c r="J121" i="33"/>
  <c r="K121" i="33"/>
  <c r="J122" i="28"/>
  <c r="H126" i="28"/>
  <c r="H127" i="33" s="1"/>
  <c r="N127" i="33" s="1"/>
  <c r="L130" i="28"/>
  <c r="K136" i="33"/>
  <c r="J136" i="33"/>
  <c r="L136" i="33"/>
  <c r="J142" i="33"/>
  <c r="L142" i="33"/>
  <c r="K142" i="33"/>
  <c r="J148" i="28"/>
  <c r="I152" i="28"/>
  <c r="I153" i="33" s="1"/>
  <c r="J157" i="33"/>
  <c r="K157" i="33"/>
  <c r="L157" i="33"/>
  <c r="J158" i="28"/>
  <c r="I161" i="28"/>
  <c r="I162" i="33" s="1"/>
  <c r="I164" i="28"/>
  <c r="I165" i="33" s="1"/>
  <c r="J166" i="28"/>
  <c r="H170" i="28"/>
  <c r="H171" i="33" s="1"/>
  <c r="N171" i="33" s="1"/>
  <c r="J177" i="33"/>
  <c r="L177" i="33"/>
  <c r="K177" i="33"/>
  <c r="J180" i="28"/>
  <c r="J189" i="33"/>
  <c r="K189" i="33"/>
  <c r="L189" i="33"/>
  <c r="H190" i="28"/>
  <c r="H191" i="33" s="1"/>
  <c r="N191" i="33" s="1"/>
  <c r="K195" i="33"/>
  <c r="J195" i="33"/>
  <c r="L195" i="33"/>
  <c r="K197" i="28"/>
  <c r="G198" i="33"/>
  <c r="J202" i="28"/>
  <c r="J208" i="33"/>
  <c r="K208" i="33"/>
  <c r="L208" i="33"/>
  <c r="K211" i="33"/>
  <c r="J211" i="33"/>
  <c r="L211" i="33"/>
  <c r="J215" i="33"/>
  <c r="K215" i="33"/>
  <c r="L215" i="33"/>
  <c r="J224" i="33"/>
  <c r="L224" i="33"/>
  <c r="K224" i="33"/>
  <c r="H228" i="28"/>
  <c r="H229" i="33" s="1"/>
  <c r="N229" i="33" s="1"/>
  <c r="I232" i="28"/>
  <c r="I233" i="33" s="1"/>
  <c r="K235" i="28"/>
  <c r="G236" i="33"/>
  <c r="H238" i="28"/>
  <c r="H239" i="33" s="1"/>
  <c r="N239" i="33" s="1"/>
  <c r="L242" i="33"/>
  <c r="J242" i="33"/>
  <c r="K242" i="33"/>
  <c r="H244" i="28"/>
  <c r="H245" i="33" s="1"/>
  <c r="N245" i="33" s="1"/>
  <c r="L247" i="33"/>
  <c r="J247" i="33"/>
  <c r="K247" i="33"/>
  <c r="J251" i="33"/>
  <c r="K251" i="33"/>
  <c r="L251" i="33"/>
  <c r="H256" i="28"/>
  <c r="H257" i="33" s="1"/>
  <c r="N257" i="33" s="1"/>
  <c r="L260" i="33"/>
  <c r="K260" i="33"/>
  <c r="J260" i="33"/>
  <c r="J262" i="33"/>
  <c r="L262" i="33"/>
  <c r="K262" i="33"/>
  <c r="L267" i="33"/>
  <c r="J267" i="33"/>
  <c r="K267" i="33"/>
  <c r="I268" i="28"/>
  <c r="I269" i="33" s="1"/>
  <c r="K273" i="28"/>
  <c r="G274" i="33"/>
  <c r="J283" i="33"/>
  <c r="K283" i="33"/>
  <c r="L283" i="33"/>
  <c r="I284" i="28"/>
  <c r="I285" i="33" s="1"/>
  <c r="K289" i="28"/>
  <c r="K293" i="33"/>
  <c r="J293" i="33"/>
  <c r="L293" i="33"/>
  <c r="I300" i="28"/>
  <c r="I301" i="33" s="1"/>
  <c r="J305" i="33"/>
  <c r="L305" i="33"/>
  <c r="K305" i="33"/>
  <c r="J308" i="28"/>
  <c r="K317" i="33"/>
  <c r="J317" i="33"/>
  <c r="L317" i="33"/>
  <c r="K318" i="28"/>
  <c r="J324" i="33"/>
  <c r="L324" i="33"/>
  <c r="K324" i="33"/>
  <c r="I327" i="28"/>
  <c r="I328" i="33" s="1"/>
  <c r="G328" i="33"/>
  <c r="I331" i="28"/>
  <c r="I332" i="33" s="1"/>
  <c r="K341" i="33"/>
  <c r="J341" i="33"/>
  <c r="L341" i="33"/>
  <c r="K345" i="28"/>
  <c r="I351" i="28"/>
  <c r="I352" i="33" s="1"/>
  <c r="L355" i="33"/>
  <c r="J355" i="33"/>
  <c r="K355" i="33"/>
  <c r="J361" i="33"/>
  <c r="L361" i="33"/>
  <c r="K361" i="33"/>
  <c r="K364" i="33"/>
  <c r="J364" i="33"/>
  <c r="L364" i="33"/>
  <c r="K365" i="28"/>
  <c r="I368" i="28"/>
  <c r="I369" i="33" s="1"/>
  <c r="J372" i="33"/>
  <c r="L372" i="33"/>
  <c r="K372" i="33"/>
  <c r="J376" i="33"/>
  <c r="K376" i="33"/>
  <c r="L376" i="33"/>
  <c r="K379" i="28"/>
  <c r="I383" i="28"/>
  <c r="I384" i="33" s="1"/>
  <c r="J387" i="33"/>
  <c r="K387" i="33"/>
  <c r="L387" i="33"/>
  <c r="J392" i="33"/>
  <c r="K392" i="33"/>
  <c r="L392" i="33"/>
  <c r="K395" i="28"/>
  <c r="J398" i="28"/>
  <c r="K405" i="28"/>
  <c r="G406" i="33"/>
  <c r="K410" i="33"/>
  <c r="J410" i="33"/>
  <c r="L410" i="33"/>
  <c r="H412" i="28"/>
  <c r="H413" i="33" s="1"/>
  <c r="N413" i="33" s="1"/>
  <c r="J416" i="33"/>
  <c r="L416" i="33"/>
  <c r="K416" i="33"/>
  <c r="K418" i="33"/>
  <c r="J418" i="33"/>
  <c r="L418" i="33"/>
  <c r="K421" i="28"/>
  <c r="K427" i="33"/>
  <c r="L427" i="33"/>
  <c r="J427" i="33"/>
  <c r="J430" i="28"/>
  <c r="K438" i="33"/>
  <c r="J438" i="33"/>
  <c r="L438" i="33"/>
  <c r="K443" i="33"/>
  <c r="J443" i="33"/>
  <c r="L443" i="33"/>
  <c r="K447" i="33"/>
  <c r="J447" i="33"/>
  <c r="L447" i="33"/>
  <c r="L448" i="28"/>
  <c r="H454" i="28"/>
  <c r="H455" i="33" s="1"/>
  <c r="N455" i="33" s="1"/>
  <c r="J459" i="33"/>
  <c r="L459" i="33"/>
  <c r="K459" i="33"/>
  <c r="J463" i="33"/>
  <c r="K463" i="33"/>
  <c r="L463" i="33"/>
  <c r="L464" i="28"/>
  <c r="H470" i="28"/>
  <c r="H471" i="33" s="1"/>
  <c r="N471" i="33" s="1"/>
  <c r="L476" i="33"/>
  <c r="J476" i="33"/>
  <c r="K476" i="33"/>
  <c r="J478" i="28"/>
  <c r="J483" i="33"/>
  <c r="K483" i="33"/>
  <c r="L483" i="33"/>
  <c r="J488" i="33"/>
  <c r="L488" i="33"/>
  <c r="K488" i="33"/>
  <c r="J492" i="33"/>
  <c r="K492" i="33"/>
  <c r="L492" i="33"/>
  <c r="J495" i="33"/>
  <c r="L495" i="33"/>
  <c r="K495" i="33"/>
  <c r="J499" i="33"/>
  <c r="L499" i="33"/>
  <c r="K499" i="33"/>
  <c r="I503" i="28"/>
  <c r="I504" i="33" s="1"/>
  <c r="K59" i="33"/>
  <c r="L59" i="33"/>
  <c r="J59" i="33"/>
  <c r="L77" i="33"/>
  <c r="J77" i="33"/>
  <c r="K77" i="33"/>
  <c r="J85" i="33"/>
  <c r="K85" i="33"/>
  <c r="L85" i="33"/>
  <c r="L103" i="28"/>
  <c r="G104" i="33"/>
  <c r="L159" i="33"/>
  <c r="K159" i="33"/>
  <c r="J159" i="33"/>
  <c r="P185" i="33"/>
  <c r="Q185" i="33"/>
  <c r="K203" i="33"/>
  <c r="J203" i="33"/>
  <c r="L203" i="33"/>
  <c r="L233" i="33"/>
  <c r="J233" i="33"/>
  <c r="K233" i="33"/>
  <c r="L256" i="33"/>
  <c r="J256" i="33"/>
  <c r="K256" i="33"/>
  <c r="P279" i="33"/>
  <c r="Q279" i="33"/>
  <c r="K301" i="33"/>
  <c r="L301" i="33"/>
  <c r="J301" i="33"/>
  <c r="P349" i="33"/>
  <c r="Q349" i="33"/>
  <c r="K38" i="33"/>
  <c r="J38" i="33"/>
  <c r="L38" i="33"/>
  <c r="I44" i="28"/>
  <c r="I45" i="33" s="1"/>
  <c r="H77" i="28"/>
  <c r="H78" i="33" s="1"/>
  <c r="N78" i="33" s="1"/>
  <c r="G15" i="33"/>
  <c r="H14" i="28"/>
  <c r="H15" i="33" s="1"/>
  <c r="N15" i="33" s="1"/>
  <c r="K20" i="33"/>
  <c r="L20" i="33"/>
  <c r="J20" i="33"/>
  <c r="J24" i="33"/>
  <c r="L24" i="33"/>
  <c r="K24" i="33"/>
  <c r="K27" i="28"/>
  <c r="J31" i="33"/>
  <c r="L31" i="33"/>
  <c r="K31" i="33"/>
  <c r="J36" i="33"/>
  <c r="K36" i="33"/>
  <c r="L36" i="33"/>
  <c r="L39" i="33"/>
  <c r="K39" i="33"/>
  <c r="J39" i="33"/>
  <c r="J44" i="33"/>
  <c r="K44" i="33"/>
  <c r="L44" i="33"/>
  <c r="J44" i="28"/>
  <c r="J49" i="33"/>
  <c r="K49" i="33"/>
  <c r="L49" i="33"/>
  <c r="L51" i="28"/>
  <c r="K57" i="33"/>
  <c r="L57" i="33"/>
  <c r="J57" i="33"/>
  <c r="K58" i="28"/>
  <c r="J64" i="33"/>
  <c r="K64" i="33"/>
  <c r="L64" i="33"/>
  <c r="I66" i="28"/>
  <c r="I67" i="33" s="1"/>
  <c r="L69" i="28"/>
  <c r="K75" i="33"/>
  <c r="L75" i="33"/>
  <c r="J75" i="33"/>
  <c r="J77" i="28"/>
  <c r="K83" i="33"/>
  <c r="L83" i="33"/>
  <c r="J83" i="33"/>
  <c r="K87" i="33"/>
  <c r="L87" i="33"/>
  <c r="J87" i="33"/>
  <c r="J89" i="28"/>
  <c r="K92" i="28"/>
  <c r="L98" i="28"/>
  <c r="G99" i="33"/>
  <c r="L100" i="28"/>
  <c r="J105" i="33"/>
  <c r="K105" i="33"/>
  <c r="L105" i="33"/>
  <c r="K109" i="28"/>
  <c r="G110" i="33"/>
  <c r="L115" i="28"/>
  <c r="G116" i="33"/>
  <c r="H120" i="28"/>
  <c r="H121" i="33" s="1"/>
  <c r="N121" i="33" s="1"/>
  <c r="K123" i="28"/>
  <c r="G124" i="33"/>
  <c r="K126" i="28"/>
  <c r="J132" i="33"/>
  <c r="K132" i="33"/>
  <c r="L132" i="33"/>
  <c r="L132" i="28"/>
  <c r="K135" i="28"/>
  <c r="I141" i="28"/>
  <c r="I142" i="33" s="1"/>
  <c r="K145" i="28"/>
  <c r="G146" i="33"/>
  <c r="L148" i="28"/>
  <c r="J152" i="28"/>
  <c r="H156" i="28"/>
  <c r="H157" i="33" s="1"/>
  <c r="N157" i="33" s="1"/>
  <c r="L158" i="28"/>
  <c r="K161" i="28"/>
  <c r="J164" i="28"/>
  <c r="K166" i="28"/>
  <c r="J170" i="28"/>
  <c r="I177" i="28"/>
  <c r="I178" i="33" s="1"/>
  <c r="G178" i="33"/>
  <c r="K180" i="28"/>
  <c r="K185" i="28"/>
  <c r="G186" i="33"/>
  <c r="H188" i="28"/>
  <c r="H189" i="33" s="1"/>
  <c r="N189" i="33" s="1"/>
  <c r="J190" i="28"/>
  <c r="L196" i="33"/>
  <c r="J196" i="33"/>
  <c r="K196" i="33"/>
  <c r="I197" i="28"/>
  <c r="I198" i="33" s="1"/>
  <c r="L202" i="28"/>
  <c r="J209" i="33"/>
  <c r="K209" i="33"/>
  <c r="L209" i="33"/>
  <c r="H210" i="28"/>
  <c r="H211" i="33" s="1"/>
  <c r="N211" i="33" s="1"/>
  <c r="H214" i="28"/>
  <c r="H215" i="33" s="1"/>
  <c r="N215" i="33" s="1"/>
  <c r="K217" i="28"/>
  <c r="G218" i="33"/>
  <c r="J225" i="33"/>
  <c r="L225" i="33"/>
  <c r="K225" i="33"/>
  <c r="J228" i="28"/>
  <c r="J232" i="28"/>
  <c r="K237" i="33"/>
  <c r="J237" i="33"/>
  <c r="L237" i="33"/>
  <c r="J238" i="28"/>
  <c r="I241" i="28"/>
  <c r="I242" i="33" s="1"/>
  <c r="I244" i="28"/>
  <c r="I245" i="33" s="1"/>
  <c r="H246" i="28"/>
  <c r="H247" i="33" s="1"/>
  <c r="N247" i="33" s="1"/>
  <c r="K251" i="28"/>
  <c r="G252" i="33"/>
  <c r="I256" i="28"/>
  <c r="I257" i="33" s="1"/>
  <c r="I259" i="28"/>
  <c r="I260" i="33" s="1"/>
  <c r="I261" i="28"/>
  <c r="I262" i="33" s="1"/>
  <c r="H266" i="28"/>
  <c r="H267" i="33" s="1"/>
  <c r="N267" i="33" s="1"/>
  <c r="J268" i="28"/>
  <c r="L275" i="33"/>
  <c r="K275" i="33"/>
  <c r="J275" i="33"/>
  <c r="H282" i="28"/>
  <c r="H283" i="33" s="1"/>
  <c r="N283" i="33" s="1"/>
  <c r="K284" i="28"/>
  <c r="K291" i="33"/>
  <c r="L291" i="33"/>
  <c r="J291" i="33"/>
  <c r="J292" i="28"/>
  <c r="I295" i="28"/>
  <c r="I296" i="33" s="1"/>
  <c r="G296" i="33"/>
  <c r="J300" i="28"/>
  <c r="J306" i="33"/>
  <c r="L306" i="33"/>
  <c r="K306" i="33"/>
  <c r="K309" i="28"/>
  <c r="G310" i="33"/>
  <c r="H316" i="28"/>
  <c r="H317" i="33" s="1"/>
  <c r="N317" i="33" s="1"/>
  <c r="L318" i="28"/>
  <c r="L320" i="28"/>
  <c r="I323" i="28"/>
  <c r="I324" i="33" s="1"/>
  <c r="J329" i="33"/>
  <c r="K329" i="33"/>
  <c r="L329" i="33"/>
  <c r="K331" i="28"/>
  <c r="J336" i="33"/>
  <c r="K336" i="33"/>
  <c r="L336" i="33"/>
  <c r="H340" i="28"/>
  <c r="H341" i="33" s="1"/>
  <c r="N341" i="33" s="1"/>
  <c r="L347" i="33"/>
  <c r="K347" i="33"/>
  <c r="J347" i="33"/>
  <c r="L353" i="33"/>
  <c r="K353" i="33"/>
  <c r="J353" i="33"/>
  <c r="J356" i="33"/>
  <c r="K356" i="33"/>
  <c r="L356" i="33"/>
  <c r="H360" i="28"/>
  <c r="H361" i="33" s="1"/>
  <c r="N361" i="33" s="1"/>
  <c r="I363" i="28"/>
  <c r="I364" i="33" s="1"/>
  <c r="L367" i="33"/>
  <c r="K367" i="33"/>
  <c r="J367" i="33"/>
  <c r="J368" i="28"/>
  <c r="J373" i="33"/>
  <c r="L373" i="33"/>
  <c r="K373" i="33"/>
  <c r="J377" i="33"/>
  <c r="L377" i="33"/>
  <c r="K377" i="33"/>
  <c r="J381" i="33"/>
  <c r="K381" i="33"/>
  <c r="L381" i="33"/>
  <c r="J385" i="33"/>
  <c r="L385" i="33"/>
  <c r="K385" i="33"/>
  <c r="J388" i="33"/>
  <c r="L388" i="33"/>
  <c r="K388" i="33"/>
  <c r="I391" i="28"/>
  <c r="I392" i="33" s="1"/>
  <c r="K397" i="33"/>
  <c r="L397" i="33"/>
  <c r="J397" i="33"/>
  <c r="K398" i="28"/>
  <c r="K407" i="33"/>
  <c r="L407" i="33"/>
  <c r="J407" i="33"/>
  <c r="K409" i="28"/>
  <c r="L412" i="28"/>
  <c r="I415" i="28"/>
  <c r="I416" i="33" s="1"/>
  <c r="K419" i="33"/>
  <c r="J419" i="33"/>
  <c r="L419" i="33"/>
  <c r="J423" i="33"/>
  <c r="K423" i="33"/>
  <c r="L423" i="33"/>
  <c r="K428" i="33"/>
  <c r="J428" i="33"/>
  <c r="L428" i="33"/>
  <c r="K430" i="28"/>
  <c r="K434" i="33"/>
  <c r="J434" i="33"/>
  <c r="L434" i="33"/>
  <c r="J438" i="28"/>
  <c r="G439" i="33"/>
  <c r="J444" i="33"/>
  <c r="K444" i="33"/>
  <c r="L444" i="33"/>
  <c r="H446" i="28"/>
  <c r="H447" i="33" s="1"/>
  <c r="N447" i="33" s="1"/>
  <c r="K450" i="33"/>
  <c r="J450" i="33"/>
  <c r="L450" i="33"/>
  <c r="J454" i="28"/>
  <c r="J460" i="33"/>
  <c r="K460" i="33"/>
  <c r="L460" i="33"/>
  <c r="H462" i="28"/>
  <c r="H463" i="33" s="1"/>
  <c r="N463" i="33" s="1"/>
  <c r="K466" i="33"/>
  <c r="J466" i="33"/>
  <c r="L466" i="33"/>
  <c r="J470" i="28"/>
  <c r="J477" i="33"/>
  <c r="K477" i="33"/>
  <c r="L477" i="33"/>
  <c r="K478" i="28"/>
  <c r="J484" i="33"/>
  <c r="L484" i="33"/>
  <c r="K484" i="33"/>
  <c r="I487" i="28"/>
  <c r="I488" i="33" s="1"/>
  <c r="J493" i="33"/>
  <c r="K493" i="33"/>
  <c r="L493" i="33"/>
  <c r="J494" i="28"/>
  <c r="K500" i="33"/>
  <c r="L500" i="33"/>
  <c r="J500" i="33"/>
  <c r="J505" i="33"/>
  <c r="L505" i="33"/>
  <c r="K505" i="33"/>
  <c r="G14" i="33"/>
  <c r="H13" i="28"/>
  <c r="H14" i="33" s="1"/>
  <c r="N14" i="33" s="1"/>
  <c r="L23" i="33"/>
  <c r="J23" i="33"/>
  <c r="K23" i="33"/>
  <c r="J27" i="28"/>
  <c r="K34" i="28"/>
  <c r="J52" i="33"/>
  <c r="K52" i="33"/>
  <c r="L52" i="33"/>
  <c r="K69" i="28"/>
  <c r="G16" i="33"/>
  <c r="H15" i="28"/>
  <c r="H16" i="33" s="1"/>
  <c r="N16" i="33" s="1"/>
  <c r="Q20" i="33"/>
  <c r="P20" i="33"/>
  <c r="P24" i="33"/>
  <c r="Q24" i="33"/>
  <c r="L27" i="28"/>
  <c r="J32" i="33"/>
  <c r="K32" i="33"/>
  <c r="L32" i="33"/>
  <c r="Q36" i="33"/>
  <c r="P36" i="33"/>
  <c r="J40" i="33"/>
  <c r="K40" i="33"/>
  <c r="L40" i="33"/>
  <c r="Q44" i="33"/>
  <c r="P44" i="33"/>
  <c r="K44" i="28"/>
  <c r="J50" i="33"/>
  <c r="L50" i="33"/>
  <c r="K50" i="33"/>
  <c r="J53" i="33"/>
  <c r="K53" i="33"/>
  <c r="L53" i="33"/>
  <c r="K60" i="33"/>
  <c r="J60" i="33"/>
  <c r="L60" i="33"/>
  <c r="J65" i="33"/>
  <c r="K65" i="33"/>
  <c r="L65" i="33"/>
  <c r="K68" i="33"/>
  <c r="J68" i="33"/>
  <c r="L68" i="33"/>
  <c r="L71" i="33"/>
  <c r="J71" i="33"/>
  <c r="K71" i="33"/>
  <c r="H74" i="28"/>
  <c r="H75" i="33" s="1"/>
  <c r="N75" i="33" s="1"/>
  <c r="K77" i="28"/>
  <c r="J84" i="33"/>
  <c r="L84" i="33"/>
  <c r="K84" i="33"/>
  <c r="L88" i="33"/>
  <c r="J88" i="33"/>
  <c r="K88" i="33"/>
  <c r="L90" i="28"/>
  <c r="G91" i="33"/>
  <c r="I93" i="28"/>
  <c r="I94" i="33" s="1"/>
  <c r="G94" i="33"/>
  <c r="J98" i="28"/>
  <c r="K101" i="28"/>
  <c r="G102" i="33"/>
  <c r="J104" i="28"/>
  <c r="J110" i="28"/>
  <c r="G111" i="33"/>
  <c r="J117" i="33"/>
  <c r="L117" i="33"/>
  <c r="K117" i="33"/>
  <c r="I120" i="28"/>
  <c r="I121" i="33" s="1"/>
  <c r="J125" i="33"/>
  <c r="L125" i="33"/>
  <c r="K125" i="33"/>
  <c r="L126" i="28"/>
  <c r="I131" i="28"/>
  <c r="I132" i="33" s="1"/>
  <c r="I133" i="28"/>
  <c r="I134" i="33" s="1"/>
  <c r="G134" i="33"/>
  <c r="J137" i="33"/>
  <c r="K137" i="33"/>
  <c r="L137" i="33"/>
  <c r="L143" i="33"/>
  <c r="K143" i="33"/>
  <c r="J143" i="33"/>
  <c r="J147" i="33"/>
  <c r="L147" i="33"/>
  <c r="K147" i="33"/>
  <c r="I149" i="28"/>
  <c r="I150" i="33" s="1"/>
  <c r="G150" i="33"/>
  <c r="L152" i="28"/>
  <c r="I156" i="28"/>
  <c r="I157" i="33" s="1"/>
  <c r="J160" i="33"/>
  <c r="K160" i="33"/>
  <c r="L160" i="33"/>
  <c r="L163" i="33"/>
  <c r="K163" i="33"/>
  <c r="J163" i="33"/>
  <c r="K164" i="28"/>
  <c r="L166" i="28"/>
  <c r="L170" i="28"/>
  <c r="L179" i="33"/>
  <c r="K179" i="33"/>
  <c r="J179" i="33"/>
  <c r="I181" i="28"/>
  <c r="I182" i="33" s="1"/>
  <c r="G182" i="33"/>
  <c r="I185" i="28"/>
  <c r="I186" i="33" s="1"/>
  <c r="I188" i="28"/>
  <c r="I189" i="33" s="1"/>
  <c r="K190" i="28"/>
  <c r="I195" i="28"/>
  <c r="I196" i="33" s="1"/>
  <c r="J199" i="33"/>
  <c r="K199" i="33"/>
  <c r="L199" i="33"/>
  <c r="K203" i="28"/>
  <c r="G204" i="33"/>
  <c r="H208" i="28"/>
  <c r="H209" i="33" s="1"/>
  <c r="N209" i="33" s="1"/>
  <c r="J210" i="28"/>
  <c r="J214" i="28"/>
  <c r="K219" i="33"/>
  <c r="J219" i="33"/>
  <c r="L219" i="33"/>
  <c r="I225" i="28"/>
  <c r="I226" i="33" s="1"/>
  <c r="G226" i="33"/>
  <c r="K228" i="28"/>
  <c r="L232" i="28"/>
  <c r="H236" i="28"/>
  <c r="H237" i="33" s="1"/>
  <c r="N237" i="33" s="1"/>
  <c r="L238" i="28"/>
  <c r="K241" i="28"/>
  <c r="J244" i="28"/>
  <c r="K246" i="28"/>
  <c r="L253" i="33"/>
  <c r="J253" i="33"/>
  <c r="K253" i="33"/>
  <c r="J256" i="28"/>
  <c r="K259" i="28"/>
  <c r="J263" i="33"/>
  <c r="K263" i="33"/>
  <c r="L263" i="33"/>
  <c r="L266" i="28"/>
  <c r="K268" i="28"/>
  <c r="K276" i="33"/>
  <c r="J276" i="33"/>
  <c r="L276" i="33"/>
  <c r="L276" i="28"/>
  <c r="L280" i="33"/>
  <c r="J280" i="33"/>
  <c r="K280" i="33"/>
  <c r="L282" i="28"/>
  <c r="K285" i="28"/>
  <c r="G286" i="33"/>
  <c r="H290" i="28"/>
  <c r="H291" i="33" s="1"/>
  <c r="N291" i="33" s="1"/>
  <c r="J294" i="33"/>
  <c r="K294" i="33"/>
  <c r="L294" i="33"/>
  <c r="J297" i="33"/>
  <c r="K297" i="33"/>
  <c r="L297" i="33"/>
  <c r="L300" i="28"/>
  <c r="I305" i="28"/>
  <c r="I306" i="33" s="1"/>
  <c r="L311" i="33"/>
  <c r="K311" i="33"/>
  <c r="J311" i="33"/>
  <c r="L312" i="28"/>
  <c r="I316" i="28"/>
  <c r="I317" i="33" s="1"/>
  <c r="K320" i="33"/>
  <c r="J320" i="33"/>
  <c r="L320" i="33"/>
  <c r="J322" i="33"/>
  <c r="L322" i="33"/>
  <c r="K322" i="33"/>
  <c r="K323" i="28"/>
  <c r="J330" i="33"/>
  <c r="K330" i="33"/>
  <c r="L330" i="33"/>
  <c r="K333" i="33"/>
  <c r="J333" i="33"/>
  <c r="L333" i="33"/>
  <c r="J337" i="33"/>
  <c r="K337" i="33"/>
  <c r="L337" i="33"/>
  <c r="K341" i="28"/>
  <c r="G342" i="33"/>
  <c r="L348" i="33"/>
  <c r="K348" i="33"/>
  <c r="J348" i="33"/>
  <c r="K350" i="33"/>
  <c r="J350" i="33"/>
  <c r="L350" i="33"/>
  <c r="H352" i="28"/>
  <c r="H353" i="33" s="1"/>
  <c r="N353" i="33" s="1"/>
  <c r="K357" i="33"/>
  <c r="J357" i="33"/>
  <c r="L357" i="33"/>
  <c r="I360" i="28"/>
  <c r="I361" i="33" s="1"/>
  <c r="K363" i="28"/>
  <c r="H366" i="28"/>
  <c r="H367" i="33" s="1"/>
  <c r="N367" i="33" s="1"/>
  <c r="K368" i="28"/>
  <c r="H372" i="28"/>
  <c r="H373" i="33" s="1"/>
  <c r="N373" i="33" s="1"/>
  <c r="H376" i="28"/>
  <c r="H377" i="33" s="1"/>
  <c r="N377" i="33" s="1"/>
  <c r="L382" i="33"/>
  <c r="J382" i="33"/>
  <c r="K382" i="33"/>
  <c r="H384" i="28"/>
  <c r="H385" i="33" s="1"/>
  <c r="N385" i="33" s="1"/>
  <c r="I387" i="28"/>
  <c r="I388" i="33" s="1"/>
  <c r="J393" i="33"/>
  <c r="L393" i="33"/>
  <c r="K393" i="33"/>
  <c r="H396" i="28"/>
  <c r="H397" i="33" s="1"/>
  <c r="N397" i="33" s="1"/>
  <c r="L398" i="28"/>
  <c r="L400" i="28"/>
  <c r="J408" i="33"/>
  <c r="K408" i="33"/>
  <c r="L408" i="33"/>
  <c r="K411" i="33"/>
  <c r="J411" i="33"/>
  <c r="L411" i="33"/>
  <c r="J414" i="33"/>
  <c r="K414" i="33"/>
  <c r="L414" i="33"/>
  <c r="J417" i="33"/>
  <c r="L417" i="33"/>
  <c r="K417" i="33"/>
  <c r="K420" i="33"/>
  <c r="J420" i="33"/>
  <c r="L420" i="33"/>
  <c r="K424" i="33"/>
  <c r="L424" i="33"/>
  <c r="J424" i="33"/>
  <c r="I427" i="28"/>
  <c r="I428" i="33" s="1"/>
  <c r="L430" i="28"/>
  <c r="K433" i="28"/>
  <c r="K438" i="28"/>
  <c r="J445" i="33"/>
  <c r="K445" i="33"/>
  <c r="L445" i="33"/>
  <c r="J446" i="28"/>
  <c r="K449" i="28"/>
  <c r="J456" i="33"/>
  <c r="K456" i="33"/>
  <c r="L456" i="33"/>
  <c r="K461" i="33"/>
  <c r="J461" i="33"/>
  <c r="L461" i="33"/>
  <c r="J462" i="28"/>
  <c r="K465" i="28"/>
  <c r="J472" i="33"/>
  <c r="L472" i="33"/>
  <c r="K472" i="33"/>
  <c r="H476" i="28"/>
  <c r="H477" i="33" s="1"/>
  <c r="N477" i="33" s="1"/>
  <c r="L478" i="28"/>
  <c r="I483" i="28"/>
  <c r="I484" i="33" s="1"/>
  <c r="J489" i="33"/>
  <c r="L489" i="33"/>
  <c r="K489" i="33"/>
  <c r="H492" i="28"/>
  <c r="H493" i="33" s="1"/>
  <c r="N493" i="33" s="1"/>
  <c r="K494" i="28"/>
  <c r="I499" i="28"/>
  <c r="I500" i="33" s="1"/>
  <c r="K506" i="33"/>
  <c r="L506" i="33"/>
  <c r="J506" i="33"/>
  <c r="J17" i="33"/>
  <c r="L17" i="33"/>
  <c r="K17" i="33"/>
  <c r="J25" i="33"/>
  <c r="K25" i="33"/>
  <c r="L25" i="33"/>
  <c r="J29" i="33"/>
  <c r="K29" i="33"/>
  <c r="L29" i="33"/>
  <c r="P32" i="33"/>
  <c r="Q32" i="33"/>
  <c r="P40" i="33"/>
  <c r="Q40" i="33"/>
  <c r="K46" i="33"/>
  <c r="J46" i="33"/>
  <c r="L46" i="33"/>
  <c r="P50" i="33"/>
  <c r="Q50" i="33"/>
  <c r="J58" i="33"/>
  <c r="L58" i="33"/>
  <c r="K58" i="33"/>
  <c r="J61" i="33"/>
  <c r="L61" i="33"/>
  <c r="K61" i="33"/>
  <c r="J72" i="33"/>
  <c r="K72" i="33"/>
  <c r="L72" i="33"/>
  <c r="L77" i="28"/>
  <c r="Q84" i="33"/>
  <c r="P84" i="33"/>
  <c r="P88" i="33"/>
  <c r="Q88" i="33"/>
  <c r="P91" i="33"/>
  <c r="Q91" i="33"/>
  <c r="L99" i="28"/>
  <c r="G100" i="33"/>
  <c r="L102" i="28"/>
  <c r="G103" i="33"/>
  <c r="K105" i="28"/>
  <c r="G106" i="33"/>
  <c r="L118" i="33"/>
  <c r="J118" i="33"/>
  <c r="K118" i="33"/>
  <c r="L120" i="28"/>
  <c r="P125" i="33"/>
  <c r="Q125" i="33"/>
  <c r="K128" i="33"/>
  <c r="J128" i="33"/>
  <c r="L128" i="33"/>
  <c r="L135" i="33"/>
  <c r="K135" i="33"/>
  <c r="J135" i="33"/>
  <c r="K137" i="28"/>
  <c r="G138" i="33"/>
  <c r="K144" i="33"/>
  <c r="J144" i="33"/>
  <c r="L144" i="33"/>
  <c r="P147" i="33"/>
  <c r="Q147" i="33"/>
  <c r="L151" i="33"/>
  <c r="J151" i="33"/>
  <c r="K151" i="33"/>
  <c r="K153" i="28"/>
  <c r="G154" i="33"/>
  <c r="K156" i="28"/>
  <c r="K161" i="33"/>
  <c r="J161" i="33"/>
  <c r="L161" i="33"/>
  <c r="P163" i="33"/>
  <c r="Q163" i="33"/>
  <c r="L164" i="28"/>
  <c r="K167" i="28"/>
  <c r="G168" i="33"/>
  <c r="K171" i="28"/>
  <c r="G172" i="33"/>
  <c r="J180" i="33"/>
  <c r="K180" i="33"/>
  <c r="L180" i="33"/>
  <c r="L183" i="33"/>
  <c r="J183" i="33"/>
  <c r="K183" i="33"/>
  <c r="K187" i="33"/>
  <c r="J187" i="33"/>
  <c r="L187" i="33"/>
  <c r="J188" i="28"/>
  <c r="L190" i="28"/>
  <c r="K195" i="28"/>
  <c r="J200" i="33"/>
  <c r="L200" i="33"/>
  <c r="K200" i="33"/>
  <c r="J205" i="33"/>
  <c r="K205" i="33"/>
  <c r="L205" i="33"/>
  <c r="I208" i="28"/>
  <c r="I209" i="33" s="1"/>
  <c r="I211" i="28"/>
  <c r="I212" i="33" s="1"/>
  <c r="G212" i="33"/>
  <c r="L214" i="28"/>
  <c r="K227" i="33"/>
  <c r="J227" i="33"/>
  <c r="L227" i="33"/>
  <c r="I229" i="28"/>
  <c r="I230" i="33" s="1"/>
  <c r="G230" i="33"/>
  <c r="K233" i="28"/>
  <c r="G234" i="33"/>
  <c r="I236" i="28"/>
  <c r="I237" i="33" s="1"/>
  <c r="J240" i="33"/>
  <c r="K240" i="33"/>
  <c r="L240" i="33"/>
  <c r="J243" i="33"/>
  <c r="K243" i="33"/>
  <c r="L243" i="33"/>
  <c r="K244" i="28"/>
  <c r="L246" i="28"/>
  <c r="J254" i="33"/>
  <c r="K254" i="33"/>
  <c r="L254" i="33"/>
  <c r="L256" i="28"/>
  <c r="K261" i="33"/>
  <c r="J261" i="33"/>
  <c r="L261" i="33"/>
  <c r="J264" i="33"/>
  <c r="K264" i="33"/>
  <c r="L264" i="33"/>
  <c r="K268" i="33"/>
  <c r="J268" i="33"/>
  <c r="L268" i="33"/>
  <c r="I269" i="28"/>
  <c r="I270" i="33" s="1"/>
  <c r="G270" i="33"/>
  <c r="K278" i="33"/>
  <c r="J278" i="33"/>
  <c r="L278" i="33"/>
  <c r="J281" i="33"/>
  <c r="K281" i="33"/>
  <c r="L281" i="33"/>
  <c r="K284" i="33"/>
  <c r="J284" i="33"/>
  <c r="L284" i="33"/>
  <c r="L287" i="33"/>
  <c r="K287" i="33"/>
  <c r="J287" i="33"/>
  <c r="J290" i="28"/>
  <c r="K293" i="28"/>
  <c r="K297" i="28"/>
  <c r="G298" i="33"/>
  <c r="J302" i="33"/>
  <c r="K302" i="33"/>
  <c r="L302" i="33"/>
  <c r="K305" i="28"/>
  <c r="J312" i="33"/>
  <c r="K312" i="33"/>
  <c r="L312" i="33"/>
  <c r="J314" i="33"/>
  <c r="L314" i="33"/>
  <c r="K314" i="33"/>
  <c r="J316" i="28"/>
  <c r="I319" i="28"/>
  <c r="I320" i="33" s="1"/>
  <c r="I321" i="28"/>
  <c r="I322" i="33" s="1"/>
  <c r="K325" i="33"/>
  <c r="L325" i="33"/>
  <c r="J325" i="33"/>
  <c r="L331" i="33"/>
  <c r="J331" i="33"/>
  <c r="K331" i="33"/>
  <c r="J332" i="28"/>
  <c r="K337" i="28"/>
  <c r="G338" i="33"/>
  <c r="J342" i="28"/>
  <c r="G343" i="33"/>
  <c r="I347" i="28"/>
  <c r="I348" i="33" s="1"/>
  <c r="K351" i="33"/>
  <c r="J351" i="33"/>
  <c r="L351" i="33"/>
  <c r="I352" i="28"/>
  <c r="I353" i="33" s="1"/>
  <c r="P357" i="33"/>
  <c r="Q357" i="33"/>
  <c r="J360" i="28"/>
  <c r="K365" i="33"/>
  <c r="J365" i="33"/>
  <c r="L365" i="33"/>
  <c r="J366" i="28"/>
  <c r="L368" i="28"/>
  <c r="I372" i="28"/>
  <c r="I373" i="33" s="1"/>
  <c r="I376" i="28"/>
  <c r="I377" i="33" s="1"/>
  <c r="J383" i="33"/>
  <c r="K383" i="33"/>
  <c r="L383" i="33"/>
  <c r="I384" i="28"/>
  <c r="I385" i="33" s="1"/>
  <c r="K387" i="28"/>
  <c r="K394" i="33"/>
  <c r="J394" i="33"/>
  <c r="L394" i="33"/>
  <c r="I396" i="28"/>
  <c r="I397" i="33" s="1"/>
  <c r="L400" i="33"/>
  <c r="J400" i="33"/>
  <c r="K400" i="33"/>
  <c r="K401" i="28"/>
  <c r="G402" i="33"/>
  <c r="I407" i="28"/>
  <c r="I408" i="33" s="1"/>
  <c r="L415" i="33"/>
  <c r="J415" i="33"/>
  <c r="K415" i="33"/>
  <c r="Q417" i="33"/>
  <c r="P417" i="33"/>
  <c r="K427" i="28"/>
  <c r="J432" i="33"/>
  <c r="K432" i="33"/>
  <c r="L432" i="33"/>
  <c r="K435" i="33"/>
  <c r="J435" i="33"/>
  <c r="L435" i="33"/>
  <c r="J440" i="33"/>
  <c r="K440" i="33"/>
  <c r="L440" i="33"/>
  <c r="H444" i="28"/>
  <c r="H445" i="33" s="1"/>
  <c r="N445" i="33" s="1"/>
  <c r="K446" i="28"/>
  <c r="J451" i="33"/>
  <c r="L451" i="33"/>
  <c r="K451" i="33"/>
  <c r="I455" i="28"/>
  <c r="I456" i="33" s="1"/>
  <c r="H460" i="28"/>
  <c r="H461" i="33" s="1"/>
  <c r="N461" i="33" s="1"/>
  <c r="K462" i="28"/>
  <c r="J467" i="33"/>
  <c r="K467" i="33"/>
  <c r="L467" i="33"/>
  <c r="I471" i="28"/>
  <c r="I472" i="33" s="1"/>
  <c r="I476" i="28"/>
  <c r="I477" i="33" s="1"/>
  <c r="J480" i="33"/>
  <c r="K480" i="33"/>
  <c r="L480" i="33"/>
  <c r="K483" i="28"/>
  <c r="K490" i="33"/>
  <c r="J490" i="33"/>
  <c r="L490" i="33"/>
  <c r="I492" i="28"/>
  <c r="I493" i="33" s="1"/>
  <c r="L494" i="28"/>
  <c r="K499" i="28"/>
  <c r="J70" i="33"/>
  <c r="K70" i="33"/>
  <c r="L70" i="33"/>
  <c r="L93" i="33"/>
  <c r="J93" i="33"/>
  <c r="K93" i="33"/>
  <c r="J123" i="33"/>
  <c r="K123" i="33"/>
  <c r="L123" i="33"/>
  <c r="J165" i="33"/>
  <c r="K165" i="33"/>
  <c r="L165" i="33"/>
  <c r="J181" i="33"/>
  <c r="L181" i="33"/>
  <c r="K181" i="33"/>
  <c r="K193" i="28"/>
  <c r="G194" i="33"/>
  <c r="Q217" i="33"/>
  <c r="P217" i="33"/>
  <c r="L269" i="33"/>
  <c r="J269" i="33"/>
  <c r="K269" i="33"/>
  <c r="J285" i="33"/>
  <c r="L285" i="33"/>
  <c r="K285" i="33"/>
  <c r="K363" i="33"/>
  <c r="L363" i="33"/>
  <c r="J363" i="33"/>
  <c r="J18" i="33"/>
  <c r="L18" i="33"/>
  <c r="K18" i="33"/>
  <c r="J26" i="33"/>
  <c r="L26" i="33"/>
  <c r="K26" i="33"/>
  <c r="K30" i="33"/>
  <c r="J30" i="33"/>
  <c r="L30" i="33"/>
  <c r="L47" i="33"/>
  <c r="J47" i="33"/>
  <c r="K47" i="33"/>
  <c r="P58" i="33"/>
  <c r="Q58" i="33"/>
  <c r="J66" i="33"/>
  <c r="L66" i="33"/>
  <c r="K66" i="33"/>
  <c r="P72" i="33"/>
  <c r="Q72" i="33"/>
  <c r="L79" i="33"/>
  <c r="J79" i="33"/>
  <c r="K79" i="33"/>
  <c r="L94" i="28"/>
  <c r="G95" i="33"/>
  <c r="J101" i="33"/>
  <c r="L101" i="33"/>
  <c r="K101" i="33"/>
  <c r="Q103" i="33"/>
  <c r="P103" i="33"/>
  <c r="H106" i="28"/>
  <c r="H107" i="33" s="1"/>
  <c r="N107" i="33" s="1"/>
  <c r="G107" i="33"/>
  <c r="L111" i="28"/>
  <c r="G112" i="33"/>
  <c r="K121" i="28"/>
  <c r="G122" i="33"/>
  <c r="J129" i="33"/>
  <c r="K129" i="33"/>
  <c r="L129" i="33"/>
  <c r="L133" i="33"/>
  <c r="K133" i="33"/>
  <c r="J133" i="33"/>
  <c r="P135" i="33"/>
  <c r="Q135" i="33"/>
  <c r="J139" i="33"/>
  <c r="K139" i="33"/>
  <c r="L139" i="33"/>
  <c r="K145" i="33"/>
  <c r="L145" i="33"/>
  <c r="J145" i="33"/>
  <c r="L158" i="33"/>
  <c r="K158" i="33"/>
  <c r="J158" i="33"/>
  <c r="P161" i="33"/>
  <c r="Q161" i="33"/>
  <c r="L166" i="33"/>
  <c r="J166" i="33"/>
  <c r="K166" i="33"/>
  <c r="K169" i="33"/>
  <c r="J169" i="33"/>
  <c r="L169" i="33"/>
  <c r="K173" i="33"/>
  <c r="L173" i="33"/>
  <c r="J173" i="33"/>
  <c r="K183" i="28"/>
  <c r="G184" i="33"/>
  <c r="Q187" i="33"/>
  <c r="P187" i="33"/>
  <c r="K188" i="28"/>
  <c r="J192" i="33"/>
  <c r="K192" i="33"/>
  <c r="L192" i="33"/>
  <c r="J197" i="33"/>
  <c r="K197" i="33"/>
  <c r="L197" i="33"/>
  <c r="J201" i="33"/>
  <c r="L201" i="33"/>
  <c r="K201" i="33"/>
  <c r="J213" i="33"/>
  <c r="K213" i="33"/>
  <c r="L213" i="33"/>
  <c r="J216" i="33"/>
  <c r="L216" i="33"/>
  <c r="K216" i="33"/>
  <c r="K219" i="28"/>
  <c r="G220" i="33"/>
  <c r="L228" i="33"/>
  <c r="J228" i="33"/>
  <c r="K228" i="33"/>
  <c r="L231" i="33"/>
  <c r="J231" i="33"/>
  <c r="K231" i="33"/>
  <c r="J235" i="33"/>
  <c r="K235" i="33"/>
  <c r="L235" i="33"/>
  <c r="L241" i="33"/>
  <c r="J241" i="33"/>
  <c r="K241" i="33"/>
  <c r="Q243" i="33"/>
  <c r="P243" i="33"/>
  <c r="L244" i="28"/>
  <c r="K248" i="33"/>
  <c r="L248" i="33"/>
  <c r="J248" i="33"/>
  <c r="K257" i="28"/>
  <c r="G258" i="33"/>
  <c r="P261" i="33"/>
  <c r="Q261" i="33"/>
  <c r="J265" i="33"/>
  <c r="L265" i="33"/>
  <c r="K265" i="33"/>
  <c r="K271" i="33"/>
  <c r="J271" i="33"/>
  <c r="L271" i="33"/>
  <c r="P281" i="33"/>
  <c r="Q281" i="33"/>
  <c r="J288" i="33"/>
  <c r="K288" i="33"/>
  <c r="L288" i="33"/>
  <c r="L295" i="33"/>
  <c r="K295" i="33"/>
  <c r="J295" i="33"/>
  <c r="J299" i="33"/>
  <c r="K299" i="33"/>
  <c r="L299" i="33"/>
  <c r="L303" i="33"/>
  <c r="K303" i="33"/>
  <c r="J303" i="33"/>
  <c r="J307" i="33"/>
  <c r="K307" i="33"/>
  <c r="L307" i="33"/>
  <c r="L316" i="28"/>
  <c r="L321" i="33"/>
  <c r="J321" i="33"/>
  <c r="K321" i="33"/>
  <c r="L323" i="33"/>
  <c r="K323" i="33"/>
  <c r="J323" i="33"/>
  <c r="K326" i="33"/>
  <c r="J326" i="33"/>
  <c r="L326" i="33"/>
  <c r="P331" i="33"/>
  <c r="Q331" i="33"/>
  <c r="K334" i="33"/>
  <c r="J334" i="33"/>
  <c r="L334" i="33"/>
  <c r="L339" i="33"/>
  <c r="K339" i="33"/>
  <c r="J339" i="33"/>
  <c r="J344" i="33"/>
  <c r="L344" i="33"/>
  <c r="K344" i="33"/>
  <c r="K357" i="28"/>
  <c r="G358" i="33"/>
  <c r="K362" i="33"/>
  <c r="J362" i="33"/>
  <c r="L362" i="33"/>
  <c r="Q365" i="33"/>
  <c r="P365" i="33"/>
  <c r="K369" i="28"/>
  <c r="G370" i="33"/>
  <c r="K378" i="33"/>
  <c r="L378" i="33"/>
  <c r="J378" i="33"/>
  <c r="L389" i="33"/>
  <c r="J389" i="33"/>
  <c r="K389" i="33"/>
  <c r="J403" i="33"/>
  <c r="K403" i="33"/>
  <c r="L403" i="33"/>
  <c r="J409" i="33"/>
  <c r="L409" i="33"/>
  <c r="K409" i="33"/>
  <c r="J412" i="33"/>
  <c r="K412" i="33"/>
  <c r="L412" i="33"/>
  <c r="P415" i="33"/>
  <c r="Q415" i="33"/>
  <c r="I424" i="28"/>
  <c r="I425" i="33" s="1"/>
  <c r="G425" i="33"/>
  <c r="J429" i="33"/>
  <c r="K429" i="33"/>
  <c r="L429" i="33"/>
  <c r="J433" i="33"/>
  <c r="L433" i="33"/>
  <c r="K433" i="33"/>
  <c r="L436" i="33"/>
  <c r="J436" i="33"/>
  <c r="K436" i="33"/>
  <c r="L446" i="28"/>
  <c r="J452" i="33"/>
  <c r="K452" i="33"/>
  <c r="L452" i="33"/>
  <c r="J456" i="28"/>
  <c r="G457" i="33"/>
  <c r="L462" i="28"/>
  <c r="L468" i="33"/>
  <c r="J468" i="33"/>
  <c r="K468" i="33"/>
  <c r="J472" i="28"/>
  <c r="G473" i="33"/>
  <c r="J485" i="33"/>
  <c r="K485" i="33"/>
  <c r="L485" i="33"/>
  <c r="J491" i="33"/>
  <c r="K491" i="33"/>
  <c r="L491" i="33"/>
  <c r="J492" i="28"/>
  <c r="J496" i="33"/>
  <c r="K496" i="33"/>
  <c r="L496" i="33"/>
  <c r="K501" i="33"/>
  <c r="J501" i="33"/>
  <c r="L501" i="33"/>
  <c r="J28" i="33"/>
  <c r="K28" i="33"/>
  <c r="L28" i="33"/>
  <c r="J34" i="33"/>
  <c r="L34" i="33"/>
  <c r="K34" i="33"/>
  <c r="J42" i="33"/>
  <c r="L42" i="33"/>
  <c r="K42" i="33"/>
  <c r="J113" i="33"/>
  <c r="K113" i="33"/>
  <c r="L113" i="33"/>
  <c r="K153" i="33"/>
  <c r="L153" i="33"/>
  <c r="J153" i="33"/>
  <c r="K155" i="28"/>
  <c r="G156" i="33"/>
  <c r="K169" i="28"/>
  <c r="G170" i="33"/>
  <c r="I189" i="28"/>
  <c r="I190" i="33" s="1"/>
  <c r="G190" i="33"/>
  <c r="J272" i="33"/>
  <c r="L272" i="33"/>
  <c r="K272" i="33"/>
  <c r="J289" i="33"/>
  <c r="K289" i="33"/>
  <c r="L289" i="33"/>
  <c r="J315" i="33"/>
  <c r="K315" i="33"/>
  <c r="L315" i="33"/>
  <c r="H17" i="28"/>
  <c r="H18" i="33" s="1"/>
  <c r="N18" i="33" s="1"/>
  <c r="J21" i="33"/>
  <c r="L21" i="33"/>
  <c r="K21" i="33"/>
  <c r="K27" i="33"/>
  <c r="J27" i="33"/>
  <c r="L27" i="33"/>
  <c r="H29" i="28"/>
  <c r="H30" i="33" s="1"/>
  <c r="N30" i="33" s="1"/>
  <c r="J33" i="33"/>
  <c r="L33" i="33"/>
  <c r="K33" i="33"/>
  <c r="J37" i="33"/>
  <c r="K37" i="33"/>
  <c r="L37" i="33"/>
  <c r="J41" i="33"/>
  <c r="L41" i="33"/>
  <c r="K41" i="33"/>
  <c r="J48" i="33"/>
  <c r="K48" i="33"/>
  <c r="L48" i="33"/>
  <c r="J51" i="33"/>
  <c r="K51" i="33"/>
  <c r="L51" i="33"/>
  <c r="J54" i="33"/>
  <c r="K54" i="33"/>
  <c r="L54" i="33"/>
  <c r="J57" i="28"/>
  <c r="J60" i="28"/>
  <c r="H65" i="28"/>
  <c r="H66" i="33" s="1"/>
  <c r="N66" i="33" s="1"/>
  <c r="J69" i="33"/>
  <c r="L69" i="33"/>
  <c r="K69" i="33"/>
  <c r="L71" i="28"/>
  <c r="J76" i="33"/>
  <c r="K76" i="33"/>
  <c r="L76" i="33"/>
  <c r="K80" i="33"/>
  <c r="L80" i="33"/>
  <c r="J80" i="33"/>
  <c r="L88" i="28"/>
  <c r="G89" i="33"/>
  <c r="L91" i="28"/>
  <c r="G92" i="33"/>
  <c r="L95" i="28"/>
  <c r="G96" i="33"/>
  <c r="H100" i="28"/>
  <c r="H101" i="33" s="1"/>
  <c r="N101" i="33" s="1"/>
  <c r="K102" i="28"/>
  <c r="K106" i="28"/>
  <c r="H111" i="28"/>
  <c r="H112" i="33" s="1"/>
  <c r="N112" i="33" s="1"/>
  <c r="J119" i="33"/>
  <c r="K119" i="33"/>
  <c r="L119" i="33"/>
  <c r="I121" i="28"/>
  <c r="I122" i="33" s="1"/>
  <c r="J128" i="28"/>
  <c r="H132" i="28"/>
  <c r="H133" i="33" s="1"/>
  <c r="N133" i="33" s="1"/>
  <c r="K139" i="28"/>
  <c r="G140" i="33"/>
  <c r="H144" i="28"/>
  <c r="H145" i="33" s="1"/>
  <c r="N145" i="33" s="1"/>
  <c r="K151" i="28"/>
  <c r="G152" i="33"/>
  <c r="K155" i="33"/>
  <c r="J155" i="33"/>
  <c r="L155" i="33"/>
  <c r="I157" i="28"/>
  <c r="I158" i="33" s="1"/>
  <c r="K163" i="28"/>
  <c r="G164" i="33"/>
  <c r="I165" i="28"/>
  <c r="I166" i="33" s="1"/>
  <c r="J168" i="28"/>
  <c r="I173" i="28"/>
  <c r="I174" i="33" s="1"/>
  <c r="G174" i="33"/>
  <c r="J185" i="33"/>
  <c r="K185" i="33"/>
  <c r="L185" i="33"/>
  <c r="L188" i="28"/>
  <c r="J193" i="33"/>
  <c r="L193" i="33"/>
  <c r="K193" i="33"/>
  <c r="H196" i="28"/>
  <c r="H197" i="33" s="1"/>
  <c r="N197" i="33" s="1"/>
  <c r="K201" i="28"/>
  <c r="G202" i="33"/>
  <c r="K206" i="33"/>
  <c r="J206" i="33"/>
  <c r="L206" i="33"/>
  <c r="J210" i="33"/>
  <c r="K210" i="33"/>
  <c r="L210" i="33"/>
  <c r="J214" i="33"/>
  <c r="K214" i="33"/>
  <c r="L214" i="33"/>
  <c r="J217" i="33"/>
  <c r="K217" i="33"/>
  <c r="L217" i="33"/>
  <c r="J221" i="33"/>
  <c r="K221" i="33"/>
  <c r="L221" i="33"/>
  <c r="I227" i="28"/>
  <c r="I228" i="33" s="1"/>
  <c r="J232" i="33"/>
  <c r="L232" i="33"/>
  <c r="K232" i="33"/>
  <c r="H234" i="28"/>
  <c r="H235" i="33" s="1"/>
  <c r="N235" i="33" s="1"/>
  <c r="J238" i="33"/>
  <c r="K238" i="33"/>
  <c r="L238" i="33"/>
  <c r="H240" i="28"/>
  <c r="H241" i="33" s="1"/>
  <c r="N241" i="33" s="1"/>
  <c r="L246" i="33"/>
  <c r="J246" i="33"/>
  <c r="K246" i="33"/>
  <c r="L249" i="33"/>
  <c r="K249" i="33"/>
  <c r="J249" i="33"/>
  <c r="L255" i="33"/>
  <c r="J255" i="33"/>
  <c r="K255" i="33"/>
  <c r="L259" i="33"/>
  <c r="K259" i="33"/>
  <c r="J259" i="33"/>
  <c r="L266" i="33"/>
  <c r="K266" i="33"/>
  <c r="J266" i="33"/>
  <c r="K270" i="28"/>
  <c r="K277" i="33"/>
  <c r="L277" i="33"/>
  <c r="J277" i="33"/>
  <c r="J279" i="33"/>
  <c r="K279" i="33"/>
  <c r="L279" i="33"/>
  <c r="I287" i="28"/>
  <c r="I288" i="33" s="1"/>
  <c r="J292" i="33"/>
  <c r="L292" i="33"/>
  <c r="K292" i="33"/>
  <c r="H294" i="28"/>
  <c r="H295" i="33" s="1"/>
  <c r="N295" i="33" s="1"/>
  <c r="J300" i="33"/>
  <c r="L300" i="33"/>
  <c r="K300" i="33"/>
  <c r="H302" i="28"/>
  <c r="H303" i="33" s="1"/>
  <c r="N303" i="33" s="1"/>
  <c r="J308" i="33"/>
  <c r="L308" i="33"/>
  <c r="K308" i="33"/>
  <c r="J313" i="33"/>
  <c r="L313" i="33"/>
  <c r="K313" i="33"/>
  <c r="K317" i="28"/>
  <c r="G318" i="33"/>
  <c r="H320" i="28"/>
  <c r="H321" i="33" s="1"/>
  <c r="N321" i="33" s="1"/>
  <c r="H322" i="28"/>
  <c r="H323" i="33" s="1"/>
  <c r="N323" i="33" s="1"/>
  <c r="K325" i="28"/>
  <c r="L335" i="33"/>
  <c r="J335" i="33"/>
  <c r="K335" i="33"/>
  <c r="K340" i="33"/>
  <c r="L340" i="33"/>
  <c r="J340" i="33"/>
  <c r="I343" i="28"/>
  <c r="I344" i="33" s="1"/>
  <c r="K349" i="33"/>
  <c r="J349" i="33"/>
  <c r="L349" i="33"/>
  <c r="K352" i="28"/>
  <c r="J359" i="33"/>
  <c r="L359" i="33"/>
  <c r="K359" i="33"/>
  <c r="K361" i="28"/>
  <c r="L366" i="28"/>
  <c r="L371" i="33"/>
  <c r="K371" i="33"/>
  <c r="J371" i="33"/>
  <c r="L372" i="28"/>
  <c r="J379" i="33"/>
  <c r="L379" i="33"/>
  <c r="K379" i="33"/>
  <c r="K384" i="28"/>
  <c r="H388" i="28"/>
  <c r="H389" i="33" s="1"/>
  <c r="N389" i="33" s="1"/>
  <c r="J395" i="33"/>
  <c r="L395" i="33"/>
  <c r="K395" i="33"/>
  <c r="L396" i="28"/>
  <c r="J401" i="33"/>
  <c r="K401" i="33"/>
  <c r="L401" i="33"/>
  <c r="K404" i="33"/>
  <c r="L404" i="33"/>
  <c r="J404" i="33"/>
  <c r="H408" i="28"/>
  <c r="H409" i="33" s="1"/>
  <c r="N409" i="33" s="1"/>
  <c r="I411" i="28"/>
  <c r="I412" i="33" s="1"/>
  <c r="J421" i="33"/>
  <c r="K421" i="33"/>
  <c r="L421" i="33"/>
  <c r="J424" i="28"/>
  <c r="J430" i="33"/>
  <c r="K430" i="33"/>
  <c r="L430" i="33"/>
  <c r="H432" i="28"/>
  <c r="H433" i="33" s="1"/>
  <c r="N433" i="33" s="1"/>
  <c r="I435" i="28"/>
  <c r="I436" i="33" s="1"/>
  <c r="K440" i="28"/>
  <c r="G441" i="33"/>
  <c r="L448" i="33"/>
  <c r="J448" i="33"/>
  <c r="K448" i="33"/>
  <c r="K453" i="33"/>
  <c r="J453" i="33"/>
  <c r="L453" i="33"/>
  <c r="H456" i="28"/>
  <c r="H457" i="33" s="1"/>
  <c r="N457" i="33" s="1"/>
  <c r="J464" i="33"/>
  <c r="K464" i="33"/>
  <c r="L464" i="33"/>
  <c r="J469" i="33"/>
  <c r="K469" i="33"/>
  <c r="L469" i="33"/>
  <c r="K474" i="33"/>
  <c r="J474" i="33"/>
  <c r="L474" i="33"/>
  <c r="L476" i="28"/>
  <c r="J481" i="33"/>
  <c r="L481" i="33"/>
  <c r="K481" i="33"/>
  <c r="J486" i="33"/>
  <c r="K486" i="33"/>
  <c r="L486" i="33"/>
  <c r="H490" i="28"/>
  <c r="H491" i="33" s="1"/>
  <c r="N491" i="33" s="1"/>
  <c r="K492" i="28"/>
  <c r="J497" i="33"/>
  <c r="L497" i="33"/>
  <c r="K497" i="33"/>
  <c r="J502" i="33"/>
  <c r="L502" i="33"/>
  <c r="K502" i="33"/>
  <c r="P51" i="33"/>
  <c r="Q51" i="33"/>
  <c r="K73" i="33"/>
  <c r="J73" i="33"/>
  <c r="L73" i="33"/>
  <c r="I125" i="28"/>
  <c r="I126" i="33" s="1"/>
  <c r="G126" i="33"/>
  <c r="L167" i="33"/>
  <c r="K167" i="33"/>
  <c r="J167" i="33"/>
  <c r="I221" i="28"/>
  <c r="I222" i="33" s="1"/>
  <c r="G222" i="33"/>
  <c r="K243" i="28"/>
  <c r="G244" i="33"/>
  <c r="Q277" i="33"/>
  <c r="P277" i="33"/>
  <c r="K319" i="33"/>
  <c r="J319" i="33"/>
  <c r="L319" i="33"/>
  <c r="J327" i="33"/>
  <c r="L327" i="33"/>
  <c r="K327" i="33"/>
  <c r="J345" i="33"/>
  <c r="L345" i="33"/>
  <c r="K345" i="33"/>
  <c r="J360" i="33"/>
  <c r="L360" i="33"/>
  <c r="K360" i="33"/>
  <c r="J368" i="33"/>
  <c r="K368" i="33"/>
  <c r="L368" i="33"/>
  <c r="K374" i="33"/>
  <c r="L374" i="33"/>
  <c r="J374" i="33"/>
  <c r="J380" i="33"/>
  <c r="L380" i="33"/>
  <c r="K380" i="33"/>
  <c r="K389" i="28"/>
  <c r="G390" i="33"/>
  <c r="K396" i="33"/>
  <c r="J396" i="33"/>
  <c r="L396" i="33"/>
  <c r="K397" i="28"/>
  <c r="G398" i="33"/>
  <c r="P401" i="33"/>
  <c r="Q401" i="33"/>
  <c r="K405" i="33"/>
  <c r="L405" i="33"/>
  <c r="J405" i="33"/>
  <c r="P421" i="33"/>
  <c r="Q421" i="33"/>
  <c r="K426" i="33"/>
  <c r="L426" i="33"/>
  <c r="J426" i="33"/>
  <c r="J431" i="33"/>
  <c r="L431" i="33"/>
  <c r="K431" i="33"/>
  <c r="K442" i="33"/>
  <c r="J442" i="33"/>
  <c r="L442" i="33"/>
  <c r="J449" i="33"/>
  <c r="L449" i="33"/>
  <c r="K449" i="33"/>
  <c r="L454" i="33"/>
  <c r="J454" i="33"/>
  <c r="K454" i="33"/>
  <c r="K458" i="33"/>
  <c r="J458" i="33"/>
  <c r="L458" i="33"/>
  <c r="J465" i="33"/>
  <c r="K465" i="33"/>
  <c r="L465" i="33"/>
  <c r="K470" i="33"/>
  <c r="L470" i="33"/>
  <c r="J470" i="33"/>
  <c r="J478" i="33"/>
  <c r="K478" i="33"/>
  <c r="L478" i="33"/>
  <c r="H486" i="28"/>
  <c r="H487" i="33" s="1"/>
  <c r="N487" i="33" s="1"/>
  <c r="G487" i="33"/>
  <c r="J502" i="28"/>
  <c r="G503" i="33"/>
  <c r="G11" i="33"/>
  <c r="H10" i="28"/>
  <c r="H11" i="33" s="1"/>
  <c r="N11" i="33" s="1"/>
  <c r="G10" i="33"/>
  <c r="H9" i="28"/>
  <c r="H10" i="33" s="1"/>
  <c r="N10" i="33" s="1"/>
  <c r="G9" i="33"/>
  <c r="H8" i="28"/>
  <c r="H9" i="33" s="1"/>
  <c r="K8" i="33"/>
  <c r="J8" i="33"/>
  <c r="L8" i="33"/>
  <c r="C37" i="21"/>
  <c r="I8" i="31"/>
  <c r="N8" i="31" s="1"/>
  <c r="C38" i="21"/>
  <c r="L12" i="28"/>
  <c r="K7" i="32"/>
  <c r="K10" i="28"/>
  <c r="J20" i="28"/>
  <c r="J25" i="28"/>
  <c r="I34" i="28"/>
  <c r="I35" i="33" s="1"/>
  <c r="L37" i="28"/>
  <c r="K51" i="28"/>
  <c r="J53" i="28"/>
  <c r="I67" i="28"/>
  <c r="I68" i="33" s="1"/>
  <c r="L75" i="28"/>
  <c r="J84" i="28"/>
  <c r="J93" i="28"/>
  <c r="I96" i="28"/>
  <c r="I97" i="33" s="1"/>
  <c r="I104" i="28"/>
  <c r="I105" i="33" s="1"/>
  <c r="J106" i="28"/>
  <c r="K108" i="28"/>
  <c r="K110" i="28"/>
  <c r="L112" i="28"/>
  <c r="K115" i="28"/>
  <c r="K119" i="28"/>
  <c r="I128" i="28"/>
  <c r="I129" i="33" s="1"/>
  <c r="J130" i="28"/>
  <c r="L136" i="28"/>
  <c r="I148" i="28"/>
  <c r="I149" i="33" s="1"/>
  <c r="J150" i="28"/>
  <c r="I168" i="28"/>
  <c r="I169" i="33" s="1"/>
  <c r="L172" i="28"/>
  <c r="K177" i="28"/>
  <c r="K181" i="28"/>
  <c r="K204" i="28"/>
  <c r="L206" i="28"/>
  <c r="K211" i="28"/>
  <c r="J218" i="28"/>
  <c r="L220" i="28"/>
  <c r="K225" i="28"/>
  <c r="K229" i="28"/>
  <c r="I248" i="28"/>
  <c r="I249" i="33" s="1"/>
  <c r="J270" i="28"/>
  <c r="L272" i="28"/>
  <c r="I280" i="28"/>
  <c r="I281" i="33" s="1"/>
  <c r="I292" i="28"/>
  <c r="I293" i="33" s="1"/>
  <c r="I332" i="28"/>
  <c r="I333" i="33" s="1"/>
  <c r="L360" i="28"/>
  <c r="K360" i="28"/>
  <c r="J362" i="28"/>
  <c r="L376" i="28"/>
  <c r="K376" i="28"/>
  <c r="J376" i="28"/>
  <c r="L408" i="28"/>
  <c r="K408" i="28"/>
  <c r="J410" i="28"/>
  <c r="J412" i="28"/>
  <c r="L454" i="28"/>
  <c r="K454" i="28"/>
  <c r="L470" i="28"/>
  <c r="K470" i="28"/>
  <c r="L482" i="28"/>
  <c r="J482" i="28"/>
  <c r="H482" i="28"/>
  <c r="H483" i="33" s="1"/>
  <c r="N483" i="33" s="1"/>
  <c r="L264" i="28"/>
  <c r="L288" i="28"/>
  <c r="H298" i="28"/>
  <c r="H299" i="33" s="1"/>
  <c r="N299" i="33" s="1"/>
  <c r="K304" i="28"/>
  <c r="L306" i="28"/>
  <c r="J336" i="28"/>
  <c r="I336" i="28"/>
  <c r="I337" i="33" s="1"/>
  <c r="H336" i="28"/>
  <c r="H337" i="33" s="1"/>
  <c r="N337" i="33" s="1"/>
  <c r="I367" i="28"/>
  <c r="I368" i="33" s="1"/>
  <c r="L418" i="28"/>
  <c r="J418" i="28"/>
  <c r="H418" i="28"/>
  <c r="H419" i="33" s="1"/>
  <c r="N419" i="33" s="1"/>
  <c r="L422" i="28"/>
  <c r="K422" i="28"/>
  <c r="J10" i="28"/>
  <c r="I19" i="28"/>
  <c r="I20" i="33" s="1"/>
  <c r="L20" i="28"/>
  <c r="H26" i="28"/>
  <c r="H27" i="33" s="1"/>
  <c r="N27" i="33" s="1"/>
  <c r="I32" i="28"/>
  <c r="I33" i="33" s="1"/>
  <c r="J36" i="28"/>
  <c r="J41" i="28"/>
  <c r="H45" i="28"/>
  <c r="H46" i="33" s="1"/>
  <c r="N46" i="33" s="1"/>
  <c r="I50" i="28"/>
  <c r="I51" i="33" s="1"/>
  <c r="L53" i="28"/>
  <c r="H59" i="28"/>
  <c r="H60" i="33" s="1"/>
  <c r="N60" i="33" s="1"/>
  <c r="H63" i="28"/>
  <c r="H64" i="33" s="1"/>
  <c r="N64" i="33" s="1"/>
  <c r="K67" i="28"/>
  <c r="J69" i="28"/>
  <c r="I76" i="28"/>
  <c r="I77" i="33" s="1"/>
  <c r="M77" i="28"/>
  <c r="M78" i="33" s="1"/>
  <c r="O78" i="33" s="1"/>
  <c r="H81" i="28"/>
  <c r="H82" i="33" s="1"/>
  <c r="N82" i="33" s="1"/>
  <c r="I83" i="28"/>
  <c r="I84" i="33" s="1"/>
  <c r="L84" i="28"/>
  <c r="I92" i="28"/>
  <c r="I93" i="33" s="1"/>
  <c r="L96" i="28"/>
  <c r="H99" i="28"/>
  <c r="H100" i="33" s="1"/>
  <c r="N100" i="33" s="1"/>
  <c r="L104" i="28"/>
  <c r="L106" i="28"/>
  <c r="I113" i="28"/>
  <c r="I114" i="33" s="1"/>
  <c r="H116" i="28"/>
  <c r="H117" i="33" s="1"/>
  <c r="N117" i="33" s="1"/>
  <c r="H118" i="28"/>
  <c r="H119" i="33" s="1"/>
  <c r="N119" i="33" s="1"/>
  <c r="I124" i="28"/>
  <c r="I125" i="33" s="1"/>
  <c r="J126" i="28"/>
  <c r="L128" i="28"/>
  <c r="I137" i="28"/>
  <c r="I138" i="33" s="1"/>
  <c r="H140" i="28"/>
  <c r="H141" i="33" s="1"/>
  <c r="N141" i="33" s="1"/>
  <c r="H142" i="28"/>
  <c r="H143" i="33" s="1"/>
  <c r="N143" i="33" s="1"/>
  <c r="K148" i="28"/>
  <c r="L150" i="28"/>
  <c r="I160" i="28"/>
  <c r="I161" i="33" s="1"/>
  <c r="J162" i="28"/>
  <c r="L168" i="28"/>
  <c r="I171" i="28"/>
  <c r="I172" i="33" s="1"/>
  <c r="H176" i="28"/>
  <c r="H177" i="33" s="1"/>
  <c r="N177" i="33" s="1"/>
  <c r="H178" i="28"/>
  <c r="H179" i="33" s="1"/>
  <c r="N179" i="33" s="1"/>
  <c r="I180" i="28"/>
  <c r="I181" i="33" s="1"/>
  <c r="H182" i="28"/>
  <c r="H183" i="33" s="1"/>
  <c r="N183" i="33" s="1"/>
  <c r="I184" i="28"/>
  <c r="I185" i="33" s="1"/>
  <c r="H200" i="28"/>
  <c r="H201" i="33" s="1"/>
  <c r="N201" i="33" s="1"/>
  <c r="H212" i="28"/>
  <c r="H213" i="33" s="1"/>
  <c r="N213" i="33" s="1"/>
  <c r="I216" i="28"/>
  <c r="I217" i="33" s="1"/>
  <c r="H224" i="28"/>
  <c r="H225" i="33" s="1"/>
  <c r="N225" i="33" s="1"/>
  <c r="H226" i="28"/>
  <c r="H227" i="33" s="1"/>
  <c r="N227" i="33" s="1"/>
  <c r="I228" i="28"/>
  <c r="I229" i="33" s="1"/>
  <c r="H230" i="28"/>
  <c r="H231" i="33" s="1"/>
  <c r="N231" i="33" s="1"/>
  <c r="I240" i="28"/>
  <c r="I241" i="33" s="1"/>
  <c r="J242" i="28"/>
  <c r="J246" i="28"/>
  <c r="L248" i="28"/>
  <c r="H252" i="28"/>
  <c r="H253" i="33" s="1"/>
  <c r="N253" i="33" s="1"/>
  <c r="H254" i="28"/>
  <c r="H255" i="33" s="1"/>
  <c r="N255" i="33" s="1"/>
  <c r="H264" i="28"/>
  <c r="H265" i="33" s="1"/>
  <c r="N265" i="33" s="1"/>
  <c r="J266" i="28"/>
  <c r="L270" i="28"/>
  <c r="I273" i="28"/>
  <c r="I274" i="33" s="1"/>
  <c r="H288" i="28"/>
  <c r="H289" i="33" s="1"/>
  <c r="N289" i="33" s="1"/>
  <c r="L292" i="28"/>
  <c r="J298" i="28"/>
  <c r="H304" i="28"/>
  <c r="H305" i="33" s="1"/>
  <c r="N305" i="33" s="1"/>
  <c r="H306" i="28"/>
  <c r="H307" i="33" s="1"/>
  <c r="N307" i="33" s="1"/>
  <c r="L332" i="28"/>
  <c r="K336" i="28"/>
  <c r="L340" i="28"/>
  <c r="J340" i="28"/>
  <c r="I340" i="28"/>
  <c r="I341" i="33" s="1"/>
  <c r="H346" i="28"/>
  <c r="H347" i="33" s="1"/>
  <c r="N347" i="33" s="1"/>
  <c r="L388" i="28"/>
  <c r="J388" i="28"/>
  <c r="I388" i="28"/>
  <c r="I389" i="33" s="1"/>
  <c r="H394" i="28"/>
  <c r="H395" i="33" s="1"/>
  <c r="N395" i="33" s="1"/>
  <c r="H422" i="28"/>
  <c r="H423" i="33" s="1"/>
  <c r="N423" i="33" s="1"/>
  <c r="I495" i="28"/>
  <c r="I496" i="33" s="1"/>
  <c r="I26" i="28"/>
  <c r="I27" i="33" s="1"/>
  <c r="J45" i="28"/>
  <c r="I59" i="28"/>
  <c r="I60" i="33" s="1"/>
  <c r="J63" i="28"/>
  <c r="J76" i="28"/>
  <c r="J81" i="28"/>
  <c r="I99" i="28"/>
  <c r="I100" i="33" s="1"/>
  <c r="J113" i="28"/>
  <c r="I116" i="28"/>
  <c r="I117" i="33" s="1"/>
  <c r="J118" i="28"/>
  <c r="I140" i="28"/>
  <c r="I141" i="33" s="1"/>
  <c r="J142" i="28"/>
  <c r="I176" i="28"/>
  <c r="I177" i="33" s="1"/>
  <c r="J178" i="28"/>
  <c r="J182" i="28"/>
  <c r="I200" i="28"/>
  <c r="I201" i="33" s="1"/>
  <c r="I212" i="28"/>
  <c r="I213" i="33" s="1"/>
  <c r="I224" i="28"/>
  <c r="I225" i="33" s="1"/>
  <c r="J226" i="28"/>
  <c r="J230" i="28"/>
  <c r="I252" i="28"/>
  <c r="I253" i="33" s="1"/>
  <c r="J254" i="28"/>
  <c r="I264" i="28"/>
  <c r="I265" i="33" s="1"/>
  <c r="K286" i="28"/>
  <c r="I288" i="28"/>
  <c r="I289" i="33" s="1"/>
  <c r="H296" i="28"/>
  <c r="H297" i="33" s="1"/>
  <c r="N297" i="33" s="1"/>
  <c r="L298" i="28"/>
  <c r="I304" i="28"/>
  <c r="I305" i="33" s="1"/>
  <c r="J306" i="28"/>
  <c r="J324" i="28"/>
  <c r="I324" i="28"/>
  <c r="I325" i="33" s="1"/>
  <c r="H324" i="28"/>
  <c r="H325" i="33" s="1"/>
  <c r="N325" i="33" s="1"/>
  <c r="L328" i="28"/>
  <c r="K328" i="28"/>
  <c r="J328" i="28"/>
  <c r="L336" i="28"/>
  <c r="L344" i="28"/>
  <c r="K344" i="28"/>
  <c r="J346" i="28"/>
  <c r="L354" i="28"/>
  <c r="J354" i="28"/>
  <c r="H354" i="28"/>
  <c r="H355" i="33" s="1"/>
  <c r="N355" i="33" s="1"/>
  <c r="L358" i="28"/>
  <c r="K358" i="28"/>
  <c r="L392" i="28"/>
  <c r="K392" i="28"/>
  <c r="J394" i="28"/>
  <c r="L402" i="28"/>
  <c r="J402" i="28"/>
  <c r="H402" i="28"/>
  <c r="H403" i="33" s="1"/>
  <c r="N403" i="33" s="1"/>
  <c r="L406" i="28"/>
  <c r="K406" i="28"/>
  <c r="J422" i="28"/>
  <c r="L436" i="28"/>
  <c r="J436" i="28"/>
  <c r="I436" i="28"/>
  <c r="I437" i="33" s="1"/>
  <c r="L500" i="28"/>
  <c r="K500" i="28"/>
  <c r="J500" i="28"/>
  <c r="I500" i="28"/>
  <c r="I501" i="33" s="1"/>
  <c r="L504" i="28"/>
  <c r="H18" i="28"/>
  <c r="H19" i="33" s="1"/>
  <c r="N19" i="33" s="1"/>
  <c r="H21" i="28"/>
  <c r="H22" i="33" s="1"/>
  <c r="N22" i="33" s="1"/>
  <c r="K26" i="28"/>
  <c r="I28" i="28"/>
  <c r="I29" i="33" s="1"/>
  <c r="H33" i="28"/>
  <c r="H34" i="33" s="1"/>
  <c r="N34" i="33" s="1"/>
  <c r="H42" i="28"/>
  <c r="H43" i="33" s="1"/>
  <c r="N43" i="33" s="1"/>
  <c r="K45" i="28"/>
  <c r="I48" i="28"/>
  <c r="I49" i="33" s="1"/>
  <c r="J59" i="28"/>
  <c r="H61" i="28"/>
  <c r="H62" i="33" s="1"/>
  <c r="N62" i="33" s="1"/>
  <c r="L63" i="28"/>
  <c r="H75" i="28"/>
  <c r="H76" i="33" s="1"/>
  <c r="N76" i="33" s="1"/>
  <c r="K76" i="28"/>
  <c r="H85" i="28"/>
  <c r="H86" i="33" s="1"/>
  <c r="N86" i="33" s="1"/>
  <c r="H95" i="28"/>
  <c r="H96" i="33" s="1"/>
  <c r="N96" i="33" s="1"/>
  <c r="K99" i="28"/>
  <c r="I109" i="28"/>
  <c r="I110" i="33" s="1"/>
  <c r="J116" i="28"/>
  <c r="K118" i="28"/>
  <c r="I129" i="28"/>
  <c r="I130" i="33" s="1"/>
  <c r="H138" i="28"/>
  <c r="H139" i="33" s="1"/>
  <c r="N139" i="33" s="1"/>
  <c r="J140" i="28"/>
  <c r="K142" i="28"/>
  <c r="I147" i="28"/>
  <c r="I148" i="33" s="1"/>
  <c r="I169" i="28"/>
  <c r="I170" i="33" s="1"/>
  <c r="H172" i="28"/>
  <c r="H173" i="33" s="1"/>
  <c r="N173" i="33" s="1"/>
  <c r="H174" i="28"/>
  <c r="H175" i="33" s="1"/>
  <c r="N175" i="33" s="1"/>
  <c r="J176" i="28"/>
  <c r="L178" i="28"/>
  <c r="K182" i="28"/>
  <c r="I187" i="28"/>
  <c r="I188" i="33" s="1"/>
  <c r="H192" i="28"/>
  <c r="H193" i="33" s="1"/>
  <c r="N193" i="33" s="1"/>
  <c r="H194" i="28"/>
  <c r="H195" i="33" s="1"/>
  <c r="N195" i="33" s="1"/>
  <c r="H198" i="28"/>
  <c r="H199" i="33" s="1"/>
  <c r="N199" i="33" s="1"/>
  <c r="J200" i="28"/>
  <c r="J212" i="28"/>
  <c r="H220" i="28"/>
  <c r="H221" i="33" s="1"/>
  <c r="N221" i="33" s="1"/>
  <c r="H222" i="28"/>
  <c r="H223" i="33" s="1"/>
  <c r="N223" i="33" s="1"/>
  <c r="J224" i="28"/>
  <c r="L226" i="28"/>
  <c r="K230" i="28"/>
  <c r="J252" i="28"/>
  <c r="K254" i="28"/>
  <c r="J262" i="28"/>
  <c r="J264" i="28"/>
  <c r="H274" i="28"/>
  <c r="H275" i="33" s="1"/>
  <c r="N275" i="33" s="1"/>
  <c r="H286" i="28"/>
  <c r="H287" i="33" s="1"/>
  <c r="N287" i="33" s="1"/>
  <c r="J288" i="28"/>
  <c r="I296" i="28"/>
  <c r="I297" i="33" s="1"/>
  <c r="J304" i="28"/>
  <c r="H310" i="28"/>
  <c r="H311" i="33" s="1"/>
  <c r="N311" i="33" s="1"/>
  <c r="H314" i="28"/>
  <c r="H315" i="33" s="1"/>
  <c r="N315" i="33" s="1"/>
  <c r="L324" i="28"/>
  <c r="H328" i="28"/>
  <c r="H329" i="33" s="1"/>
  <c r="N329" i="33" s="1"/>
  <c r="H344" i="28"/>
  <c r="H345" i="33" s="1"/>
  <c r="N345" i="33" s="1"/>
  <c r="L346" i="28"/>
  <c r="H358" i="28"/>
  <c r="H359" i="33" s="1"/>
  <c r="N359" i="33" s="1"/>
  <c r="I371" i="28"/>
  <c r="I372" i="33" s="1"/>
  <c r="L374" i="28"/>
  <c r="K374" i="28"/>
  <c r="J374" i="28"/>
  <c r="H380" i="28"/>
  <c r="H381" i="33" s="1"/>
  <c r="N381" i="33" s="1"/>
  <c r="H392" i="28"/>
  <c r="H393" i="33" s="1"/>
  <c r="N393" i="33" s="1"/>
  <c r="L394" i="28"/>
  <c r="H406" i="28"/>
  <c r="H407" i="33" s="1"/>
  <c r="N407" i="33" s="1"/>
  <c r="H428" i="28"/>
  <c r="H429" i="33" s="1"/>
  <c r="N429" i="33" s="1"/>
  <c r="H436" i="28"/>
  <c r="H437" i="33" s="1"/>
  <c r="N437" i="33" s="1"/>
  <c r="L440" i="28"/>
  <c r="H442" i="28"/>
  <c r="H443" i="33" s="1"/>
  <c r="N443" i="33" s="1"/>
  <c r="I447" i="28"/>
  <c r="I448" i="33" s="1"/>
  <c r="I451" i="28"/>
  <c r="I452" i="33" s="1"/>
  <c r="H458" i="28"/>
  <c r="H459" i="33" s="1"/>
  <c r="N459" i="33" s="1"/>
  <c r="I463" i="28"/>
  <c r="I464" i="33" s="1"/>
  <c r="I467" i="28"/>
  <c r="I468" i="33" s="1"/>
  <c r="H474" i="28"/>
  <c r="H475" i="33" s="1"/>
  <c r="N475" i="33" s="1"/>
  <c r="L484" i="28"/>
  <c r="K484" i="28"/>
  <c r="J484" i="28"/>
  <c r="I484" i="28"/>
  <c r="I485" i="33" s="1"/>
  <c r="L488" i="28"/>
  <c r="H500" i="28"/>
  <c r="H501" i="33" s="1"/>
  <c r="N501" i="33" s="1"/>
  <c r="H504" i="28"/>
  <c r="H505" i="33" s="1"/>
  <c r="N505" i="33" s="1"/>
  <c r="H16" i="28"/>
  <c r="H17" i="33" s="1"/>
  <c r="N17" i="33" s="1"/>
  <c r="I18" i="28"/>
  <c r="I19" i="33" s="1"/>
  <c r="L19" i="28"/>
  <c r="J21" i="28"/>
  <c r="I24" i="28"/>
  <c r="I25" i="33" s="1"/>
  <c r="J28" i="28"/>
  <c r="J33" i="28"/>
  <c r="J35" i="28"/>
  <c r="H37" i="28"/>
  <c r="H38" i="33" s="1"/>
  <c r="N38" i="33" s="1"/>
  <c r="L39" i="28"/>
  <c r="I42" i="28"/>
  <c r="I43" i="33" s="1"/>
  <c r="L45" i="28"/>
  <c r="H51" i="28"/>
  <c r="H52" i="33" s="1"/>
  <c r="N52" i="33" s="1"/>
  <c r="K52" i="28"/>
  <c r="H55" i="28"/>
  <c r="H56" i="33" s="1"/>
  <c r="N56" i="33" s="1"/>
  <c r="K59" i="28"/>
  <c r="J61" i="28"/>
  <c r="K66" i="28"/>
  <c r="I68" i="28"/>
  <c r="I69" i="33" s="1"/>
  <c r="M69" i="28"/>
  <c r="M70" i="33" s="1"/>
  <c r="O70" i="33" s="1"/>
  <c r="H73" i="28"/>
  <c r="H74" i="33" s="1"/>
  <c r="N74" i="33" s="1"/>
  <c r="I75" i="28"/>
  <c r="I76" i="33" s="1"/>
  <c r="H79" i="28"/>
  <c r="H80" i="33" s="1"/>
  <c r="N80" i="33" s="1"/>
  <c r="H82" i="28"/>
  <c r="H83" i="33" s="1"/>
  <c r="N83" i="33" s="1"/>
  <c r="L83" i="28"/>
  <c r="J85" i="28"/>
  <c r="L92" i="28"/>
  <c r="K95" i="28"/>
  <c r="I97" i="28"/>
  <c r="I98" i="33" s="1"/>
  <c r="M100" i="28"/>
  <c r="M101" i="33" s="1"/>
  <c r="O101" i="33" s="1"/>
  <c r="J105" i="28"/>
  <c r="H108" i="28"/>
  <c r="H109" i="33" s="1"/>
  <c r="N109" i="33" s="1"/>
  <c r="H112" i="28"/>
  <c r="H113" i="33" s="1"/>
  <c r="N113" i="33" s="1"/>
  <c r="K116" i="28"/>
  <c r="L118" i="28"/>
  <c r="J120" i="28"/>
  <c r="L122" i="28"/>
  <c r="L124" i="28"/>
  <c r="H136" i="28"/>
  <c r="H137" i="33" s="1"/>
  <c r="N137" i="33" s="1"/>
  <c r="J138" i="28"/>
  <c r="K140" i="28"/>
  <c r="L142" i="28"/>
  <c r="I145" i="28"/>
  <c r="I146" i="33" s="1"/>
  <c r="H154" i="28"/>
  <c r="H155" i="33" s="1"/>
  <c r="N155" i="33" s="1"/>
  <c r="J156" i="28"/>
  <c r="K158" i="28"/>
  <c r="I163" i="28"/>
  <c r="I164" i="33" s="1"/>
  <c r="I172" i="28"/>
  <c r="I173" i="33" s="1"/>
  <c r="J174" i="28"/>
  <c r="L176" i="28"/>
  <c r="L180" i="28"/>
  <c r="L182" i="28"/>
  <c r="I192" i="28"/>
  <c r="I193" i="33" s="1"/>
  <c r="J194" i="28"/>
  <c r="J196" i="28"/>
  <c r="J198" i="28"/>
  <c r="L200" i="28"/>
  <c r="H204" i="28"/>
  <c r="H205" i="33" s="1"/>
  <c r="N205" i="33" s="1"/>
  <c r="H206" i="28"/>
  <c r="H207" i="33" s="1"/>
  <c r="N207" i="33" s="1"/>
  <c r="J208" i="28"/>
  <c r="L210" i="28"/>
  <c r="K212" i="28"/>
  <c r="K214" i="28"/>
  <c r="I220" i="28"/>
  <c r="I221" i="33" s="1"/>
  <c r="J222" i="28"/>
  <c r="L224" i="28"/>
  <c r="L228" i="28"/>
  <c r="L230" i="28"/>
  <c r="J236" i="28"/>
  <c r="K238" i="28"/>
  <c r="I243" i="28"/>
  <c r="I244" i="33" s="1"/>
  <c r="H250" i="28"/>
  <c r="H251" i="33" s="1"/>
  <c r="N251" i="33" s="1"/>
  <c r="K252" i="28"/>
  <c r="L254" i="28"/>
  <c r="I257" i="28"/>
  <c r="I258" i="33" s="1"/>
  <c r="I260" i="28"/>
  <c r="I261" i="33" s="1"/>
  <c r="H262" i="28"/>
  <c r="H263" i="33" s="1"/>
  <c r="N263" i="33" s="1"/>
  <c r="H272" i="28"/>
  <c r="H273" i="33" s="1"/>
  <c r="N273" i="33" s="1"/>
  <c r="J274" i="28"/>
  <c r="I281" i="28"/>
  <c r="I282" i="33" s="1"/>
  <c r="L284" i="28"/>
  <c r="J284" i="28"/>
  <c r="J286" i="28"/>
  <c r="J296" i="28"/>
  <c r="I299" i="28"/>
  <c r="I300" i="33" s="1"/>
  <c r="L302" i="28"/>
  <c r="J302" i="28"/>
  <c r="L304" i="28"/>
  <c r="J310" i="28"/>
  <c r="J314" i="28"/>
  <c r="I328" i="28"/>
  <c r="I329" i="33" s="1"/>
  <c r="I337" i="28"/>
  <c r="I338" i="33" s="1"/>
  <c r="I344" i="28"/>
  <c r="I345" i="33" s="1"/>
  <c r="I355" i="28"/>
  <c r="I356" i="33" s="1"/>
  <c r="J358" i="28"/>
  <c r="K371" i="28"/>
  <c r="H374" i="28"/>
  <c r="H375" i="33" s="1"/>
  <c r="N375" i="33" s="1"/>
  <c r="H378" i="28"/>
  <c r="H379" i="33" s="1"/>
  <c r="N379" i="33" s="1"/>
  <c r="I380" i="28"/>
  <c r="I381" i="33" s="1"/>
  <c r="I392" i="28"/>
  <c r="I393" i="33" s="1"/>
  <c r="I403" i="28"/>
  <c r="I404" i="33" s="1"/>
  <c r="J406" i="28"/>
  <c r="L420" i="28"/>
  <c r="J420" i="28"/>
  <c r="I420" i="28"/>
  <c r="I421" i="33" s="1"/>
  <c r="H426" i="28"/>
  <c r="H427" i="33" s="1"/>
  <c r="N427" i="33" s="1"/>
  <c r="I428" i="28"/>
  <c r="I429" i="33" s="1"/>
  <c r="H440" i="28"/>
  <c r="H441" i="33" s="1"/>
  <c r="N441" i="33" s="1"/>
  <c r="J442" i="28"/>
  <c r="K451" i="28"/>
  <c r="L456" i="28"/>
  <c r="K456" i="28"/>
  <c r="J458" i="28"/>
  <c r="K467" i="28"/>
  <c r="L472" i="28"/>
  <c r="K472" i="28"/>
  <c r="J474" i="28"/>
  <c r="H484" i="28"/>
  <c r="H485" i="33" s="1"/>
  <c r="N485" i="33" s="1"/>
  <c r="H488" i="28"/>
  <c r="H489" i="33" s="1"/>
  <c r="N489" i="33" s="1"/>
  <c r="K491" i="28"/>
  <c r="I491" i="28"/>
  <c r="I492" i="33" s="1"/>
  <c r="I504" i="28"/>
  <c r="I505" i="33" s="1"/>
  <c r="I16" i="28"/>
  <c r="I17" i="33" s="1"/>
  <c r="J18" i="28"/>
  <c r="K21" i="28"/>
  <c r="K28" i="28"/>
  <c r="J37" i="28"/>
  <c r="K42" i="28"/>
  <c r="I51" i="28"/>
  <c r="I52" i="33" s="1"/>
  <c r="J55" i="28"/>
  <c r="L59" i="28"/>
  <c r="K61" i="28"/>
  <c r="J68" i="28"/>
  <c r="J73" i="28"/>
  <c r="J75" i="28"/>
  <c r="L79" i="28"/>
  <c r="I82" i="28"/>
  <c r="I83" i="33" s="1"/>
  <c r="K85" i="28"/>
  <c r="I108" i="28"/>
  <c r="I109" i="33" s="1"/>
  <c r="I112" i="28"/>
  <c r="I113" i="33" s="1"/>
  <c r="L116" i="28"/>
  <c r="I136" i="28"/>
  <c r="I137" i="33" s="1"/>
  <c r="L138" i="28"/>
  <c r="L140" i="28"/>
  <c r="J154" i="28"/>
  <c r="J172" i="28"/>
  <c r="K174" i="28"/>
  <c r="J192" i="28"/>
  <c r="L194" i="28"/>
  <c r="K198" i="28"/>
  <c r="I204" i="28"/>
  <c r="I205" i="33" s="1"/>
  <c r="J206" i="28"/>
  <c r="L212" i="28"/>
  <c r="J220" i="28"/>
  <c r="K222" i="28"/>
  <c r="J250" i="28"/>
  <c r="L252" i="28"/>
  <c r="K262" i="28"/>
  <c r="I272" i="28"/>
  <c r="I273" i="33" s="1"/>
  <c r="L274" i="28"/>
  <c r="L286" i="28"/>
  <c r="K296" i="28"/>
  <c r="K299" i="28"/>
  <c r="L308" i="28"/>
  <c r="K310" i="28"/>
  <c r="L314" i="28"/>
  <c r="L338" i="28"/>
  <c r="J338" i="28"/>
  <c r="H338" i="28"/>
  <c r="H339" i="33" s="1"/>
  <c r="N339" i="33" s="1"/>
  <c r="L342" i="28"/>
  <c r="K342" i="28"/>
  <c r="J344" i="28"/>
  <c r="K355" i="28"/>
  <c r="J378" i="28"/>
  <c r="J380" i="28"/>
  <c r="L386" i="28"/>
  <c r="J386" i="28"/>
  <c r="H386" i="28"/>
  <c r="H387" i="33" s="1"/>
  <c r="N387" i="33" s="1"/>
  <c r="L390" i="28"/>
  <c r="K390" i="28"/>
  <c r="J392" i="28"/>
  <c r="K403" i="28"/>
  <c r="L424" i="28"/>
  <c r="K424" i="28"/>
  <c r="J426" i="28"/>
  <c r="J428" i="28"/>
  <c r="L438" i="28"/>
  <c r="I440" i="28"/>
  <c r="I441" i="33" s="1"/>
  <c r="L442" i="28"/>
  <c r="L452" i="28"/>
  <c r="J452" i="28"/>
  <c r="I452" i="28"/>
  <c r="I453" i="33" s="1"/>
  <c r="H452" i="28"/>
  <c r="H453" i="33" s="1"/>
  <c r="N453" i="33" s="1"/>
  <c r="L458" i="28"/>
  <c r="L468" i="28"/>
  <c r="J468" i="28"/>
  <c r="I468" i="28"/>
  <c r="I469" i="33" s="1"/>
  <c r="H468" i="28"/>
  <c r="H469" i="33" s="1"/>
  <c r="N469" i="33" s="1"/>
  <c r="H472" i="28"/>
  <c r="H473" i="33" s="1"/>
  <c r="N473" i="33" s="1"/>
  <c r="L474" i="28"/>
  <c r="I488" i="28"/>
  <c r="I489" i="33" s="1"/>
  <c r="K497" i="28"/>
  <c r="L502" i="28"/>
  <c r="K502" i="28"/>
  <c r="J504" i="28"/>
  <c r="K18" i="28"/>
  <c r="I20" i="28"/>
  <c r="I21" i="33" s="1"/>
  <c r="L21" i="28"/>
  <c r="H25" i="28"/>
  <c r="H26" i="33" s="1"/>
  <c r="N26" i="33" s="1"/>
  <c r="I27" i="28"/>
  <c r="I28" i="33" s="1"/>
  <c r="J31" i="28"/>
  <c r="H34" i="28"/>
  <c r="H35" i="33" s="1"/>
  <c r="N35" i="33" s="1"/>
  <c r="L35" i="28"/>
  <c r="K37" i="28"/>
  <c r="I40" i="28"/>
  <c r="I41" i="33" s="1"/>
  <c r="J51" i="28"/>
  <c r="H53" i="28"/>
  <c r="H54" i="33" s="1"/>
  <c r="N54" i="33" s="1"/>
  <c r="L55" i="28"/>
  <c r="L61" i="28"/>
  <c r="H67" i="28"/>
  <c r="H68" i="33" s="1"/>
  <c r="N68" i="33" s="1"/>
  <c r="K68" i="28"/>
  <c r="K75" i="28"/>
  <c r="K82" i="28"/>
  <c r="I84" i="28"/>
  <c r="I85" i="33" s="1"/>
  <c r="L85" i="28"/>
  <c r="I91" i="28"/>
  <c r="I92" i="33" s="1"/>
  <c r="H96" i="28"/>
  <c r="H97" i="33" s="1"/>
  <c r="N97" i="33" s="1"/>
  <c r="H104" i="28"/>
  <c r="H105" i="33" s="1"/>
  <c r="N105" i="33" s="1"/>
  <c r="J108" i="28"/>
  <c r="J112" i="28"/>
  <c r="H115" i="28"/>
  <c r="H116" i="33" s="1"/>
  <c r="N116" i="33" s="1"/>
  <c r="M120" i="28"/>
  <c r="M121" i="33" s="1"/>
  <c r="O121" i="33" s="1"/>
  <c r="I123" i="28"/>
  <c r="I124" i="33" s="1"/>
  <c r="H128" i="28"/>
  <c r="H129" i="33" s="1"/>
  <c r="N129" i="33" s="1"/>
  <c r="H130" i="28"/>
  <c r="H131" i="33" s="1"/>
  <c r="N131" i="33" s="1"/>
  <c r="J136" i="28"/>
  <c r="H148" i="28"/>
  <c r="H149" i="33" s="1"/>
  <c r="N149" i="33" s="1"/>
  <c r="H150" i="28"/>
  <c r="H151" i="33" s="1"/>
  <c r="N151" i="33" s="1"/>
  <c r="L154" i="28"/>
  <c r="L156" i="28"/>
  <c r="H168" i="28"/>
  <c r="H169" i="33" s="1"/>
  <c r="N169" i="33" s="1"/>
  <c r="K172" i="28"/>
  <c r="L174" i="28"/>
  <c r="L192" i="28"/>
  <c r="L196" i="28"/>
  <c r="L198" i="28"/>
  <c r="J204" i="28"/>
  <c r="K206" i="28"/>
  <c r="H218" i="28"/>
  <c r="H219" i="33" s="1"/>
  <c r="N219" i="33" s="1"/>
  <c r="K220" i="28"/>
  <c r="L222" i="28"/>
  <c r="L236" i="28"/>
  <c r="H248" i="28"/>
  <c r="H249" i="33" s="1"/>
  <c r="N249" i="33" s="1"/>
  <c r="L250" i="28"/>
  <c r="H258" i="28"/>
  <c r="H259" i="33" s="1"/>
  <c r="N259" i="33" s="1"/>
  <c r="L262" i="28"/>
  <c r="L268" i="28"/>
  <c r="H270" i="28"/>
  <c r="H271" i="33" s="1"/>
  <c r="N271" i="33" s="1"/>
  <c r="J272" i="28"/>
  <c r="J282" i="28"/>
  <c r="H292" i="28"/>
  <c r="H293" i="33" s="1"/>
  <c r="N293" i="33" s="1"/>
  <c r="L296" i="28"/>
  <c r="H308" i="28"/>
  <c r="H309" i="33" s="1"/>
  <c r="N309" i="33" s="1"/>
  <c r="L310" i="28"/>
  <c r="K315" i="28"/>
  <c r="I315" i="28"/>
  <c r="I316" i="33" s="1"/>
  <c r="L326" i="28"/>
  <c r="K326" i="28"/>
  <c r="J326" i="28"/>
  <c r="H332" i="28"/>
  <c r="H333" i="33" s="1"/>
  <c r="N333" i="33" s="1"/>
  <c r="H342" i="28"/>
  <c r="H343" i="33" s="1"/>
  <c r="N343" i="33" s="1"/>
  <c r="L356" i="28"/>
  <c r="J356" i="28"/>
  <c r="I356" i="28"/>
  <c r="I357" i="33" s="1"/>
  <c r="H362" i="28"/>
  <c r="H363" i="33" s="1"/>
  <c r="N363" i="33" s="1"/>
  <c r="I364" i="28"/>
  <c r="I365" i="33" s="1"/>
  <c r="I375" i="28"/>
  <c r="I376" i="33" s="1"/>
  <c r="L378" i="28"/>
  <c r="L380" i="28"/>
  <c r="H390" i="28"/>
  <c r="H391" i="33" s="1"/>
  <c r="N391" i="33" s="1"/>
  <c r="L404" i="28"/>
  <c r="J404" i="28"/>
  <c r="I404" i="28"/>
  <c r="I405" i="33" s="1"/>
  <c r="H410" i="28"/>
  <c r="H411" i="33" s="1"/>
  <c r="N411" i="33" s="1"/>
  <c r="I412" i="28"/>
  <c r="I413" i="33" s="1"/>
  <c r="H424" i="28"/>
  <c r="H425" i="33" s="1"/>
  <c r="N425" i="33" s="1"/>
  <c r="L426" i="28"/>
  <c r="L428" i="28"/>
  <c r="I431" i="28"/>
  <c r="I432" i="33" s="1"/>
  <c r="L434" i="28"/>
  <c r="J434" i="28"/>
  <c r="H434" i="28"/>
  <c r="H435" i="33" s="1"/>
  <c r="N435" i="33" s="1"/>
  <c r="H438" i="28"/>
  <c r="H439" i="33" s="1"/>
  <c r="N439" i="33" s="1"/>
  <c r="J440" i="28"/>
  <c r="I456" i="28"/>
  <c r="I457" i="33" s="1"/>
  <c r="I472" i="28"/>
  <c r="I473" i="33" s="1"/>
  <c r="K481" i="28"/>
  <c r="L486" i="28"/>
  <c r="K486" i="28"/>
  <c r="J488" i="28"/>
  <c r="L498" i="28"/>
  <c r="J498" i="28"/>
  <c r="H498" i="28"/>
  <c r="H499" i="33" s="1"/>
  <c r="N499" i="33" s="1"/>
  <c r="H502" i="28"/>
  <c r="H503" i="33" s="1"/>
  <c r="N503" i="33" s="1"/>
  <c r="I443" i="28"/>
  <c r="I444" i="33" s="1"/>
  <c r="H448" i="28"/>
  <c r="H449" i="33" s="1"/>
  <c r="N449" i="33" s="1"/>
  <c r="H450" i="28"/>
  <c r="H451" i="33" s="1"/>
  <c r="N451" i="33" s="1"/>
  <c r="I459" i="28"/>
  <c r="I460" i="33" s="1"/>
  <c r="H464" i="28"/>
  <c r="H465" i="33" s="1"/>
  <c r="N465" i="33" s="1"/>
  <c r="H466" i="28"/>
  <c r="H467" i="33" s="1"/>
  <c r="N467" i="33" s="1"/>
  <c r="I475" i="28"/>
  <c r="I476" i="33" s="1"/>
  <c r="H480" i="28"/>
  <c r="H481" i="33" s="1"/>
  <c r="N481" i="33" s="1"/>
  <c r="H496" i="28"/>
  <c r="H497" i="33" s="1"/>
  <c r="N497" i="33" s="1"/>
  <c r="D36" i="21"/>
  <c r="L7" i="32"/>
  <c r="K443" i="28"/>
  <c r="I448" i="28"/>
  <c r="I449" i="33" s="1"/>
  <c r="J450" i="28"/>
  <c r="K459" i="28"/>
  <c r="I464" i="28"/>
  <c r="I465" i="33" s="1"/>
  <c r="J466" i="28"/>
  <c r="K475" i="28"/>
  <c r="H478" i="28"/>
  <c r="H479" i="33" s="1"/>
  <c r="N479" i="33" s="1"/>
  <c r="I480" i="28"/>
  <c r="I481" i="33" s="1"/>
  <c r="K489" i="28"/>
  <c r="H494" i="28"/>
  <c r="H495" i="33" s="1"/>
  <c r="N495" i="33" s="1"/>
  <c r="I496" i="28"/>
  <c r="I497" i="33" s="1"/>
  <c r="K505" i="28"/>
  <c r="X1" i="31"/>
  <c r="I307" i="28"/>
  <c r="I308" i="33" s="1"/>
  <c r="H318" i="28"/>
  <c r="H319" i="33" s="1"/>
  <c r="N319" i="33" s="1"/>
  <c r="H334" i="28"/>
  <c r="H335" i="33" s="1"/>
  <c r="N335" i="33" s="1"/>
  <c r="H350" i="28"/>
  <c r="H351" i="33" s="1"/>
  <c r="N351" i="33" s="1"/>
  <c r="H368" i="28"/>
  <c r="H369" i="33" s="1"/>
  <c r="N369" i="33" s="1"/>
  <c r="H370" i="28"/>
  <c r="H371" i="33" s="1"/>
  <c r="N371" i="33" s="1"/>
  <c r="H382" i="28"/>
  <c r="H383" i="33" s="1"/>
  <c r="N383" i="33" s="1"/>
  <c r="H398" i="28"/>
  <c r="H399" i="33" s="1"/>
  <c r="N399" i="33" s="1"/>
  <c r="J448" i="28"/>
  <c r="L450" i="28"/>
  <c r="J464" i="28"/>
  <c r="L466" i="28"/>
  <c r="J480" i="28"/>
  <c r="J496" i="28"/>
  <c r="E36" i="21"/>
  <c r="J13" i="28"/>
  <c r="K13" i="28"/>
  <c r="L13" i="28"/>
  <c r="I12" i="28"/>
  <c r="I13" i="33" s="1"/>
  <c r="J12" i="28"/>
  <c r="K12" i="28"/>
  <c r="I11" i="28"/>
  <c r="I12" i="33" s="1"/>
  <c r="J11" i="28"/>
  <c r="K11" i="28"/>
  <c r="L11" i="28"/>
  <c r="I10" i="28"/>
  <c r="I11" i="33" s="1"/>
  <c r="I9" i="28"/>
  <c r="I10" i="33" s="1"/>
  <c r="J9" i="28"/>
  <c r="V3" i="37"/>
  <c r="I506" i="26"/>
  <c r="L6" i="28"/>
  <c r="G7" i="33"/>
  <c r="I7" i="28"/>
  <c r="I8" i="33" s="1"/>
  <c r="J8" i="28"/>
  <c r="K9" i="28"/>
  <c r="L10" i="28"/>
  <c r="M11" i="28"/>
  <c r="M12" i="33" s="1"/>
  <c r="O12" i="33" s="1"/>
  <c r="I15" i="28"/>
  <c r="I16" i="33" s="1"/>
  <c r="J16" i="28"/>
  <c r="K17" i="28"/>
  <c r="L18" i="28"/>
  <c r="M19" i="28"/>
  <c r="M20" i="33" s="1"/>
  <c r="O20" i="33" s="1"/>
  <c r="H22" i="28"/>
  <c r="H23" i="33" s="1"/>
  <c r="N23" i="33" s="1"/>
  <c r="I23" i="28"/>
  <c r="I24" i="33" s="1"/>
  <c r="J24" i="28"/>
  <c r="K25" i="28"/>
  <c r="L26" i="28"/>
  <c r="H30" i="28"/>
  <c r="H31" i="33" s="1"/>
  <c r="N31" i="33" s="1"/>
  <c r="I31" i="28"/>
  <c r="I32" i="33" s="1"/>
  <c r="J32" i="28"/>
  <c r="K33" i="28"/>
  <c r="L34" i="28"/>
  <c r="M35" i="28"/>
  <c r="M36" i="33" s="1"/>
  <c r="O36" i="33" s="1"/>
  <c r="H38" i="28"/>
  <c r="H39" i="33" s="1"/>
  <c r="N39" i="33" s="1"/>
  <c r="I39" i="28"/>
  <c r="I40" i="33" s="1"/>
  <c r="J40" i="28"/>
  <c r="K41" i="28"/>
  <c r="L42" i="28"/>
  <c r="M43" i="28"/>
  <c r="M44" i="33" s="1"/>
  <c r="O44" i="33" s="1"/>
  <c r="H46" i="28"/>
  <c r="H47" i="33" s="1"/>
  <c r="N47" i="33" s="1"/>
  <c r="I47" i="28"/>
  <c r="I48" i="33" s="1"/>
  <c r="J48" i="28"/>
  <c r="K49" i="28"/>
  <c r="L50" i="28"/>
  <c r="M51" i="28"/>
  <c r="M52" i="33" s="1"/>
  <c r="O52" i="33" s="1"/>
  <c r="H54" i="28"/>
  <c r="H55" i="33" s="1"/>
  <c r="N55" i="33" s="1"/>
  <c r="I55" i="28"/>
  <c r="I56" i="33" s="1"/>
  <c r="J56" i="28"/>
  <c r="K57" i="28"/>
  <c r="L58" i="28"/>
  <c r="M59" i="28"/>
  <c r="M60" i="33" s="1"/>
  <c r="O60" i="33" s="1"/>
  <c r="H62" i="28"/>
  <c r="H63" i="33" s="1"/>
  <c r="N63" i="33" s="1"/>
  <c r="I63" i="28"/>
  <c r="I64" i="33" s="1"/>
  <c r="J64" i="28"/>
  <c r="K65" i="28"/>
  <c r="L66" i="28"/>
  <c r="M67" i="28"/>
  <c r="M68" i="33" s="1"/>
  <c r="O68" i="33" s="1"/>
  <c r="H70" i="28"/>
  <c r="H71" i="33" s="1"/>
  <c r="N71" i="33" s="1"/>
  <c r="I71" i="28"/>
  <c r="I72" i="33" s="1"/>
  <c r="J72" i="28"/>
  <c r="K73" i="28"/>
  <c r="L74" i="28"/>
  <c r="M75" i="28"/>
  <c r="M76" i="33" s="1"/>
  <c r="O76" i="33" s="1"/>
  <c r="H78" i="28"/>
  <c r="H79" i="33" s="1"/>
  <c r="N79" i="33" s="1"/>
  <c r="I79" i="28"/>
  <c r="I80" i="33" s="1"/>
  <c r="J80" i="28"/>
  <c r="K81" i="28"/>
  <c r="L82" i="28"/>
  <c r="M83" i="28"/>
  <c r="M84" i="33" s="1"/>
  <c r="O84" i="33" s="1"/>
  <c r="H86" i="28"/>
  <c r="H87" i="33" s="1"/>
  <c r="N87" i="33" s="1"/>
  <c r="I87" i="28"/>
  <c r="I88" i="33" s="1"/>
  <c r="J88" i="28"/>
  <c r="I90" i="28"/>
  <c r="I91" i="33" s="1"/>
  <c r="K91" i="28"/>
  <c r="H94" i="28"/>
  <c r="H95" i="33" s="1"/>
  <c r="N95" i="33" s="1"/>
  <c r="H97" i="28"/>
  <c r="H98" i="33" s="1"/>
  <c r="N98" i="33" s="1"/>
  <c r="L97" i="28"/>
  <c r="K98" i="28"/>
  <c r="I101" i="28"/>
  <c r="I102" i="33" s="1"/>
  <c r="H107" i="28"/>
  <c r="H108" i="33" s="1"/>
  <c r="N108" i="33" s="1"/>
  <c r="I111" i="28"/>
  <c r="I112" i="33" s="1"/>
  <c r="H114" i="28"/>
  <c r="H115" i="33" s="1"/>
  <c r="N115" i="33" s="1"/>
  <c r="M116" i="28"/>
  <c r="M117" i="33" s="1"/>
  <c r="O117" i="33" s="1"/>
  <c r="L125" i="28"/>
  <c r="J125" i="28"/>
  <c r="H125" i="28"/>
  <c r="H126" i="33" s="1"/>
  <c r="N126" i="33" s="1"/>
  <c r="L141" i="28"/>
  <c r="J141" i="28"/>
  <c r="H141" i="28"/>
  <c r="H142" i="33" s="1"/>
  <c r="N142" i="33" s="1"/>
  <c r="L157" i="28"/>
  <c r="J157" i="28"/>
  <c r="H157" i="28"/>
  <c r="H158" i="33" s="1"/>
  <c r="N158" i="33" s="1"/>
  <c r="L173" i="28"/>
  <c r="J173" i="28"/>
  <c r="H173" i="28"/>
  <c r="H174" i="33" s="1"/>
  <c r="N174" i="33" s="1"/>
  <c r="L189" i="28"/>
  <c r="J189" i="28"/>
  <c r="H189" i="28"/>
  <c r="H190" i="33" s="1"/>
  <c r="N190" i="33" s="1"/>
  <c r="L205" i="28"/>
  <c r="J205" i="28"/>
  <c r="H205" i="28"/>
  <c r="H206" i="33" s="1"/>
  <c r="N206" i="33" s="1"/>
  <c r="L221" i="28"/>
  <c r="J221" i="28"/>
  <c r="H221" i="28"/>
  <c r="H222" i="33" s="1"/>
  <c r="N222" i="33" s="1"/>
  <c r="L237" i="28"/>
  <c r="J237" i="28"/>
  <c r="H237" i="28"/>
  <c r="H238" i="33" s="1"/>
  <c r="N238" i="33" s="1"/>
  <c r="L253" i="28"/>
  <c r="J253" i="28"/>
  <c r="H253" i="28"/>
  <c r="H254" i="33" s="1"/>
  <c r="N254" i="33" s="1"/>
  <c r="L269" i="28"/>
  <c r="J269" i="28"/>
  <c r="H269" i="28"/>
  <c r="H270" i="33" s="1"/>
  <c r="N270" i="33" s="1"/>
  <c r="L285" i="28"/>
  <c r="J285" i="28"/>
  <c r="I285" i="28"/>
  <c r="I286" i="33" s="1"/>
  <c r="H285" i="28"/>
  <c r="H286" i="33" s="1"/>
  <c r="N286" i="33" s="1"/>
  <c r="L287" i="28"/>
  <c r="K287" i="28"/>
  <c r="J287" i="28"/>
  <c r="H287" i="28"/>
  <c r="H288" i="33" s="1"/>
  <c r="N288" i="33" s="1"/>
  <c r="H289" i="28"/>
  <c r="H290" i="33" s="1"/>
  <c r="N290" i="33" s="1"/>
  <c r="L289" i="28"/>
  <c r="J289" i="28"/>
  <c r="L293" i="28"/>
  <c r="J293" i="28"/>
  <c r="I293" i="28"/>
  <c r="I294" i="33" s="1"/>
  <c r="H293" i="28"/>
  <c r="H294" i="33" s="1"/>
  <c r="N294" i="33" s="1"/>
  <c r="L295" i="28"/>
  <c r="K295" i="28"/>
  <c r="J295" i="28"/>
  <c r="H295" i="28"/>
  <c r="H296" i="33" s="1"/>
  <c r="N296" i="33" s="1"/>
  <c r="M322" i="28"/>
  <c r="M323" i="33" s="1"/>
  <c r="O323" i="33" s="1"/>
  <c r="M326" i="28"/>
  <c r="M327" i="33" s="1"/>
  <c r="O327" i="33" s="1"/>
  <c r="M328" i="28"/>
  <c r="M329" i="33" s="1"/>
  <c r="O329" i="33" s="1"/>
  <c r="M350" i="28"/>
  <c r="M351" i="33" s="1"/>
  <c r="O351" i="33" s="1"/>
  <c r="L389" i="28"/>
  <c r="J389" i="28"/>
  <c r="I389" i="28"/>
  <c r="I390" i="33" s="1"/>
  <c r="H389" i="28"/>
  <c r="H390" i="33" s="1"/>
  <c r="N390" i="33" s="1"/>
  <c r="I393" i="28"/>
  <c r="I394" i="33" s="1"/>
  <c r="H393" i="28"/>
  <c r="H394" i="33" s="1"/>
  <c r="N394" i="33" s="1"/>
  <c r="L393" i="28"/>
  <c r="J393" i="28"/>
  <c r="M414" i="28"/>
  <c r="M415" i="33" s="1"/>
  <c r="O415" i="33" s="1"/>
  <c r="M418" i="28"/>
  <c r="M419" i="33" s="1"/>
  <c r="O419" i="33" s="1"/>
  <c r="M462" i="28"/>
  <c r="M463" i="33" s="1"/>
  <c r="O463" i="33" s="1"/>
  <c r="H6" i="28"/>
  <c r="J7" i="28"/>
  <c r="K8" i="28"/>
  <c r="L9" i="28"/>
  <c r="M10" i="28"/>
  <c r="M11" i="33" s="1"/>
  <c r="O11" i="33" s="1"/>
  <c r="I14" i="28"/>
  <c r="I15" i="33" s="1"/>
  <c r="J15" i="28"/>
  <c r="K16" i="28"/>
  <c r="L17" i="28"/>
  <c r="M18" i="28"/>
  <c r="M19" i="33" s="1"/>
  <c r="O19" i="33" s="1"/>
  <c r="I22" i="28"/>
  <c r="I23" i="33" s="1"/>
  <c r="J23" i="28"/>
  <c r="K24" i="28"/>
  <c r="L25" i="28"/>
  <c r="M26" i="28"/>
  <c r="M27" i="33" s="1"/>
  <c r="O27" i="33" s="1"/>
  <c r="I30" i="28"/>
  <c r="I31" i="33" s="1"/>
  <c r="K32" i="28"/>
  <c r="L33" i="28"/>
  <c r="M34" i="28"/>
  <c r="M35" i="33" s="1"/>
  <c r="O35" i="33" s="1"/>
  <c r="I38" i="28"/>
  <c r="I39" i="33" s="1"/>
  <c r="K40" i="28"/>
  <c r="L41" i="28"/>
  <c r="M42" i="28"/>
  <c r="M43" i="33" s="1"/>
  <c r="O43" i="33" s="1"/>
  <c r="I46" i="28"/>
  <c r="I47" i="33" s="1"/>
  <c r="K48" i="28"/>
  <c r="L49" i="28"/>
  <c r="M50" i="28"/>
  <c r="M51" i="33" s="1"/>
  <c r="O51" i="33" s="1"/>
  <c r="I54" i="28"/>
  <c r="I55" i="33" s="1"/>
  <c r="K56" i="28"/>
  <c r="L57" i="28"/>
  <c r="M58" i="28"/>
  <c r="M59" i="33" s="1"/>
  <c r="O59" i="33" s="1"/>
  <c r="I62" i="28"/>
  <c r="I63" i="33" s="1"/>
  <c r="K64" i="28"/>
  <c r="L65" i="28"/>
  <c r="M66" i="28"/>
  <c r="M67" i="33" s="1"/>
  <c r="O67" i="33" s="1"/>
  <c r="I70" i="28"/>
  <c r="I71" i="33" s="1"/>
  <c r="J71" i="28"/>
  <c r="K72" i="28"/>
  <c r="L73" i="28"/>
  <c r="M74" i="28"/>
  <c r="M75" i="33" s="1"/>
  <c r="O75" i="33" s="1"/>
  <c r="I78" i="28"/>
  <c r="I79" i="33" s="1"/>
  <c r="J79" i="28"/>
  <c r="K80" i="28"/>
  <c r="L81" i="28"/>
  <c r="I86" i="28"/>
  <c r="I87" i="33" s="1"/>
  <c r="J87" i="28"/>
  <c r="M90" i="28"/>
  <c r="M91" i="33" s="1"/>
  <c r="O91" i="33" s="1"/>
  <c r="M92" i="28"/>
  <c r="M93" i="33" s="1"/>
  <c r="O93" i="33" s="1"/>
  <c r="J94" i="28"/>
  <c r="M95" i="28"/>
  <c r="M96" i="33" s="1"/>
  <c r="O96" i="33" s="1"/>
  <c r="J101" i="28"/>
  <c r="J103" i="28"/>
  <c r="I107" i="28"/>
  <c r="I108" i="33" s="1"/>
  <c r="I110" i="28"/>
  <c r="I111" i="33" s="1"/>
  <c r="K111" i="28"/>
  <c r="M112" i="28"/>
  <c r="M113" i="33" s="1"/>
  <c r="O113" i="33" s="1"/>
  <c r="J114" i="28"/>
  <c r="L117" i="28"/>
  <c r="H117" i="28"/>
  <c r="H118" i="33" s="1"/>
  <c r="N118" i="33" s="1"/>
  <c r="L127" i="28"/>
  <c r="J127" i="28"/>
  <c r="H127" i="28"/>
  <c r="H128" i="33" s="1"/>
  <c r="N128" i="33" s="1"/>
  <c r="M134" i="28"/>
  <c r="M135" i="33" s="1"/>
  <c r="O135" i="33" s="1"/>
  <c r="L143" i="28"/>
  <c r="J143" i="28"/>
  <c r="H143" i="28"/>
  <c r="H144" i="33" s="1"/>
  <c r="N144" i="33" s="1"/>
  <c r="M150" i="28"/>
  <c r="M151" i="33" s="1"/>
  <c r="O151" i="33" s="1"/>
  <c r="L159" i="28"/>
  <c r="J159" i="28"/>
  <c r="H159" i="28"/>
  <c r="H160" i="33" s="1"/>
  <c r="N160" i="33" s="1"/>
  <c r="M166" i="28"/>
  <c r="M167" i="33" s="1"/>
  <c r="O167" i="33" s="1"/>
  <c r="L175" i="28"/>
  <c r="J175" i="28"/>
  <c r="H175" i="28"/>
  <c r="H176" i="33" s="1"/>
  <c r="N176" i="33" s="1"/>
  <c r="M182" i="28"/>
  <c r="M183" i="33" s="1"/>
  <c r="O183" i="33" s="1"/>
  <c r="L191" i="28"/>
  <c r="J191" i="28"/>
  <c r="H191" i="28"/>
  <c r="H192" i="33" s="1"/>
  <c r="N192" i="33" s="1"/>
  <c r="M198" i="28"/>
  <c r="M199" i="33" s="1"/>
  <c r="O199" i="33" s="1"/>
  <c r="L207" i="28"/>
  <c r="J207" i="28"/>
  <c r="H207" i="28"/>
  <c r="H208" i="33" s="1"/>
  <c r="N208" i="33" s="1"/>
  <c r="L223" i="28"/>
  <c r="J223" i="28"/>
  <c r="H223" i="28"/>
  <c r="H224" i="33" s="1"/>
  <c r="N224" i="33" s="1"/>
  <c r="M230" i="28"/>
  <c r="M231" i="33" s="1"/>
  <c r="O231" i="33" s="1"/>
  <c r="L239" i="28"/>
  <c r="J239" i="28"/>
  <c r="H239" i="28"/>
  <c r="H240" i="33" s="1"/>
  <c r="N240" i="33" s="1"/>
  <c r="M246" i="28"/>
  <c r="M247" i="33" s="1"/>
  <c r="O247" i="33" s="1"/>
  <c r="L255" i="28"/>
  <c r="J255" i="28"/>
  <c r="H255" i="28"/>
  <c r="H256" i="33" s="1"/>
  <c r="N256" i="33" s="1"/>
  <c r="M262" i="28"/>
  <c r="M263" i="33" s="1"/>
  <c r="O263" i="33" s="1"/>
  <c r="L271" i="28"/>
  <c r="J271" i="28"/>
  <c r="H271" i="28"/>
  <c r="H272" i="33" s="1"/>
  <c r="N272" i="33" s="1"/>
  <c r="M278" i="28"/>
  <c r="M279" i="33" s="1"/>
  <c r="O279" i="33" s="1"/>
  <c r="H297" i="28"/>
  <c r="H298" i="33" s="1"/>
  <c r="N298" i="33" s="1"/>
  <c r="L297" i="28"/>
  <c r="J297" i="28"/>
  <c r="L301" i="28"/>
  <c r="J301" i="28"/>
  <c r="I301" i="28"/>
  <c r="I302" i="33" s="1"/>
  <c r="H301" i="28"/>
  <c r="H302" i="33" s="1"/>
  <c r="N302" i="33" s="1"/>
  <c r="L303" i="28"/>
  <c r="K303" i="28"/>
  <c r="J303" i="28"/>
  <c r="H303" i="28"/>
  <c r="H304" i="33" s="1"/>
  <c r="N304" i="33" s="1"/>
  <c r="M330" i="28"/>
  <c r="M331" i="33" s="1"/>
  <c r="O331" i="33" s="1"/>
  <c r="M334" i="28"/>
  <c r="M335" i="33" s="1"/>
  <c r="O335" i="33" s="1"/>
  <c r="M336" i="28"/>
  <c r="M337" i="33" s="1"/>
  <c r="O337" i="33" s="1"/>
  <c r="M342" i="28"/>
  <c r="M343" i="33" s="1"/>
  <c r="O343" i="33" s="1"/>
  <c r="L381" i="28"/>
  <c r="J381" i="28"/>
  <c r="I381" i="28"/>
  <c r="I382" i="33" s="1"/>
  <c r="H381" i="28"/>
  <c r="H382" i="33" s="1"/>
  <c r="N382" i="33" s="1"/>
  <c r="I385" i="28"/>
  <c r="I386" i="33" s="1"/>
  <c r="H385" i="28"/>
  <c r="H386" i="33" s="1"/>
  <c r="N386" i="33" s="1"/>
  <c r="L385" i="28"/>
  <c r="J385" i="28"/>
  <c r="M406" i="28"/>
  <c r="M407" i="33" s="1"/>
  <c r="O407" i="33" s="1"/>
  <c r="M410" i="28"/>
  <c r="M411" i="33" s="1"/>
  <c r="O411" i="33" s="1"/>
  <c r="M438" i="28"/>
  <c r="M439" i="33" s="1"/>
  <c r="O439" i="33" s="1"/>
  <c r="L453" i="28"/>
  <c r="K453" i="28"/>
  <c r="J453" i="28"/>
  <c r="I453" i="28"/>
  <c r="I454" i="33" s="1"/>
  <c r="H453" i="28"/>
  <c r="H454" i="33" s="1"/>
  <c r="N454" i="33" s="1"/>
  <c r="I6" i="28"/>
  <c r="I7" i="33" s="1"/>
  <c r="K7" i="28"/>
  <c r="L8" i="28"/>
  <c r="M9" i="28"/>
  <c r="M10" i="33" s="1"/>
  <c r="O10" i="33" s="1"/>
  <c r="I13" i="28"/>
  <c r="I14" i="33" s="1"/>
  <c r="J14" i="28"/>
  <c r="K15" i="28"/>
  <c r="L16" i="28"/>
  <c r="M17" i="28"/>
  <c r="M18" i="33" s="1"/>
  <c r="O18" i="33" s="1"/>
  <c r="H20" i="28"/>
  <c r="H21" i="33" s="1"/>
  <c r="N21" i="33" s="1"/>
  <c r="I21" i="28"/>
  <c r="I22" i="33" s="1"/>
  <c r="J22" i="28"/>
  <c r="K23" i="28"/>
  <c r="L24" i="28"/>
  <c r="M25" i="28"/>
  <c r="M26" i="33" s="1"/>
  <c r="O26" i="33" s="1"/>
  <c r="H28" i="28"/>
  <c r="H29" i="33" s="1"/>
  <c r="N29" i="33" s="1"/>
  <c r="I29" i="28"/>
  <c r="I30" i="33" s="1"/>
  <c r="J30" i="28"/>
  <c r="K31" i="28"/>
  <c r="L32" i="28"/>
  <c r="H36" i="28"/>
  <c r="H37" i="33" s="1"/>
  <c r="N37" i="33" s="1"/>
  <c r="I37" i="28"/>
  <c r="I38" i="33" s="1"/>
  <c r="J38" i="28"/>
  <c r="K39" i="28"/>
  <c r="L40" i="28"/>
  <c r="M41" i="28"/>
  <c r="M42" i="33" s="1"/>
  <c r="O42" i="33" s="1"/>
  <c r="H44" i="28"/>
  <c r="H45" i="33" s="1"/>
  <c r="N45" i="33" s="1"/>
  <c r="I45" i="28"/>
  <c r="I46" i="33" s="1"/>
  <c r="J46" i="28"/>
  <c r="K47" i="28"/>
  <c r="L48" i="28"/>
  <c r="M49" i="28"/>
  <c r="M50" i="33" s="1"/>
  <c r="O50" i="33" s="1"/>
  <c r="H52" i="28"/>
  <c r="H53" i="33" s="1"/>
  <c r="N53" i="33" s="1"/>
  <c r="I53" i="28"/>
  <c r="I54" i="33" s="1"/>
  <c r="J54" i="28"/>
  <c r="K55" i="28"/>
  <c r="L56" i="28"/>
  <c r="M57" i="28"/>
  <c r="M58" i="33" s="1"/>
  <c r="O58" i="33" s="1"/>
  <c r="H60" i="28"/>
  <c r="H61" i="33" s="1"/>
  <c r="N61" i="33" s="1"/>
  <c r="I61" i="28"/>
  <c r="I62" i="33" s="1"/>
  <c r="J62" i="28"/>
  <c r="K63" i="28"/>
  <c r="L64" i="28"/>
  <c r="M65" i="28"/>
  <c r="M66" i="33" s="1"/>
  <c r="O66" i="33" s="1"/>
  <c r="H68" i="28"/>
  <c r="H69" i="33" s="1"/>
  <c r="N69" i="33" s="1"/>
  <c r="I69" i="28"/>
  <c r="I70" i="33" s="1"/>
  <c r="J70" i="28"/>
  <c r="K71" i="28"/>
  <c r="L72" i="28"/>
  <c r="M73" i="28"/>
  <c r="M74" i="33" s="1"/>
  <c r="O74" i="33" s="1"/>
  <c r="H76" i="28"/>
  <c r="H77" i="33" s="1"/>
  <c r="N77" i="33" s="1"/>
  <c r="I77" i="28"/>
  <c r="I78" i="33" s="1"/>
  <c r="J78" i="28"/>
  <c r="K79" i="28"/>
  <c r="L80" i="28"/>
  <c r="M81" i="28"/>
  <c r="M82" i="33" s="1"/>
  <c r="O82" i="33" s="1"/>
  <c r="H84" i="28"/>
  <c r="H85" i="33" s="1"/>
  <c r="N85" i="33" s="1"/>
  <c r="I85" i="28"/>
  <c r="I86" i="33" s="1"/>
  <c r="J86" i="28"/>
  <c r="K87" i="28"/>
  <c r="J90" i="28"/>
  <c r="L93" i="28"/>
  <c r="H93" i="28"/>
  <c r="H94" i="33" s="1"/>
  <c r="N94" i="33" s="1"/>
  <c r="K94" i="28"/>
  <c r="J97" i="28"/>
  <c r="J99" i="28"/>
  <c r="H103" i="28"/>
  <c r="H104" i="33" s="1"/>
  <c r="N104" i="33" s="1"/>
  <c r="I106" i="28"/>
  <c r="I107" i="33" s="1"/>
  <c r="K107" i="28"/>
  <c r="H110" i="28"/>
  <c r="H111" i="33" s="1"/>
  <c r="N111" i="33" s="1"/>
  <c r="H113" i="28"/>
  <c r="H114" i="33" s="1"/>
  <c r="N114" i="33" s="1"/>
  <c r="L113" i="28"/>
  <c r="K114" i="28"/>
  <c r="I117" i="28"/>
  <c r="I118" i="33" s="1"/>
  <c r="K125" i="28"/>
  <c r="I127" i="28"/>
  <c r="I128" i="33" s="1"/>
  <c r="H129" i="28"/>
  <c r="H130" i="33" s="1"/>
  <c r="N130" i="33" s="1"/>
  <c r="L129" i="28"/>
  <c r="J129" i="28"/>
  <c r="J131" i="28"/>
  <c r="H131" i="28"/>
  <c r="H132" i="33" s="1"/>
  <c r="N132" i="33" s="1"/>
  <c r="L131" i="28"/>
  <c r="M136" i="28"/>
  <c r="M137" i="33" s="1"/>
  <c r="O137" i="33" s="1"/>
  <c r="K141" i="28"/>
  <c r="I143" i="28"/>
  <c r="I144" i="33" s="1"/>
  <c r="H145" i="28"/>
  <c r="H146" i="33" s="1"/>
  <c r="N146" i="33" s="1"/>
  <c r="L145" i="28"/>
  <c r="J145" i="28"/>
  <c r="J147" i="28"/>
  <c r="H147" i="28"/>
  <c r="H148" i="33" s="1"/>
  <c r="N148" i="33" s="1"/>
  <c r="L147" i="28"/>
  <c r="M152" i="28"/>
  <c r="M153" i="33" s="1"/>
  <c r="O153" i="33" s="1"/>
  <c r="K157" i="28"/>
  <c r="I159" i="28"/>
  <c r="I160" i="33" s="1"/>
  <c r="H161" i="28"/>
  <c r="H162" i="33" s="1"/>
  <c r="N162" i="33" s="1"/>
  <c r="L161" i="28"/>
  <c r="J161" i="28"/>
  <c r="J163" i="28"/>
  <c r="H163" i="28"/>
  <c r="H164" i="33" s="1"/>
  <c r="N164" i="33" s="1"/>
  <c r="L163" i="28"/>
  <c r="M168" i="28"/>
  <c r="M169" i="33" s="1"/>
  <c r="O169" i="33" s="1"/>
  <c r="K173" i="28"/>
  <c r="I175" i="28"/>
  <c r="I176" i="33" s="1"/>
  <c r="H177" i="28"/>
  <c r="H178" i="33" s="1"/>
  <c r="N178" i="33" s="1"/>
  <c r="L177" i="28"/>
  <c r="J177" i="28"/>
  <c r="J179" i="28"/>
  <c r="H179" i="28"/>
  <c r="H180" i="33" s="1"/>
  <c r="N180" i="33" s="1"/>
  <c r="L179" i="28"/>
  <c r="M184" i="28"/>
  <c r="M185" i="33" s="1"/>
  <c r="O185" i="33" s="1"/>
  <c r="K189" i="28"/>
  <c r="I191" i="28"/>
  <c r="I192" i="33" s="1"/>
  <c r="H193" i="28"/>
  <c r="H194" i="33" s="1"/>
  <c r="N194" i="33" s="1"/>
  <c r="L193" i="28"/>
  <c r="J193" i="28"/>
  <c r="J195" i="28"/>
  <c r="H195" i="28"/>
  <c r="H196" i="33" s="1"/>
  <c r="N196" i="33" s="1"/>
  <c r="L195" i="28"/>
  <c r="K205" i="28"/>
  <c r="I207" i="28"/>
  <c r="I208" i="33" s="1"/>
  <c r="H209" i="28"/>
  <c r="H210" i="33" s="1"/>
  <c r="N210" i="33" s="1"/>
  <c r="L209" i="28"/>
  <c r="J209" i="28"/>
  <c r="J211" i="28"/>
  <c r="H211" i="28"/>
  <c r="H212" i="33" s="1"/>
  <c r="N212" i="33" s="1"/>
  <c r="L211" i="28"/>
  <c r="M216" i="28"/>
  <c r="M217" i="33" s="1"/>
  <c r="O217" i="33" s="1"/>
  <c r="K221" i="28"/>
  <c r="I223" i="28"/>
  <c r="I224" i="33" s="1"/>
  <c r="H225" i="28"/>
  <c r="H226" i="33" s="1"/>
  <c r="N226" i="33" s="1"/>
  <c r="L225" i="28"/>
  <c r="J225" i="28"/>
  <c r="J227" i="28"/>
  <c r="H227" i="28"/>
  <c r="H228" i="33" s="1"/>
  <c r="N228" i="33" s="1"/>
  <c r="L227" i="28"/>
  <c r="M232" i="28"/>
  <c r="M233" i="33" s="1"/>
  <c r="O233" i="33" s="1"/>
  <c r="K237" i="28"/>
  <c r="I239" i="28"/>
  <c r="I240" i="33" s="1"/>
  <c r="H241" i="28"/>
  <c r="H242" i="33" s="1"/>
  <c r="N242" i="33" s="1"/>
  <c r="L241" i="28"/>
  <c r="J241" i="28"/>
  <c r="J243" i="28"/>
  <c r="H243" i="28"/>
  <c r="H244" i="33" s="1"/>
  <c r="N244" i="33" s="1"/>
  <c r="L243" i="28"/>
  <c r="M248" i="28"/>
  <c r="M249" i="33" s="1"/>
  <c r="O249" i="33" s="1"/>
  <c r="K253" i="28"/>
  <c r="I255" i="28"/>
  <c r="I256" i="33" s="1"/>
  <c r="H257" i="28"/>
  <c r="H258" i="33" s="1"/>
  <c r="N258" i="33" s="1"/>
  <c r="L257" i="28"/>
  <c r="J257" i="28"/>
  <c r="J259" i="28"/>
  <c r="H259" i="28"/>
  <c r="H260" i="33" s="1"/>
  <c r="N260" i="33" s="1"/>
  <c r="L259" i="28"/>
  <c r="M264" i="28"/>
  <c r="M265" i="33" s="1"/>
  <c r="O265" i="33" s="1"/>
  <c r="K269" i="28"/>
  <c r="I271" i="28"/>
  <c r="I272" i="33" s="1"/>
  <c r="H273" i="28"/>
  <c r="H274" i="33" s="1"/>
  <c r="N274" i="33" s="1"/>
  <c r="L273" i="28"/>
  <c r="J273" i="28"/>
  <c r="J275" i="28"/>
  <c r="H275" i="28"/>
  <c r="H276" i="33" s="1"/>
  <c r="N276" i="33" s="1"/>
  <c r="L275" i="28"/>
  <c r="M280" i="28"/>
  <c r="M281" i="33" s="1"/>
  <c r="O281" i="33" s="1"/>
  <c r="I297" i="28"/>
  <c r="I298" i="33" s="1"/>
  <c r="K301" i="28"/>
  <c r="I303" i="28"/>
  <c r="I304" i="33" s="1"/>
  <c r="H305" i="28"/>
  <c r="H306" i="33" s="1"/>
  <c r="N306" i="33" s="1"/>
  <c r="L305" i="28"/>
  <c r="J305" i="28"/>
  <c r="L309" i="28"/>
  <c r="J309" i="28"/>
  <c r="I309" i="28"/>
  <c r="I310" i="33" s="1"/>
  <c r="H309" i="28"/>
  <c r="H310" i="33" s="1"/>
  <c r="N310" i="33" s="1"/>
  <c r="L311" i="28"/>
  <c r="K311" i="28"/>
  <c r="J311" i="28"/>
  <c r="H311" i="28"/>
  <c r="H312" i="33" s="1"/>
  <c r="N312" i="33" s="1"/>
  <c r="M338" i="28"/>
  <c r="M339" i="33" s="1"/>
  <c r="O339" i="33" s="1"/>
  <c r="L373" i="28"/>
  <c r="J373" i="28"/>
  <c r="I373" i="28"/>
  <c r="I374" i="33" s="1"/>
  <c r="H373" i="28"/>
  <c r="H374" i="33" s="1"/>
  <c r="N374" i="33" s="1"/>
  <c r="I377" i="28"/>
  <c r="I378" i="33" s="1"/>
  <c r="H377" i="28"/>
  <c r="H378" i="33" s="1"/>
  <c r="N378" i="33" s="1"/>
  <c r="L377" i="28"/>
  <c r="J377" i="28"/>
  <c r="K381" i="28"/>
  <c r="K385" i="28"/>
  <c r="M398" i="28"/>
  <c r="M399" i="33" s="1"/>
  <c r="O399" i="33" s="1"/>
  <c r="G22" i="20"/>
  <c r="G23" i="20"/>
  <c r="J6" i="28"/>
  <c r="L7" i="28"/>
  <c r="K14" i="28"/>
  <c r="L15" i="28"/>
  <c r="M16" i="28"/>
  <c r="M17" i="33" s="1"/>
  <c r="O17" i="33" s="1"/>
  <c r="K22" i="28"/>
  <c r="L23" i="28"/>
  <c r="K30" i="28"/>
  <c r="K38" i="28"/>
  <c r="K46" i="28"/>
  <c r="K54" i="28"/>
  <c r="K62" i="28"/>
  <c r="K70" i="28"/>
  <c r="K78" i="28"/>
  <c r="K86" i="28"/>
  <c r="H89" i="28"/>
  <c r="H90" i="33" s="1"/>
  <c r="N90" i="33" s="1"/>
  <c r="L89" i="28"/>
  <c r="M106" i="28"/>
  <c r="M107" i="33" s="1"/>
  <c r="O107" i="33" s="1"/>
  <c r="J117" i="28"/>
  <c r="J119" i="28"/>
  <c r="H119" i="28"/>
  <c r="H120" i="33" s="1"/>
  <c r="N120" i="33" s="1"/>
  <c r="M122" i="28"/>
  <c r="M123" i="33" s="1"/>
  <c r="O123" i="33" s="1"/>
  <c r="M124" i="28"/>
  <c r="M125" i="33" s="1"/>
  <c r="O125" i="33" s="1"/>
  <c r="K127" i="28"/>
  <c r="M138" i="28"/>
  <c r="M139" i="33" s="1"/>
  <c r="O139" i="33" s="1"/>
  <c r="K143" i="28"/>
  <c r="M154" i="28"/>
  <c r="M155" i="33" s="1"/>
  <c r="O155" i="33" s="1"/>
  <c r="M156" i="28"/>
  <c r="M157" i="33" s="1"/>
  <c r="O157" i="33" s="1"/>
  <c r="K159" i="28"/>
  <c r="K175" i="28"/>
  <c r="M186" i="28"/>
  <c r="M187" i="33" s="1"/>
  <c r="O187" i="33" s="1"/>
  <c r="M188" i="28"/>
  <c r="M189" i="33" s="1"/>
  <c r="O189" i="33" s="1"/>
  <c r="K191" i="28"/>
  <c r="M202" i="28"/>
  <c r="M203" i="33" s="1"/>
  <c r="O203" i="33" s="1"/>
  <c r="M204" i="28"/>
  <c r="M205" i="33" s="1"/>
  <c r="O205" i="33" s="1"/>
  <c r="K207" i="28"/>
  <c r="M218" i="28"/>
  <c r="M219" i="33" s="1"/>
  <c r="O219" i="33" s="1"/>
  <c r="M220" i="28"/>
  <c r="M221" i="33" s="1"/>
  <c r="O221" i="33" s="1"/>
  <c r="K223" i="28"/>
  <c r="M234" i="28"/>
  <c r="M235" i="33" s="1"/>
  <c r="O235" i="33" s="1"/>
  <c r="M236" i="28"/>
  <c r="M237" i="33" s="1"/>
  <c r="O237" i="33" s="1"/>
  <c r="K239" i="28"/>
  <c r="M250" i="28"/>
  <c r="M251" i="33" s="1"/>
  <c r="O251" i="33" s="1"/>
  <c r="K255" i="28"/>
  <c r="M266" i="28"/>
  <c r="M267" i="33" s="1"/>
  <c r="O267" i="33" s="1"/>
  <c r="M268" i="28"/>
  <c r="M269" i="33" s="1"/>
  <c r="O269" i="33" s="1"/>
  <c r="K271" i="28"/>
  <c r="M282" i="28"/>
  <c r="M283" i="33" s="1"/>
  <c r="O283" i="33" s="1"/>
  <c r="H313" i="28"/>
  <c r="H314" i="33" s="1"/>
  <c r="N314" i="33" s="1"/>
  <c r="L313" i="28"/>
  <c r="J313" i="28"/>
  <c r="L317" i="28"/>
  <c r="J317" i="28"/>
  <c r="I317" i="28"/>
  <c r="I318" i="33" s="1"/>
  <c r="H317" i="28"/>
  <c r="H318" i="33" s="1"/>
  <c r="N318" i="33" s="1"/>
  <c r="L319" i="28"/>
  <c r="K319" i="28"/>
  <c r="J319" i="28"/>
  <c r="H319" i="28"/>
  <c r="H320" i="33" s="1"/>
  <c r="N320" i="33" s="1"/>
  <c r="L365" i="28"/>
  <c r="J365" i="28"/>
  <c r="I365" i="28"/>
  <c r="I366" i="33" s="1"/>
  <c r="H365" i="28"/>
  <c r="H366" i="33" s="1"/>
  <c r="N366" i="33" s="1"/>
  <c r="I369" i="28"/>
  <c r="I370" i="33" s="1"/>
  <c r="H369" i="28"/>
  <c r="H370" i="33" s="1"/>
  <c r="N370" i="33" s="1"/>
  <c r="L369" i="28"/>
  <c r="J369" i="28"/>
  <c r="K373" i="28"/>
  <c r="K377" i="28"/>
  <c r="M394" i="28"/>
  <c r="M395" i="33" s="1"/>
  <c r="O395" i="33" s="1"/>
  <c r="L429" i="28"/>
  <c r="K429" i="28"/>
  <c r="J429" i="28"/>
  <c r="I429" i="28"/>
  <c r="I430" i="33" s="1"/>
  <c r="H429" i="28"/>
  <c r="H430" i="33" s="1"/>
  <c r="N430" i="33" s="1"/>
  <c r="M454" i="28"/>
  <c r="M455" i="33" s="1"/>
  <c r="O455" i="33" s="1"/>
  <c r="C32" i="21"/>
  <c r="K6" i="28"/>
  <c r="L14" i="28"/>
  <c r="M15" i="28"/>
  <c r="M16" i="33" s="1"/>
  <c r="O16" i="33" s="1"/>
  <c r="L22" i="28"/>
  <c r="M23" i="28"/>
  <c r="M24" i="33" s="1"/>
  <c r="O24" i="33" s="1"/>
  <c r="L30" i="28"/>
  <c r="M31" i="28"/>
  <c r="M32" i="33" s="1"/>
  <c r="O32" i="33" s="1"/>
  <c r="L38" i="28"/>
  <c r="M39" i="28"/>
  <c r="M40" i="33" s="1"/>
  <c r="O40" i="33" s="1"/>
  <c r="L46" i="28"/>
  <c r="M47" i="28"/>
  <c r="M48" i="33" s="1"/>
  <c r="O48" i="33" s="1"/>
  <c r="L54" i="28"/>
  <c r="M55" i="28"/>
  <c r="M56" i="33" s="1"/>
  <c r="O56" i="33" s="1"/>
  <c r="L62" i="28"/>
  <c r="M63" i="28"/>
  <c r="M64" i="33" s="1"/>
  <c r="O64" i="33" s="1"/>
  <c r="L70" i="28"/>
  <c r="M71" i="28"/>
  <c r="M72" i="33" s="1"/>
  <c r="O72" i="33" s="1"/>
  <c r="L78" i="28"/>
  <c r="M79" i="28"/>
  <c r="M80" i="33" s="1"/>
  <c r="O80" i="33" s="1"/>
  <c r="L86" i="28"/>
  <c r="M87" i="28"/>
  <c r="M88" i="33" s="1"/>
  <c r="O88" i="33" s="1"/>
  <c r="J95" i="28"/>
  <c r="I102" i="28"/>
  <c r="I103" i="33" s="1"/>
  <c r="L109" i="28"/>
  <c r="H109" i="28"/>
  <c r="H110" i="33" s="1"/>
  <c r="N110" i="33" s="1"/>
  <c r="J115" i="28"/>
  <c r="L133" i="28"/>
  <c r="J133" i="28"/>
  <c r="H133" i="28"/>
  <c r="H134" i="33" s="1"/>
  <c r="N134" i="33" s="1"/>
  <c r="L149" i="28"/>
  <c r="J149" i="28"/>
  <c r="H149" i="28"/>
  <c r="H150" i="33" s="1"/>
  <c r="N150" i="33" s="1"/>
  <c r="L165" i="28"/>
  <c r="J165" i="28"/>
  <c r="H165" i="28"/>
  <c r="H166" i="33" s="1"/>
  <c r="N166" i="33" s="1"/>
  <c r="L181" i="28"/>
  <c r="J181" i="28"/>
  <c r="H181" i="28"/>
  <c r="H182" i="33" s="1"/>
  <c r="N182" i="33" s="1"/>
  <c r="L197" i="28"/>
  <c r="J197" i="28"/>
  <c r="H197" i="28"/>
  <c r="H198" i="33" s="1"/>
  <c r="N198" i="33" s="1"/>
  <c r="L213" i="28"/>
  <c r="J213" i="28"/>
  <c r="H213" i="28"/>
  <c r="H214" i="33" s="1"/>
  <c r="N214" i="33" s="1"/>
  <c r="L229" i="28"/>
  <c r="J229" i="28"/>
  <c r="H229" i="28"/>
  <c r="H230" i="33" s="1"/>
  <c r="N230" i="33" s="1"/>
  <c r="L245" i="28"/>
  <c r="J245" i="28"/>
  <c r="H245" i="28"/>
  <c r="H246" i="33" s="1"/>
  <c r="N246" i="33" s="1"/>
  <c r="L261" i="28"/>
  <c r="J261" i="28"/>
  <c r="H261" i="28"/>
  <c r="H262" i="33" s="1"/>
  <c r="N262" i="33" s="1"/>
  <c r="L277" i="28"/>
  <c r="J277" i="28"/>
  <c r="H277" i="28"/>
  <c r="H278" i="33" s="1"/>
  <c r="N278" i="33" s="1"/>
  <c r="M286" i="28"/>
  <c r="M287" i="33" s="1"/>
  <c r="O287" i="33" s="1"/>
  <c r="M288" i="28"/>
  <c r="M289" i="33" s="1"/>
  <c r="O289" i="33" s="1"/>
  <c r="M294" i="28"/>
  <c r="M295" i="33" s="1"/>
  <c r="O295" i="33" s="1"/>
  <c r="H321" i="28"/>
  <c r="H322" i="33" s="1"/>
  <c r="N322" i="33" s="1"/>
  <c r="L321" i="28"/>
  <c r="J321" i="28"/>
  <c r="L325" i="28"/>
  <c r="J325" i="28"/>
  <c r="I325" i="28"/>
  <c r="I326" i="33" s="1"/>
  <c r="H325" i="28"/>
  <c r="H326" i="33" s="1"/>
  <c r="N326" i="33" s="1"/>
  <c r="L327" i="28"/>
  <c r="K327" i="28"/>
  <c r="J327" i="28"/>
  <c r="H327" i="28"/>
  <c r="H328" i="33" s="1"/>
  <c r="N328" i="33" s="1"/>
  <c r="L357" i="28"/>
  <c r="J357" i="28"/>
  <c r="I357" i="28"/>
  <c r="I358" i="33" s="1"/>
  <c r="H357" i="28"/>
  <c r="H358" i="33" s="1"/>
  <c r="N358" i="33" s="1"/>
  <c r="I361" i="28"/>
  <c r="I362" i="33" s="1"/>
  <c r="H361" i="28"/>
  <c r="H362" i="33" s="1"/>
  <c r="N362" i="33" s="1"/>
  <c r="L361" i="28"/>
  <c r="J361" i="28"/>
  <c r="M386" i="28"/>
  <c r="M387" i="33" s="1"/>
  <c r="O387" i="33" s="1"/>
  <c r="L421" i="28"/>
  <c r="J421" i="28"/>
  <c r="I421" i="28"/>
  <c r="I422" i="33" s="1"/>
  <c r="H421" i="28"/>
  <c r="H422" i="33" s="1"/>
  <c r="N422" i="33" s="1"/>
  <c r="I425" i="28"/>
  <c r="I426" i="33" s="1"/>
  <c r="H425" i="28"/>
  <c r="H426" i="33" s="1"/>
  <c r="N426" i="33" s="1"/>
  <c r="L425" i="28"/>
  <c r="J425" i="28"/>
  <c r="L445" i="28"/>
  <c r="K445" i="28"/>
  <c r="J445" i="28"/>
  <c r="I445" i="28"/>
  <c r="I446" i="33" s="1"/>
  <c r="H445" i="28"/>
  <c r="H446" i="33" s="1"/>
  <c r="N446" i="33" s="1"/>
  <c r="K88" i="28"/>
  <c r="J91" i="28"/>
  <c r="I98" i="28"/>
  <c r="I99" i="33" s="1"/>
  <c r="M102" i="28"/>
  <c r="M103" i="33" s="1"/>
  <c r="O103" i="33" s="1"/>
  <c r="H105" i="28"/>
  <c r="H106" i="33" s="1"/>
  <c r="N106" i="33" s="1"/>
  <c r="L105" i="28"/>
  <c r="M126" i="28"/>
  <c r="M127" i="33" s="1"/>
  <c r="O127" i="33" s="1"/>
  <c r="L135" i="28"/>
  <c r="J135" i="28"/>
  <c r="H135" i="28"/>
  <c r="H136" i="33" s="1"/>
  <c r="N136" i="33" s="1"/>
  <c r="M142" i="28"/>
  <c r="M143" i="33" s="1"/>
  <c r="O143" i="33" s="1"/>
  <c r="L151" i="28"/>
  <c r="J151" i="28"/>
  <c r="H151" i="28"/>
  <c r="H152" i="33" s="1"/>
  <c r="N152" i="33" s="1"/>
  <c r="M158" i="28"/>
  <c r="M159" i="33" s="1"/>
  <c r="O159" i="33" s="1"/>
  <c r="L167" i="28"/>
  <c r="J167" i="28"/>
  <c r="H167" i="28"/>
  <c r="H168" i="33" s="1"/>
  <c r="N168" i="33" s="1"/>
  <c r="M174" i="28"/>
  <c r="M175" i="33" s="1"/>
  <c r="O175" i="33" s="1"/>
  <c r="L183" i="28"/>
  <c r="J183" i="28"/>
  <c r="H183" i="28"/>
  <c r="H184" i="33" s="1"/>
  <c r="N184" i="33" s="1"/>
  <c r="L199" i="28"/>
  <c r="J199" i="28"/>
  <c r="H199" i="28"/>
  <c r="H200" i="33" s="1"/>
  <c r="N200" i="33" s="1"/>
  <c r="L215" i="28"/>
  <c r="J215" i="28"/>
  <c r="H215" i="28"/>
  <c r="H216" i="33" s="1"/>
  <c r="N216" i="33" s="1"/>
  <c r="M222" i="28"/>
  <c r="M223" i="33" s="1"/>
  <c r="O223" i="33" s="1"/>
  <c r="L231" i="28"/>
  <c r="J231" i="28"/>
  <c r="H231" i="28"/>
  <c r="H232" i="33" s="1"/>
  <c r="N232" i="33" s="1"/>
  <c r="M238" i="28"/>
  <c r="M239" i="33" s="1"/>
  <c r="O239" i="33" s="1"/>
  <c r="L247" i="28"/>
  <c r="J247" i="28"/>
  <c r="H247" i="28"/>
  <c r="H248" i="33" s="1"/>
  <c r="N248" i="33" s="1"/>
  <c r="M254" i="28"/>
  <c r="M255" i="33" s="1"/>
  <c r="O255" i="33" s="1"/>
  <c r="L263" i="28"/>
  <c r="J263" i="28"/>
  <c r="H263" i="28"/>
  <c r="H264" i="33" s="1"/>
  <c r="N264" i="33" s="1"/>
  <c r="M270" i="28"/>
  <c r="M271" i="33" s="1"/>
  <c r="O271" i="33" s="1"/>
  <c r="L279" i="28"/>
  <c r="J279" i="28"/>
  <c r="H279" i="28"/>
  <c r="H280" i="33" s="1"/>
  <c r="N280" i="33" s="1"/>
  <c r="M302" i="28"/>
  <c r="M303" i="33" s="1"/>
  <c r="O303" i="33" s="1"/>
  <c r="M304" i="28"/>
  <c r="M305" i="33" s="1"/>
  <c r="O305" i="33" s="1"/>
  <c r="H329" i="28"/>
  <c r="H330" i="33" s="1"/>
  <c r="N330" i="33" s="1"/>
  <c r="L329" i="28"/>
  <c r="J329" i="28"/>
  <c r="L333" i="28"/>
  <c r="J333" i="28"/>
  <c r="I333" i="28"/>
  <c r="I334" i="33" s="1"/>
  <c r="H333" i="28"/>
  <c r="H334" i="33" s="1"/>
  <c r="N334" i="33" s="1"/>
  <c r="L335" i="28"/>
  <c r="K335" i="28"/>
  <c r="J335" i="28"/>
  <c r="H335" i="28"/>
  <c r="H336" i="33" s="1"/>
  <c r="N336" i="33" s="1"/>
  <c r="L349" i="28"/>
  <c r="J349" i="28"/>
  <c r="I349" i="28"/>
  <c r="I350" i="33" s="1"/>
  <c r="H349" i="28"/>
  <c r="H350" i="33" s="1"/>
  <c r="N350" i="33" s="1"/>
  <c r="I353" i="28"/>
  <c r="I354" i="33" s="1"/>
  <c r="H353" i="28"/>
  <c r="H354" i="33" s="1"/>
  <c r="N354" i="33" s="1"/>
  <c r="L353" i="28"/>
  <c r="J353" i="28"/>
  <c r="M374" i="28"/>
  <c r="M375" i="33" s="1"/>
  <c r="O375" i="33" s="1"/>
  <c r="M378" i="28"/>
  <c r="M379" i="33" s="1"/>
  <c r="O379" i="33" s="1"/>
  <c r="L413" i="28"/>
  <c r="J413" i="28"/>
  <c r="I413" i="28"/>
  <c r="I414" i="33" s="1"/>
  <c r="H413" i="28"/>
  <c r="H414" i="33" s="1"/>
  <c r="N414" i="33" s="1"/>
  <c r="I417" i="28"/>
  <c r="I418" i="33" s="1"/>
  <c r="H417" i="28"/>
  <c r="H418" i="33" s="1"/>
  <c r="N418" i="33" s="1"/>
  <c r="L417" i="28"/>
  <c r="J417" i="28"/>
  <c r="M430" i="28"/>
  <c r="M431" i="33" s="1"/>
  <c r="O431" i="33" s="1"/>
  <c r="H24" i="28"/>
  <c r="H25" i="33" s="1"/>
  <c r="N25" i="33" s="1"/>
  <c r="I25" i="28"/>
  <c r="I26" i="33" s="1"/>
  <c r="J26" i="28"/>
  <c r="L28" i="28"/>
  <c r="M29" i="28"/>
  <c r="M30" i="33" s="1"/>
  <c r="O30" i="33" s="1"/>
  <c r="H32" i="28"/>
  <c r="H33" i="33" s="1"/>
  <c r="N33" i="33" s="1"/>
  <c r="I33" i="28"/>
  <c r="I34" i="33" s="1"/>
  <c r="J34" i="28"/>
  <c r="L36" i="28"/>
  <c r="M37" i="28"/>
  <c r="M38" i="33" s="1"/>
  <c r="O38" i="33" s="1"/>
  <c r="H40" i="28"/>
  <c r="H41" i="33" s="1"/>
  <c r="N41" i="33" s="1"/>
  <c r="I41" i="28"/>
  <c r="I42" i="33" s="1"/>
  <c r="J42" i="28"/>
  <c r="L44" i="28"/>
  <c r="H48" i="28"/>
  <c r="H49" i="33" s="1"/>
  <c r="N49" i="33" s="1"/>
  <c r="I49" i="28"/>
  <c r="I50" i="33" s="1"/>
  <c r="J50" i="28"/>
  <c r="L52" i="28"/>
  <c r="M53" i="28"/>
  <c r="M54" i="33" s="1"/>
  <c r="O54" i="33" s="1"/>
  <c r="H56" i="28"/>
  <c r="H57" i="33" s="1"/>
  <c r="N57" i="33" s="1"/>
  <c r="I57" i="28"/>
  <c r="I58" i="33" s="1"/>
  <c r="J58" i="28"/>
  <c r="L60" i="28"/>
  <c r="M61" i="28"/>
  <c r="M62" i="33" s="1"/>
  <c r="O62" i="33" s="1"/>
  <c r="H64" i="28"/>
  <c r="H65" i="33" s="1"/>
  <c r="N65" i="33" s="1"/>
  <c r="I65" i="28"/>
  <c r="I66" i="33" s="1"/>
  <c r="J66" i="28"/>
  <c r="L68" i="28"/>
  <c r="H72" i="28"/>
  <c r="H73" i="33" s="1"/>
  <c r="N73" i="33" s="1"/>
  <c r="I73" i="28"/>
  <c r="I74" i="33" s="1"/>
  <c r="J74" i="28"/>
  <c r="L76" i="28"/>
  <c r="H80" i="28"/>
  <c r="H81" i="33" s="1"/>
  <c r="N81" i="33" s="1"/>
  <c r="I81" i="28"/>
  <c r="I82" i="33" s="1"/>
  <c r="J82" i="28"/>
  <c r="H88" i="28"/>
  <c r="H89" i="33" s="1"/>
  <c r="N89" i="33" s="1"/>
  <c r="K89" i="28"/>
  <c r="H91" i="28"/>
  <c r="H92" i="33" s="1"/>
  <c r="N92" i="33" s="1"/>
  <c r="I95" i="28"/>
  <c r="I96" i="33" s="1"/>
  <c r="H98" i="28"/>
  <c r="H99" i="33" s="1"/>
  <c r="N99" i="33" s="1"/>
  <c r="J102" i="28"/>
  <c r="I105" i="28"/>
  <c r="I106" i="33" s="1"/>
  <c r="J109" i="28"/>
  <c r="J111" i="28"/>
  <c r="I115" i="28"/>
  <c r="I116" i="33" s="1"/>
  <c r="H121" i="28"/>
  <c r="H122" i="33" s="1"/>
  <c r="N122" i="33" s="1"/>
  <c r="L121" i="28"/>
  <c r="J121" i="28"/>
  <c r="J123" i="28"/>
  <c r="H123" i="28"/>
  <c r="H124" i="33" s="1"/>
  <c r="N124" i="33" s="1"/>
  <c r="L123" i="28"/>
  <c r="M128" i="28"/>
  <c r="M129" i="33" s="1"/>
  <c r="O129" i="33" s="1"/>
  <c r="K133" i="28"/>
  <c r="I135" i="28"/>
  <c r="I136" i="33" s="1"/>
  <c r="H137" i="28"/>
  <c r="H138" i="33" s="1"/>
  <c r="N138" i="33" s="1"/>
  <c r="L137" i="28"/>
  <c r="J137" i="28"/>
  <c r="J139" i="28"/>
  <c r="H139" i="28"/>
  <c r="H140" i="33" s="1"/>
  <c r="N140" i="33" s="1"/>
  <c r="L139" i="28"/>
  <c r="M144" i="28"/>
  <c r="M145" i="33" s="1"/>
  <c r="O145" i="33" s="1"/>
  <c r="K149" i="28"/>
  <c r="I151" i="28"/>
  <c r="I152" i="33" s="1"/>
  <c r="H153" i="28"/>
  <c r="H154" i="33" s="1"/>
  <c r="N154" i="33" s="1"/>
  <c r="L153" i="28"/>
  <c r="J153" i="28"/>
  <c r="J155" i="28"/>
  <c r="H155" i="28"/>
  <c r="H156" i="33" s="1"/>
  <c r="N156" i="33" s="1"/>
  <c r="L155" i="28"/>
  <c r="M160" i="28"/>
  <c r="M161" i="33" s="1"/>
  <c r="O161" i="33" s="1"/>
  <c r="K165" i="28"/>
  <c r="I167" i="28"/>
  <c r="I168" i="33" s="1"/>
  <c r="H169" i="28"/>
  <c r="H170" i="33" s="1"/>
  <c r="N170" i="33" s="1"/>
  <c r="L169" i="28"/>
  <c r="J169" i="28"/>
  <c r="J171" i="28"/>
  <c r="H171" i="28"/>
  <c r="H172" i="33" s="1"/>
  <c r="N172" i="33" s="1"/>
  <c r="L171" i="28"/>
  <c r="I183" i="28"/>
  <c r="I184" i="33" s="1"/>
  <c r="H185" i="28"/>
  <c r="H186" i="33" s="1"/>
  <c r="N186" i="33" s="1"/>
  <c r="L185" i="28"/>
  <c r="J185" i="28"/>
  <c r="J187" i="28"/>
  <c r="H187" i="28"/>
  <c r="H188" i="33" s="1"/>
  <c r="N188" i="33" s="1"/>
  <c r="L187" i="28"/>
  <c r="M192" i="28"/>
  <c r="M193" i="33" s="1"/>
  <c r="O193" i="33" s="1"/>
  <c r="I199" i="28"/>
  <c r="I200" i="33" s="1"/>
  <c r="H201" i="28"/>
  <c r="H202" i="33" s="1"/>
  <c r="N202" i="33" s="1"/>
  <c r="L201" i="28"/>
  <c r="J201" i="28"/>
  <c r="J203" i="28"/>
  <c r="H203" i="28"/>
  <c r="H204" i="33" s="1"/>
  <c r="N204" i="33" s="1"/>
  <c r="L203" i="28"/>
  <c r="M208" i="28"/>
  <c r="M209" i="33" s="1"/>
  <c r="O209" i="33" s="1"/>
  <c r="I215" i="28"/>
  <c r="I216" i="33" s="1"/>
  <c r="H217" i="28"/>
  <c r="H218" i="33" s="1"/>
  <c r="N218" i="33" s="1"/>
  <c r="L217" i="28"/>
  <c r="J217" i="28"/>
  <c r="J219" i="28"/>
  <c r="H219" i="28"/>
  <c r="H220" i="33" s="1"/>
  <c r="N220" i="33" s="1"/>
  <c r="L219" i="28"/>
  <c r="I231" i="28"/>
  <c r="I232" i="33" s="1"/>
  <c r="H233" i="28"/>
  <c r="H234" i="33" s="1"/>
  <c r="N234" i="33" s="1"/>
  <c r="L233" i="28"/>
  <c r="J233" i="28"/>
  <c r="J235" i="28"/>
  <c r="H235" i="28"/>
  <c r="H236" i="33" s="1"/>
  <c r="N236" i="33" s="1"/>
  <c r="L235" i="28"/>
  <c r="M240" i="28"/>
  <c r="M241" i="33" s="1"/>
  <c r="O241" i="33" s="1"/>
  <c r="I247" i="28"/>
  <c r="I248" i="33" s="1"/>
  <c r="H249" i="28"/>
  <c r="H250" i="33" s="1"/>
  <c r="N250" i="33" s="1"/>
  <c r="L249" i="28"/>
  <c r="J249" i="28"/>
  <c r="J251" i="28"/>
  <c r="H251" i="28"/>
  <c r="H252" i="33" s="1"/>
  <c r="N252" i="33" s="1"/>
  <c r="L251" i="28"/>
  <c r="M256" i="28"/>
  <c r="M257" i="33" s="1"/>
  <c r="O257" i="33" s="1"/>
  <c r="K261" i="28"/>
  <c r="I263" i="28"/>
  <c r="I264" i="33" s="1"/>
  <c r="H265" i="28"/>
  <c r="H266" i="33" s="1"/>
  <c r="N266" i="33" s="1"/>
  <c r="L265" i="28"/>
  <c r="J265" i="28"/>
  <c r="J267" i="28"/>
  <c r="H267" i="28"/>
  <c r="H268" i="33" s="1"/>
  <c r="N268" i="33" s="1"/>
  <c r="L267" i="28"/>
  <c r="M272" i="28"/>
  <c r="M273" i="33" s="1"/>
  <c r="O273" i="33" s="1"/>
  <c r="K277" i="28"/>
  <c r="I279" i="28"/>
  <c r="I280" i="33" s="1"/>
  <c r="H281" i="28"/>
  <c r="H282" i="33" s="1"/>
  <c r="N282" i="33" s="1"/>
  <c r="L281" i="28"/>
  <c r="J281" i="28"/>
  <c r="J283" i="28"/>
  <c r="H283" i="28"/>
  <c r="H284" i="33" s="1"/>
  <c r="N284" i="33" s="1"/>
  <c r="L283" i="28"/>
  <c r="M306" i="28"/>
  <c r="M307" i="33" s="1"/>
  <c r="O307" i="33" s="1"/>
  <c r="M310" i="28"/>
  <c r="M311" i="33" s="1"/>
  <c r="O311" i="33" s="1"/>
  <c r="M312" i="28"/>
  <c r="M313" i="33" s="1"/>
  <c r="O313" i="33" s="1"/>
  <c r="K321" i="28"/>
  <c r="I329" i="28"/>
  <c r="I330" i="33" s="1"/>
  <c r="K333" i="28"/>
  <c r="I335" i="28"/>
  <c r="I336" i="33" s="1"/>
  <c r="H337" i="28"/>
  <c r="H338" i="33" s="1"/>
  <c r="N338" i="33" s="1"/>
  <c r="L337" i="28"/>
  <c r="J337" i="28"/>
  <c r="L341" i="28"/>
  <c r="J341" i="28"/>
  <c r="I341" i="28"/>
  <c r="I342" i="33" s="1"/>
  <c r="H341" i="28"/>
  <c r="H342" i="33" s="1"/>
  <c r="N342" i="33" s="1"/>
  <c r="I345" i="28"/>
  <c r="I346" i="33" s="1"/>
  <c r="H345" i="28"/>
  <c r="H346" i="33" s="1"/>
  <c r="N346" i="33" s="1"/>
  <c r="L345" i="28"/>
  <c r="J345" i="28"/>
  <c r="K349" i="28"/>
  <c r="K353" i="28"/>
  <c r="M366" i="28"/>
  <c r="M367" i="33" s="1"/>
  <c r="O367" i="33" s="1"/>
  <c r="M370" i="28"/>
  <c r="M371" i="33" s="1"/>
  <c r="O371" i="33" s="1"/>
  <c r="L405" i="28"/>
  <c r="J405" i="28"/>
  <c r="I405" i="28"/>
  <c r="I406" i="33" s="1"/>
  <c r="H405" i="28"/>
  <c r="H406" i="33" s="1"/>
  <c r="N406" i="33" s="1"/>
  <c r="I409" i="28"/>
  <c r="I410" i="33" s="1"/>
  <c r="H409" i="28"/>
  <c r="H410" i="33" s="1"/>
  <c r="N410" i="33" s="1"/>
  <c r="L409" i="28"/>
  <c r="J409" i="28"/>
  <c r="K413" i="28"/>
  <c r="K417" i="28"/>
  <c r="M446" i="28"/>
  <c r="M447" i="33" s="1"/>
  <c r="O447" i="33" s="1"/>
  <c r="L461" i="28"/>
  <c r="K461" i="28"/>
  <c r="J461" i="28"/>
  <c r="I461" i="28"/>
  <c r="I462" i="33" s="1"/>
  <c r="H461" i="28"/>
  <c r="H462" i="33" s="1"/>
  <c r="N462" i="33" s="1"/>
  <c r="N7" i="31"/>
  <c r="H7" i="28"/>
  <c r="H8" i="33" s="1"/>
  <c r="I8" i="28"/>
  <c r="I9" i="33" s="1"/>
  <c r="I94" i="28"/>
  <c r="I95" i="33" s="1"/>
  <c r="L101" i="28"/>
  <c r="H101" i="28"/>
  <c r="H102" i="33" s="1"/>
  <c r="N102" i="33" s="1"/>
  <c r="J107" i="28"/>
  <c r="I114" i="28"/>
  <c r="I115" i="33" s="1"/>
  <c r="M118" i="28"/>
  <c r="M119" i="33" s="1"/>
  <c r="O119" i="33" s="1"/>
  <c r="M130" i="28"/>
  <c r="M131" i="33" s="1"/>
  <c r="O131" i="33" s="1"/>
  <c r="M132" i="28"/>
  <c r="M133" i="33" s="1"/>
  <c r="O133" i="33" s="1"/>
  <c r="M146" i="28"/>
  <c r="M147" i="33" s="1"/>
  <c r="O147" i="33" s="1"/>
  <c r="M148" i="28"/>
  <c r="M149" i="33" s="1"/>
  <c r="O149" i="33" s="1"/>
  <c r="M162" i="28"/>
  <c r="M163" i="33" s="1"/>
  <c r="O163" i="33" s="1"/>
  <c r="M164" i="28"/>
  <c r="M165" i="33" s="1"/>
  <c r="O165" i="33" s="1"/>
  <c r="M178" i="28"/>
  <c r="M179" i="33" s="1"/>
  <c r="O179" i="33" s="1"/>
  <c r="M180" i="28"/>
  <c r="M181" i="33" s="1"/>
  <c r="O181" i="33" s="1"/>
  <c r="M194" i="28"/>
  <c r="M195" i="33" s="1"/>
  <c r="O195" i="33" s="1"/>
  <c r="M196" i="28"/>
  <c r="M197" i="33" s="1"/>
  <c r="O197" i="33" s="1"/>
  <c r="K199" i="28"/>
  <c r="I201" i="28"/>
  <c r="I202" i="33" s="1"/>
  <c r="I203" i="28"/>
  <c r="I204" i="33" s="1"/>
  <c r="M210" i="28"/>
  <c r="M211" i="33" s="1"/>
  <c r="O211" i="33" s="1"/>
  <c r="M212" i="28"/>
  <c r="M213" i="33" s="1"/>
  <c r="O213" i="33" s="1"/>
  <c r="K215" i="28"/>
  <c r="I217" i="28"/>
  <c r="I218" i="33" s="1"/>
  <c r="I219" i="28"/>
  <c r="I220" i="33" s="1"/>
  <c r="M226" i="28"/>
  <c r="M227" i="33" s="1"/>
  <c r="O227" i="33" s="1"/>
  <c r="M228" i="28"/>
  <c r="M229" i="33" s="1"/>
  <c r="O229" i="33" s="1"/>
  <c r="K231" i="28"/>
  <c r="I233" i="28"/>
  <c r="I234" i="33" s="1"/>
  <c r="I235" i="28"/>
  <c r="I236" i="33" s="1"/>
  <c r="M242" i="28"/>
  <c r="M243" i="33" s="1"/>
  <c r="O243" i="33" s="1"/>
  <c r="M244" i="28"/>
  <c r="M245" i="33" s="1"/>
  <c r="O245" i="33" s="1"/>
  <c r="K247" i="28"/>
  <c r="I249" i="28"/>
  <c r="I250" i="33" s="1"/>
  <c r="I251" i="28"/>
  <c r="I252" i="33" s="1"/>
  <c r="M258" i="28"/>
  <c r="M259" i="33" s="1"/>
  <c r="O259" i="33" s="1"/>
  <c r="M260" i="28"/>
  <c r="M261" i="33" s="1"/>
  <c r="O261" i="33" s="1"/>
  <c r="K263" i="28"/>
  <c r="M274" i="28"/>
  <c r="M275" i="33" s="1"/>
  <c r="O275" i="33" s="1"/>
  <c r="M276" i="28"/>
  <c r="M277" i="33" s="1"/>
  <c r="O277" i="33" s="1"/>
  <c r="K279" i="28"/>
  <c r="M314" i="28"/>
  <c r="M315" i="33" s="1"/>
  <c r="O315" i="33" s="1"/>
  <c r="M320" i="28"/>
  <c r="M321" i="33" s="1"/>
  <c r="O321" i="33" s="1"/>
  <c r="K329" i="28"/>
  <c r="M358" i="28"/>
  <c r="M359" i="33" s="1"/>
  <c r="O359" i="33" s="1"/>
  <c r="L397" i="28"/>
  <c r="J397" i="28"/>
  <c r="I397" i="28"/>
  <c r="I398" i="33" s="1"/>
  <c r="H397" i="28"/>
  <c r="H398" i="33" s="1"/>
  <c r="N398" i="33" s="1"/>
  <c r="I401" i="28"/>
  <c r="I402" i="33" s="1"/>
  <c r="H401" i="28"/>
  <c r="H402" i="33" s="1"/>
  <c r="N402" i="33" s="1"/>
  <c r="L401" i="28"/>
  <c r="J401" i="28"/>
  <c r="M422" i="28"/>
  <c r="M423" i="33" s="1"/>
  <c r="O423" i="33" s="1"/>
  <c r="M426" i="28"/>
  <c r="M427" i="33" s="1"/>
  <c r="O427" i="33" s="1"/>
  <c r="L437" i="28"/>
  <c r="K437" i="28"/>
  <c r="J437" i="28"/>
  <c r="I437" i="28"/>
  <c r="I438" i="33" s="1"/>
  <c r="H437" i="28"/>
  <c r="H438" i="33" s="1"/>
  <c r="N438" i="33" s="1"/>
  <c r="K122" i="28"/>
  <c r="K130" i="28"/>
  <c r="K138" i="28"/>
  <c r="K146" i="28"/>
  <c r="K154" i="28"/>
  <c r="K162" i="28"/>
  <c r="K170" i="28"/>
  <c r="K178" i="28"/>
  <c r="K186" i="28"/>
  <c r="K194" i="28"/>
  <c r="K202" i="28"/>
  <c r="K210" i="28"/>
  <c r="K218" i="28"/>
  <c r="K226" i="28"/>
  <c r="K234" i="28"/>
  <c r="K242" i="28"/>
  <c r="K250" i="28"/>
  <c r="K258" i="28"/>
  <c r="K266" i="28"/>
  <c r="K274" i="28"/>
  <c r="K282" i="28"/>
  <c r="M284" i="28"/>
  <c r="M285" i="33" s="1"/>
  <c r="O285" i="33" s="1"/>
  <c r="K290" i="28"/>
  <c r="L291" i="28"/>
  <c r="M292" i="28"/>
  <c r="M293" i="33" s="1"/>
  <c r="O293" i="33" s="1"/>
  <c r="K298" i="28"/>
  <c r="L299" i="28"/>
  <c r="M300" i="28"/>
  <c r="M301" i="33" s="1"/>
  <c r="O301" i="33" s="1"/>
  <c r="K306" i="28"/>
  <c r="L307" i="28"/>
  <c r="M308" i="28"/>
  <c r="M309" i="33" s="1"/>
  <c r="O309" i="33" s="1"/>
  <c r="K314" i="28"/>
  <c r="L315" i="28"/>
  <c r="M316" i="28"/>
  <c r="M317" i="33" s="1"/>
  <c r="O317" i="33" s="1"/>
  <c r="K322" i="28"/>
  <c r="L323" i="28"/>
  <c r="M324" i="28"/>
  <c r="M325" i="33" s="1"/>
  <c r="O325" i="33" s="1"/>
  <c r="K330" i="28"/>
  <c r="L331" i="28"/>
  <c r="M332" i="28"/>
  <c r="M333" i="33" s="1"/>
  <c r="O333" i="33" s="1"/>
  <c r="K338" i="28"/>
  <c r="L339" i="28"/>
  <c r="M340" i="28"/>
  <c r="M341" i="33" s="1"/>
  <c r="O341" i="33" s="1"/>
  <c r="H343" i="28"/>
  <c r="H344" i="33" s="1"/>
  <c r="N344" i="33" s="1"/>
  <c r="K346" i="28"/>
  <c r="L347" i="28"/>
  <c r="M348" i="28"/>
  <c r="M349" i="33" s="1"/>
  <c r="O349" i="33" s="1"/>
  <c r="H351" i="28"/>
  <c r="H352" i="33" s="1"/>
  <c r="N352" i="33" s="1"/>
  <c r="K354" i="28"/>
  <c r="L355" i="28"/>
  <c r="M356" i="28"/>
  <c r="M357" i="33" s="1"/>
  <c r="O357" i="33" s="1"/>
  <c r="H359" i="28"/>
  <c r="H360" i="33" s="1"/>
  <c r="N360" i="33" s="1"/>
  <c r="K362" i="28"/>
  <c r="L363" i="28"/>
  <c r="M364" i="28"/>
  <c r="M365" i="33" s="1"/>
  <c r="O365" i="33" s="1"/>
  <c r="H367" i="28"/>
  <c r="H368" i="33" s="1"/>
  <c r="N368" i="33" s="1"/>
  <c r="K370" i="28"/>
  <c r="L371" i="28"/>
  <c r="M372" i="28"/>
  <c r="M373" i="33" s="1"/>
  <c r="O373" i="33" s="1"/>
  <c r="H375" i="28"/>
  <c r="H376" i="33" s="1"/>
  <c r="N376" i="33" s="1"/>
  <c r="K378" i="28"/>
  <c r="L379" i="28"/>
  <c r="M380" i="28"/>
  <c r="M381" i="33" s="1"/>
  <c r="O381" i="33" s="1"/>
  <c r="H383" i="28"/>
  <c r="H384" i="33" s="1"/>
  <c r="N384" i="33" s="1"/>
  <c r="K386" i="28"/>
  <c r="L387" i="28"/>
  <c r="M388" i="28"/>
  <c r="M389" i="33" s="1"/>
  <c r="O389" i="33" s="1"/>
  <c r="H391" i="28"/>
  <c r="H392" i="33" s="1"/>
  <c r="N392" i="33" s="1"/>
  <c r="K394" i="28"/>
  <c r="L395" i="28"/>
  <c r="M396" i="28"/>
  <c r="M397" i="33" s="1"/>
  <c r="O397" i="33" s="1"/>
  <c r="H399" i="28"/>
  <c r="H400" i="33" s="1"/>
  <c r="N400" i="33" s="1"/>
  <c r="K402" i="28"/>
  <c r="L403" i="28"/>
  <c r="M404" i="28"/>
  <c r="M405" i="33" s="1"/>
  <c r="O405" i="33" s="1"/>
  <c r="H407" i="28"/>
  <c r="H408" i="33" s="1"/>
  <c r="N408" i="33" s="1"/>
  <c r="K410" i="28"/>
  <c r="L411" i="28"/>
  <c r="M412" i="28"/>
  <c r="M413" i="33" s="1"/>
  <c r="O413" i="33" s="1"/>
  <c r="H415" i="28"/>
  <c r="H416" i="33" s="1"/>
  <c r="N416" i="33" s="1"/>
  <c r="K418" i="28"/>
  <c r="L419" i="28"/>
  <c r="M420" i="28"/>
  <c r="M421" i="33" s="1"/>
  <c r="O421" i="33" s="1"/>
  <c r="H423" i="28"/>
  <c r="H424" i="33" s="1"/>
  <c r="N424" i="33" s="1"/>
  <c r="K426" i="28"/>
  <c r="L427" i="28"/>
  <c r="M428" i="28"/>
  <c r="M429" i="33" s="1"/>
  <c r="O429" i="33" s="1"/>
  <c r="H431" i="28"/>
  <c r="H432" i="33" s="1"/>
  <c r="N432" i="33" s="1"/>
  <c r="J433" i="28"/>
  <c r="K434" i="28"/>
  <c r="L435" i="28"/>
  <c r="M436" i="28"/>
  <c r="M437" i="33" s="1"/>
  <c r="O437" i="33" s="1"/>
  <c r="H439" i="28"/>
  <c r="H440" i="33" s="1"/>
  <c r="N440" i="33" s="1"/>
  <c r="J441" i="28"/>
  <c r="K442" i="28"/>
  <c r="L443" i="28"/>
  <c r="M444" i="28"/>
  <c r="M445" i="33" s="1"/>
  <c r="O445" i="33" s="1"/>
  <c r="H447" i="28"/>
  <c r="H448" i="33" s="1"/>
  <c r="N448" i="33" s="1"/>
  <c r="J449" i="28"/>
  <c r="K450" i="28"/>
  <c r="L451" i="28"/>
  <c r="M452" i="28"/>
  <c r="M453" i="33" s="1"/>
  <c r="O453" i="33" s="1"/>
  <c r="H455" i="28"/>
  <c r="H456" i="33" s="1"/>
  <c r="N456" i="33" s="1"/>
  <c r="J457" i="28"/>
  <c r="K458" i="28"/>
  <c r="L459" i="28"/>
  <c r="M460" i="28"/>
  <c r="M461" i="33" s="1"/>
  <c r="O461" i="33" s="1"/>
  <c r="H463" i="28"/>
  <c r="H464" i="33" s="1"/>
  <c r="N464" i="33" s="1"/>
  <c r="J465" i="28"/>
  <c r="K466" i="28"/>
  <c r="L467" i="28"/>
  <c r="M468" i="28"/>
  <c r="M469" i="33" s="1"/>
  <c r="O469" i="33" s="1"/>
  <c r="H471" i="28"/>
  <c r="H472" i="33" s="1"/>
  <c r="N472" i="33" s="1"/>
  <c r="J473" i="28"/>
  <c r="K474" i="28"/>
  <c r="L475" i="28"/>
  <c r="M476" i="28"/>
  <c r="M477" i="33" s="1"/>
  <c r="O477" i="33" s="1"/>
  <c r="H479" i="28"/>
  <c r="H480" i="33" s="1"/>
  <c r="N480" i="33" s="1"/>
  <c r="J481" i="28"/>
  <c r="K482" i="28"/>
  <c r="L483" i="28"/>
  <c r="M484" i="28"/>
  <c r="M485" i="33" s="1"/>
  <c r="O485" i="33" s="1"/>
  <c r="H487" i="28"/>
  <c r="H488" i="33" s="1"/>
  <c r="N488" i="33" s="1"/>
  <c r="J489" i="28"/>
  <c r="K490" i="28"/>
  <c r="L491" i="28"/>
  <c r="M492" i="28"/>
  <c r="M493" i="33" s="1"/>
  <c r="O493" i="33" s="1"/>
  <c r="H495" i="28"/>
  <c r="H496" i="33" s="1"/>
  <c r="N496" i="33" s="1"/>
  <c r="J497" i="28"/>
  <c r="K498" i="28"/>
  <c r="L499" i="28"/>
  <c r="M500" i="28"/>
  <c r="M501" i="33" s="1"/>
  <c r="O501" i="33" s="1"/>
  <c r="H503" i="28"/>
  <c r="H504" i="33" s="1"/>
  <c r="N504" i="33" s="1"/>
  <c r="J505" i="28"/>
  <c r="X2" i="31"/>
  <c r="X3" i="31"/>
  <c r="K96" i="28"/>
  <c r="K104" i="28"/>
  <c r="K112" i="28"/>
  <c r="I118" i="28"/>
  <c r="I119" i="33" s="1"/>
  <c r="K120" i="28"/>
  <c r="I126" i="28"/>
  <c r="I127" i="33" s="1"/>
  <c r="K128" i="28"/>
  <c r="I134" i="28"/>
  <c r="I135" i="33" s="1"/>
  <c r="K136" i="28"/>
  <c r="I142" i="28"/>
  <c r="I143" i="33" s="1"/>
  <c r="K144" i="28"/>
  <c r="I150" i="28"/>
  <c r="I151" i="33" s="1"/>
  <c r="K152" i="28"/>
  <c r="I158" i="28"/>
  <c r="I159" i="33" s="1"/>
  <c r="K160" i="28"/>
  <c r="I166" i="28"/>
  <c r="I167" i="33" s="1"/>
  <c r="K168" i="28"/>
  <c r="I174" i="28"/>
  <c r="I175" i="33" s="1"/>
  <c r="K176" i="28"/>
  <c r="I182" i="28"/>
  <c r="I183" i="33" s="1"/>
  <c r="K184" i="28"/>
  <c r="I190" i="28"/>
  <c r="I191" i="33" s="1"/>
  <c r="K192" i="28"/>
  <c r="I198" i="28"/>
  <c r="I199" i="33" s="1"/>
  <c r="K200" i="28"/>
  <c r="I206" i="28"/>
  <c r="I207" i="33" s="1"/>
  <c r="K208" i="28"/>
  <c r="I214" i="28"/>
  <c r="I215" i="33" s="1"/>
  <c r="K216" i="28"/>
  <c r="I222" i="28"/>
  <c r="I223" i="33" s="1"/>
  <c r="K224" i="28"/>
  <c r="I230" i="28"/>
  <c r="I231" i="33" s="1"/>
  <c r="K232" i="28"/>
  <c r="I238" i="28"/>
  <c r="I239" i="33" s="1"/>
  <c r="K240" i="28"/>
  <c r="I246" i="28"/>
  <c r="I247" i="33" s="1"/>
  <c r="K248" i="28"/>
  <c r="I254" i="28"/>
  <c r="I255" i="33" s="1"/>
  <c r="K256" i="28"/>
  <c r="I262" i="28"/>
  <c r="I263" i="33" s="1"/>
  <c r="K264" i="28"/>
  <c r="I270" i="28"/>
  <c r="I271" i="33" s="1"/>
  <c r="K272" i="28"/>
  <c r="I278" i="28"/>
  <c r="I279" i="33" s="1"/>
  <c r="K280" i="28"/>
  <c r="I286" i="28"/>
  <c r="I287" i="33" s="1"/>
  <c r="K288" i="28"/>
  <c r="I294" i="28"/>
  <c r="I295" i="33" s="1"/>
  <c r="I302" i="28"/>
  <c r="I303" i="33" s="1"/>
  <c r="I310" i="28"/>
  <c r="I311" i="33" s="1"/>
  <c r="I318" i="28"/>
  <c r="I319" i="33" s="1"/>
  <c r="I326" i="28"/>
  <c r="I327" i="33" s="1"/>
  <c r="I334" i="28"/>
  <c r="I335" i="33" s="1"/>
  <c r="I342" i="28"/>
  <c r="I343" i="33" s="1"/>
  <c r="J343" i="28"/>
  <c r="I350" i="28"/>
  <c r="I351" i="33" s="1"/>
  <c r="J351" i="28"/>
  <c r="I358" i="28"/>
  <c r="I359" i="33" s="1"/>
  <c r="J359" i="28"/>
  <c r="I366" i="28"/>
  <c r="I367" i="33" s="1"/>
  <c r="J367" i="28"/>
  <c r="I374" i="28"/>
  <c r="I375" i="33" s="1"/>
  <c r="J375" i="28"/>
  <c r="I382" i="28"/>
  <c r="I383" i="33" s="1"/>
  <c r="J383" i="28"/>
  <c r="I390" i="28"/>
  <c r="I391" i="33" s="1"/>
  <c r="J391" i="28"/>
  <c r="I398" i="28"/>
  <c r="I399" i="33" s="1"/>
  <c r="J399" i="28"/>
  <c r="I406" i="28"/>
  <c r="I407" i="33" s="1"/>
  <c r="J407" i="28"/>
  <c r="I414" i="28"/>
  <c r="I415" i="33" s="1"/>
  <c r="J415" i="28"/>
  <c r="I422" i="28"/>
  <c r="I423" i="33" s="1"/>
  <c r="J423" i="28"/>
  <c r="I430" i="28"/>
  <c r="I431" i="33" s="1"/>
  <c r="J431" i="28"/>
  <c r="K432" i="28"/>
  <c r="L433" i="28"/>
  <c r="M434" i="28"/>
  <c r="M435" i="33" s="1"/>
  <c r="O435" i="33" s="1"/>
  <c r="I438" i="28"/>
  <c r="I439" i="33" s="1"/>
  <c r="J439" i="28"/>
  <c r="L441" i="28"/>
  <c r="I446" i="28"/>
  <c r="I447" i="33" s="1"/>
  <c r="J447" i="28"/>
  <c r="L449" i="28"/>
  <c r="I454" i="28"/>
  <c r="I455" i="33" s="1"/>
  <c r="J455" i="28"/>
  <c r="L457" i="28"/>
  <c r="M458" i="28"/>
  <c r="M459" i="33" s="1"/>
  <c r="O459" i="33" s="1"/>
  <c r="I462" i="28"/>
  <c r="I463" i="33" s="1"/>
  <c r="J463" i="28"/>
  <c r="L465" i="28"/>
  <c r="M466" i="28"/>
  <c r="M467" i="33" s="1"/>
  <c r="O467" i="33" s="1"/>
  <c r="H469" i="28"/>
  <c r="H470" i="33" s="1"/>
  <c r="N470" i="33" s="1"/>
  <c r="I470" i="28"/>
  <c r="I471" i="33" s="1"/>
  <c r="J471" i="28"/>
  <c r="L473" i="28"/>
  <c r="M474" i="28"/>
  <c r="M475" i="33" s="1"/>
  <c r="O475" i="33" s="1"/>
  <c r="H477" i="28"/>
  <c r="H478" i="33" s="1"/>
  <c r="N478" i="33" s="1"/>
  <c r="I478" i="28"/>
  <c r="I479" i="33" s="1"/>
  <c r="J479" i="28"/>
  <c r="K480" i="28"/>
  <c r="L481" i="28"/>
  <c r="M482" i="28"/>
  <c r="M483" i="33" s="1"/>
  <c r="O483" i="33" s="1"/>
  <c r="H485" i="28"/>
  <c r="H486" i="33" s="1"/>
  <c r="N486" i="33" s="1"/>
  <c r="I486" i="28"/>
  <c r="I487" i="33" s="1"/>
  <c r="J487" i="28"/>
  <c r="K488" i="28"/>
  <c r="L489" i="28"/>
  <c r="M490" i="28"/>
  <c r="M491" i="33" s="1"/>
  <c r="O491" i="33" s="1"/>
  <c r="H493" i="28"/>
  <c r="H494" i="33" s="1"/>
  <c r="N494" i="33" s="1"/>
  <c r="I494" i="28"/>
  <c r="I495" i="33" s="1"/>
  <c r="J495" i="28"/>
  <c r="K496" i="28"/>
  <c r="L497" i="28"/>
  <c r="M498" i="28"/>
  <c r="M499" i="33" s="1"/>
  <c r="O499" i="33" s="1"/>
  <c r="H501" i="28"/>
  <c r="H502" i="33" s="1"/>
  <c r="N502" i="33" s="1"/>
  <c r="I502" i="28"/>
  <c r="I503" i="33" s="1"/>
  <c r="J503" i="28"/>
  <c r="K504" i="28"/>
  <c r="L505" i="28"/>
  <c r="X4" i="31"/>
  <c r="K343" i="28"/>
  <c r="K351" i="28"/>
  <c r="K359" i="28"/>
  <c r="K367" i="28"/>
  <c r="K375" i="28"/>
  <c r="K383" i="28"/>
  <c r="K391" i="28"/>
  <c r="K399" i="28"/>
  <c r="K407" i="28"/>
  <c r="K415" i="28"/>
  <c r="K423" i="28"/>
  <c r="K431" i="28"/>
  <c r="K439" i="28"/>
  <c r="K447" i="28"/>
  <c r="K455" i="28"/>
  <c r="K463" i="28"/>
  <c r="I469" i="28"/>
  <c r="I470" i="33" s="1"/>
  <c r="K471" i="28"/>
  <c r="I477" i="28"/>
  <c r="I478" i="33" s="1"/>
  <c r="K479" i="28"/>
  <c r="I485" i="28"/>
  <c r="I486" i="33" s="1"/>
  <c r="K487" i="28"/>
  <c r="I493" i="28"/>
  <c r="I494" i="33" s="1"/>
  <c r="K495" i="28"/>
  <c r="I501" i="28"/>
  <c r="I502" i="33" s="1"/>
  <c r="K503" i="28"/>
  <c r="H291" i="28"/>
  <c r="H292" i="33" s="1"/>
  <c r="N292" i="33" s="1"/>
  <c r="H299" i="28"/>
  <c r="H300" i="33" s="1"/>
  <c r="N300" i="33" s="1"/>
  <c r="H307" i="28"/>
  <c r="H308" i="33" s="1"/>
  <c r="N308" i="33" s="1"/>
  <c r="H315" i="28"/>
  <c r="H316" i="33" s="1"/>
  <c r="N316" i="33" s="1"/>
  <c r="H323" i="28"/>
  <c r="H324" i="33" s="1"/>
  <c r="N324" i="33" s="1"/>
  <c r="H331" i="28"/>
  <c r="H332" i="33" s="1"/>
  <c r="N332" i="33" s="1"/>
  <c r="H339" i="28"/>
  <c r="H340" i="33" s="1"/>
  <c r="N340" i="33" s="1"/>
  <c r="L343" i="28"/>
  <c r="M344" i="28"/>
  <c r="M345" i="33" s="1"/>
  <c r="O345" i="33" s="1"/>
  <c r="H347" i="28"/>
  <c r="H348" i="33" s="1"/>
  <c r="N348" i="33" s="1"/>
  <c r="L351" i="28"/>
  <c r="M352" i="28"/>
  <c r="M353" i="33" s="1"/>
  <c r="O353" i="33" s="1"/>
  <c r="H355" i="28"/>
  <c r="H356" i="33" s="1"/>
  <c r="N356" i="33" s="1"/>
  <c r="L359" i="28"/>
  <c r="M360" i="28"/>
  <c r="M361" i="33" s="1"/>
  <c r="O361" i="33" s="1"/>
  <c r="H363" i="28"/>
  <c r="H364" i="33" s="1"/>
  <c r="N364" i="33" s="1"/>
  <c r="L367" i="28"/>
  <c r="M368" i="28"/>
  <c r="M369" i="33" s="1"/>
  <c r="O369" i="33" s="1"/>
  <c r="H371" i="28"/>
  <c r="H372" i="33" s="1"/>
  <c r="N372" i="33" s="1"/>
  <c r="L375" i="28"/>
  <c r="M376" i="28"/>
  <c r="M377" i="33" s="1"/>
  <c r="O377" i="33" s="1"/>
  <c r="H379" i="28"/>
  <c r="H380" i="33" s="1"/>
  <c r="N380" i="33" s="1"/>
  <c r="L383" i="28"/>
  <c r="M384" i="28"/>
  <c r="M385" i="33" s="1"/>
  <c r="O385" i="33" s="1"/>
  <c r="H387" i="28"/>
  <c r="H388" i="33" s="1"/>
  <c r="N388" i="33" s="1"/>
  <c r="L391" i="28"/>
  <c r="M392" i="28"/>
  <c r="M393" i="33" s="1"/>
  <c r="O393" i="33" s="1"/>
  <c r="H395" i="28"/>
  <c r="H396" i="33" s="1"/>
  <c r="N396" i="33" s="1"/>
  <c r="L399" i="28"/>
  <c r="M400" i="28"/>
  <c r="M401" i="33" s="1"/>
  <c r="O401" i="33" s="1"/>
  <c r="H403" i="28"/>
  <c r="H404" i="33" s="1"/>
  <c r="N404" i="33" s="1"/>
  <c r="L407" i="28"/>
  <c r="M408" i="28"/>
  <c r="M409" i="33" s="1"/>
  <c r="O409" i="33" s="1"/>
  <c r="H411" i="28"/>
  <c r="H412" i="33" s="1"/>
  <c r="N412" i="33" s="1"/>
  <c r="L415" i="28"/>
  <c r="M416" i="28"/>
  <c r="M417" i="33" s="1"/>
  <c r="O417" i="33" s="1"/>
  <c r="H419" i="28"/>
  <c r="H420" i="33" s="1"/>
  <c r="N420" i="33" s="1"/>
  <c r="L423" i="28"/>
  <c r="M424" i="28"/>
  <c r="M425" i="33" s="1"/>
  <c r="O425" i="33" s="1"/>
  <c r="H427" i="28"/>
  <c r="H428" i="33" s="1"/>
  <c r="N428" i="33" s="1"/>
  <c r="L431" i="28"/>
  <c r="M432" i="28"/>
  <c r="M433" i="33" s="1"/>
  <c r="O433" i="33" s="1"/>
  <c r="H435" i="28"/>
  <c r="H436" i="33" s="1"/>
  <c r="N436" i="33" s="1"/>
  <c r="L439" i="28"/>
  <c r="M440" i="28"/>
  <c r="M441" i="33" s="1"/>
  <c r="O441" i="33" s="1"/>
  <c r="H443" i="28"/>
  <c r="H444" i="33" s="1"/>
  <c r="N444" i="33" s="1"/>
  <c r="L447" i="28"/>
  <c r="M448" i="28"/>
  <c r="M449" i="33" s="1"/>
  <c r="O449" i="33" s="1"/>
  <c r="H451" i="28"/>
  <c r="H452" i="33" s="1"/>
  <c r="N452" i="33" s="1"/>
  <c r="L455" i="28"/>
  <c r="M456" i="28"/>
  <c r="M457" i="33" s="1"/>
  <c r="O457" i="33" s="1"/>
  <c r="H459" i="28"/>
  <c r="H460" i="33" s="1"/>
  <c r="N460" i="33" s="1"/>
  <c r="L463" i="28"/>
  <c r="M464" i="28"/>
  <c r="M465" i="33" s="1"/>
  <c r="O465" i="33" s="1"/>
  <c r="H467" i="28"/>
  <c r="H468" i="33" s="1"/>
  <c r="N468" i="33" s="1"/>
  <c r="J469" i="28"/>
  <c r="L471" i="28"/>
  <c r="M472" i="28"/>
  <c r="M473" i="33" s="1"/>
  <c r="O473" i="33" s="1"/>
  <c r="H475" i="28"/>
  <c r="H476" i="33" s="1"/>
  <c r="N476" i="33" s="1"/>
  <c r="J477" i="28"/>
  <c r="L479" i="28"/>
  <c r="H483" i="28"/>
  <c r="H484" i="33" s="1"/>
  <c r="N484" i="33" s="1"/>
  <c r="J485" i="28"/>
  <c r="L487" i="28"/>
  <c r="M488" i="28"/>
  <c r="M489" i="33" s="1"/>
  <c r="O489" i="33" s="1"/>
  <c r="H491" i="28"/>
  <c r="H492" i="33" s="1"/>
  <c r="N492" i="33" s="1"/>
  <c r="J493" i="28"/>
  <c r="L495" i="28"/>
  <c r="M496" i="28"/>
  <c r="M497" i="33" s="1"/>
  <c r="O497" i="33" s="1"/>
  <c r="H499" i="28"/>
  <c r="H500" i="33" s="1"/>
  <c r="N500" i="33" s="1"/>
  <c r="J501" i="28"/>
  <c r="L503" i="28"/>
  <c r="K469" i="28"/>
  <c r="K477" i="28"/>
  <c r="K485" i="28"/>
  <c r="K493" i="28"/>
  <c r="K501" i="28"/>
  <c r="I122" i="28"/>
  <c r="I123" i="33" s="1"/>
  <c r="I130" i="28"/>
  <c r="I131" i="33" s="1"/>
  <c r="I138" i="28"/>
  <c r="I139" i="33" s="1"/>
  <c r="I146" i="28"/>
  <c r="I147" i="33" s="1"/>
  <c r="I154" i="28"/>
  <c r="I155" i="33" s="1"/>
  <c r="I162" i="28"/>
  <c r="I163" i="33" s="1"/>
  <c r="I170" i="28"/>
  <c r="I171" i="33" s="1"/>
  <c r="I178" i="28"/>
  <c r="I179" i="33" s="1"/>
  <c r="I186" i="28"/>
  <c r="I187" i="33" s="1"/>
  <c r="I194" i="28"/>
  <c r="I195" i="33" s="1"/>
  <c r="I202" i="28"/>
  <c r="I203" i="33" s="1"/>
  <c r="I210" i="28"/>
  <c r="I211" i="33" s="1"/>
  <c r="I218" i="28"/>
  <c r="I219" i="33" s="1"/>
  <c r="I226" i="28"/>
  <c r="I227" i="33" s="1"/>
  <c r="I234" i="28"/>
  <c r="I235" i="33" s="1"/>
  <c r="I242" i="28"/>
  <c r="I243" i="33" s="1"/>
  <c r="I250" i="28"/>
  <c r="I251" i="33" s="1"/>
  <c r="I258" i="28"/>
  <c r="I259" i="33" s="1"/>
  <c r="I266" i="28"/>
  <c r="I267" i="33" s="1"/>
  <c r="I274" i="28"/>
  <c r="I275" i="33" s="1"/>
  <c r="I282" i="28"/>
  <c r="I283" i="33" s="1"/>
  <c r="I290" i="28"/>
  <c r="I291" i="33" s="1"/>
  <c r="J291" i="28"/>
  <c r="K292" i="28"/>
  <c r="I298" i="28"/>
  <c r="I299" i="33" s="1"/>
  <c r="J299" i="28"/>
  <c r="K300" i="28"/>
  <c r="I306" i="28"/>
  <c r="I307" i="33" s="1"/>
  <c r="J307" i="28"/>
  <c r="K308" i="28"/>
  <c r="I314" i="28"/>
  <c r="I315" i="33" s="1"/>
  <c r="J315" i="28"/>
  <c r="K316" i="28"/>
  <c r="I322" i="28"/>
  <c r="I323" i="33" s="1"/>
  <c r="J323" i="28"/>
  <c r="K324" i="28"/>
  <c r="I330" i="28"/>
  <c r="I331" i="33" s="1"/>
  <c r="J331" i="28"/>
  <c r="K332" i="28"/>
  <c r="I338" i="28"/>
  <c r="I339" i="33" s="1"/>
  <c r="J339" i="28"/>
  <c r="K340" i="28"/>
  <c r="I346" i="28"/>
  <c r="I347" i="33" s="1"/>
  <c r="J347" i="28"/>
  <c r="K348" i="28"/>
  <c r="I354" i="28"/>
  <c r="I355" i="33" s="1"/>
  <c r="J355" i="28"/>
  <c r="K356" i="28"/>
  <c r="I362" i="28"/>
  <c r="I363" i="33" s="1"/>
  <c r="J363" i="28"/>
  <c r="K364" i="28"/>
  <c r="I370" i="28"/>
  <c r="I371" i="33" s="1"/>
  <c r="J371" i="28"/>
  <c r="K372" i="28"/>
  <c r="I378" i="28"/>
  <c r="I379" i="33" s="1"/>
  <c r="J379" i="28"/>
  <c r="K380" i="28"/>
  <c r="I386" i="28"/>
  <c r="I387" i="33" s="1"/>
  <c r="J387" i="28"/>
  <c r="K388" i="28"/>
  <c r="I394" i="28"/>
  <c r="I395" i="33" s="1"/>
  <c r="J395" i="28"/>
  <c r="K396" i="28"/>
  <c r="I402" i="28"/>
  <c r="I403" i="33" s="1"/>
  <c r="J403" i="28"/>
  <c r="K404" i="28"/>
  <c r="I410" i="28"/>
  <c r="I411" i="33" s="1"/>
  <c r="J411" i="28"/>
  <c r="K412" i="28"/>
  <c r="I418" i="28"/>
  <c r="I419" i="33" s="1"/>
  <c r="J419" i="28"/>
  <c r="K420" i="28"/>
  <c r="I426" i="28"/>
  <c r="I427" i="33" s="1"/>
  <c r="J427" i="28"/>
  <c r="K428" i="28"/>
  <c r="H433" i="28"/>
  <c r="H434" i="33" s="1"/>
  <c r="N434" i="33" s="1"/>
  <c r="I434" i="28"/>
  <c r="I435" i="33" s="1"/>
  <c r="J435" i="28"/>
  <c r="K436" i="28"/>
  <c r="H441" i="28"/>
  <c r="H442" i="33" s="1"/>
  <c r="N442" i="33" s="1"/>
  <c r="I442" i="28"/>
  <c r="I443" i="33" s="1"/>
  <c r="J443" i="28"/>
  <c r="K444" i="28"/>
  <c r="H449" i="28"/>
  <c r="H450" i="33" s="1"/>
  <c r="N450" i="33" s="1"/>
  <c r="I450" i="28"/>
  <c r="I451" i="33" s="1"/>
  <c r="J451" i="28"/>
  <c r="K452" i="28"/>
  <c r="H457" i="28"/>
  <c r="H458" i="33" s="1"/>
  <c r="N458" i="33" s="1"/>
  <c r="I458" i="28"/>
  <c r="I459" i="33" s="1"/>
  <c r="J459" i="28"/>
  <c r="K460" i="28"/>
  <c r="H465" i="28"/>
  <c r="H466" i="33" s="1"/>
  <c r="N466" i="33" s="1"/>
  <c r="I466" i="28"/>
  <c r="I467" i="33" s="1"/>
  <c r="J467" i="28"/>
  <c r="K468" i="28"/>
  <c r="L469" i="28"/>
  <c r="M470" i="28"/>
  <c r="M471" i="33" s="1"/>
  <c r="O471" i="33" s="1"/>
  <c r="H473" i="28"/>
  <c r="H474" i="33" s="1"/>
  <c r="N474" i="33" s="1"/>
  <c r="I474" i="28"/>
  <c r="I475" i="33" s="1"/>
  <c r="J475" i="28"/>
  <c r="K476" i="28"/>
  <c r="L477" i="28"/>
  <c r="H481" i="28"/>
  <c r="H482" i="33" s="1"/>
  <c r="N482" i="33" s="1"/>
  <c r="I482" i="28"/>
  <c r="I483" i="33" s="1"/>
  <c r="J483" i="28"/>
  <c r="L485" i="28"/>
  <c r="M486" i="28"/>
  <c r="M487" i="33" s="1"/>
  <c r="O487" i="33" s="1"/>
  <c r="H489" i="28"/>
  <c r="H490" i="33" s="1"/>
  <c r="N490" i="33" s="1"/>
  <c r="I490" i="28"/>
  <c r="I491" i="33" s="1"/>
  <c r="J491" i="28"/>
  <c r="L493" i="28"/>
  <c r="M494" i="28"/>
  <c r="M495" i="33" s="1"/>
  <c r="O495" i="33" s="1"/>
  <c r="H497" i="28"/>
  <c r="H498" i="33" s="1"/>
  <c r="N498" i="33" s="1"/>
  <c r="I498" i="28"/>
  <c r="I499" i="33" s="1"/>
  <c r="J499" i="28"/>
  <c r="L501" i="28"/>
  <c r="H505" i="28"/>
  <c r="H506" i="33" s="1"/>
  <c r="N506" i="33" s="1"/>
  <c r="D26" i="21"/>
  <c r="I433" i="28"/>
  <c r="I434" i="33" s="1"/>
  <c r="I441" i="28"/>
  <c r="I442" i="33" s="1"/>
  <c r="I449" i="28"/>
  <c r="I450" i="33" s="1"/>
  <c r="I457" i="28"/>
  <c r="I458" i="33" s="1"/>
  <c r="I465" i="28"/>
  <c r="I466" i="33" s="1"/>
  <c r="I473" i="28"/>
  <c r="I474" i="33" s="1"/>
  <c r="I481" i="28"/>
  <c r="I482" i="33" s="1"/>
  <c r="I489" i="28"/>
  <c r="I490" i="33" s="1"/>
  <c r="I497" i="28"/>
  <c r="I498" i="33" s="1"/>
  <c r="I505" i="28"/>
  <c r="I506" i="33" s="1"/>
  <c r="E32" i="21"/>
  <c r="E33" i="21"/>
  <c r="V4" i="37"/>
  <c r="V2" i="37"/>
  <c r="V1" i="37"/>
  <c r="L507" i="37"/>
  <c r="L6" i="37"/>
  <c r="G26" i="20"/>
  <c r="D18" i="20" s="1"/>
  <c r="O7" i="31"/>
  <c r="D33" i="21"/>
  <c r="M507" i="31"/>
  <c r="D32" i="21"/>
  <c r="G15" i="20"/>
  <c r="D15" i="20" s="1"/>
  <c r="C26" i="21"/>
  <c r="D29" i="21"/>
  <c r="K7" i="29"/>
  <c r="L7" i="29" s="1"/>
  <c r="D30" i="21"/>
  <c r="C28" i="21"/>
  <c r="D28" i="21"/>
  <c r="G29" i="21"/>
  <c r="C53" i="21" s="1"/>
  <c r="E29" i="21"/>
  <c r="C30" i="21"/>
  <c r="C27" i="21"/>
  <c r="D27" i="21"/>
  <c r="C29" i="21"/>
  <c r="Q396" i="33" l="1"/>
  <c r="P396" i="33"/>
  <c r="Q436" i="33"/>
  <c r="P436" i="33"/>
  <c r="Q25" i="33"/>
  <c r="P25" i="33"/>
  <c r="Q226" i="33"/>
  <c r="P226" i="33"/>
  <c r="P390" i="33"/>
  <c r="Q390" i="33"/>
  <c r="P206" i="33"/>
  <c r="Q206" i="33"/>
  <c r="P363" i="33"/>
  <c r="Q363" i="33"/>
  <c r="P207" i="33"/>
  <c r="Q207" i="33"/>
  <c r="Q221" i="33"/>
  <c r="P221" i="33"/>
  <c r="P139" i="33"/>
  <c r="Q139" i="33"/>
  <c r="P403" i="33"/>
  <c r="Q403" i="33"/>
  <c r="Q253" i="33"/>
  <c r="P253" i="33"/>
  <c r="Q177" i="33"/>
  <c r="P177" i="33"/>
  <c r="P141" i="33"/>
  <c r="Q141" i="33"/>
  <c r="Q46" i="33"/>
  <c r="P46" i="33"/>
  <c r="J487" i="33"/>
  <c r="K487" i="33"/>
  <c r="L487" i="33"/>
  <c r="P457" i="33"/>
  <c r="Q457" i="33"/>
  <c r="P323" i="33"/>
  <c r="Q323" i="33"/>
  <c r="J140" i="33"/>
  <c r="L140" i="33"/>
  <c r="K140" i="33"/>
  <c r="Q112" i="33"/>
  <c r="P112" i="33"/>
  <c r="J89" i="33"/>
  <c r="K89" i="33"/>
  <c r="L89" i="33"/>
  <c r="P18" i="33"/>
  <c r="Q18" i="33"/>
  <c r="P461" i="33"/>
  <c r="Q461" i="33"/>
  <c r="L100" i="33"/>
  <c r="J100" i="33"/>
  <c r="K100" i="33"/>
  <c r="P397" i="33"/>
  <c r="Q397" i="33"/>
  <c r="P291" i="33"/>
  <c r="Q291" i="33"/>
  <c r="J134" i="33"/>
  <c r="L134" i="33"/>
  <c r="K134" i="33"/>
  <c r="K16" i="33"/>
  <c r="L16" i="33"/>
  <c r="J16" i="33"/>
  <c r="L296" i="33"/>
  <c r="J296" i="33"/>
  <c r="K296" i="33"/>
  <c r="J252" i="33"/>
  <c r="K252" i="33"/>
  <c r="L252" i="33"/>
  <c r="P215" i="33"/>
  <c r="Q215" i="33"/>
  <c r="J104" i="33"/>
  <c r="L104" i="33"/>
  <c r="K104" i="33"/>
  <c r="P191" i="33"/>
  <c r="Q191" i="33"/>
  <c r="P171" i="33"/>
  <c r="Q171" i="33"/>
  <c r="K309" i="33"/>
  <c r="J309" i="33"/>
  <c r="L309" i="33"/>
  <c r="P285" i="33"/>
  <c r="Q285" i="33"/>
  <c r="L188" i="33"/>
  <c r="J188" i="33"/>
  <c r="K188" i="33"/>
  <c r="Q28" i="33"/>
  <c r="P28" i="33"/>
  <c r="Q476" i="33"/>
  <c r="P476" i="33"/>
  <c r="P154" i="33"/>
  <c r="Q154" i="33"/>
  <c r="P334" i="33"/>
  <c r="Q334" i="33"/>
  <c r="P446" i="33"/>
  <c r="Q446" i="33"/>
  <c r="P230" i="33"/>
  <c r="Q230" i="33"/>
  <c r="P77" i="33"/>
  <c r="Q77" i="33"/>
  <c r="P382" i="33"/>
  <c r="Q382" i="33"/>
  <c r="P319" i="33"/>
  <c r="Q319" i="33"/>
  <c r="P451" i="33"/>
  <c r="Q451" i="33"/>
  <c r="P131" i="33"/>
  <c r="Q131" i="33"/>
  <c r="P443" i="33"/>
  <c r="Q443" i="33"/>
  <c r="P34" i="33"/>
  <c r="Q34" i="33"/>
  <c r="P355" i="33"/>
  <c r="Q355" i="33"/>
  <c r="P297" i="33"/>
  <c r="Q297" i="33"/>
  <c r="Q347" i="33"/>
  <c r="P347" i="33"/>
  <c r="Q225" i="33"/>
  <c r="P225" i="33"/>
  <c r="M504" i="28"/>
  <c r="M505" i="33" s="1"/>
  <c r="O505" i="33" s="1"/>
  <c r="Q412" i="33"/>
  <c r="P412" i="33"/>
  <c r="Q348" i="33"/>
  <c r="P348" i="33"/>
  <c r="P300" i="33"/>
  <c r="Q300" i="33"/>
  <c r="P470" i="33"/>
  <c r="Q470" i="33"/>
  <c r="Q472" i="33"/>
  <c r="P472" i="33"/>
  <c r="M362" i="28"/>
  <c r="M363" i="33" s="1"/>
  <c r="O363" i="33" s="1"/>
  <c r="Q284" i="33"/>
  <c r="P284" i="33"/>
  <c r="M224" i="28"/>
  <c r="M225" i="33" s="1"/>
  <c r="O225" i="33" s="1"/>
  <c r="M176" i="28"/>
  <c r="M177" i="33" s="1"/>
  <c r="O177" i="33" s="1"/>
  <c r="P138" i="33"/>
  <c r="Q138" i="33"/>
  <c r="Q49" i="33"/>
  <c r="P49" i="33"/>
  <c r="M298" i="28"/>
  <c r="M299" i="33" s="1"/>
  <c r="O299" i="33" s="1"/>
  <c r="M190" i="28"/>
  <c r="M191" i="33" s="1"/>
  <c r="O191" i="33" s="1"/>
  <c r="P422" i="33"/>
  <c r="Q422" i="33"/>
  <c r="P362" i="33"/>
  <c r="Q362" i="33"/>
  <c r="P322" i="33"/>
  <c r="Q322" i="33"/>
  <c r="P182" i="33"/>
  <c r="Q182" i="33"/>
  <c r="P430" i="33"/>
  <c r="Q430" i="33"/>
  <c r="M172" i="28"/>
  <c r="M173" i="33" s="1"/>
  <c r="O173" i="33" s="1"/>
  <c r="P312" i="33"/>
  <c r="Q312" i="33"/>
  <c r="Q276" i="33"/>
  <c r="P276" i="33"/>
  <c r="Q210" i="33"/>
  <c r="P210" i="33"/>
  <c r="Q148" i="33"/>
  <c r="P148" i="33"/>
  <c r="P304" i="33"/>
  <c r="Q304" i="33"/>
  <c r="P256" i="33"/>
  <c r="Q256" i="33"/>
  <c r="Q224" i="33"/>
  <c r="P224" i="33"/>
  <c r="P192" i="33"/>
  <c r="Q192" i="33"/>
  <c r="Q160" i="33"/>
  <c r="P160" i="33"/>
  <c r="P128" i="33"/>
  <c r="Q128" i="33"/>
  <c r="P296" i="33"/>
  <c r="Q296" i="33"/>
  <c r="Q158" i="33"/>
  <c r="P158" i="33"/>
  <c r="P98" i="33"/>
  <c r="Q98" i="33"/>
  <c r="P63" i="33"/>
  <c r="Q63" i="33"/>
  <c r="Q31" i="33"/>
  <c r="P31" i="33"/>
  <c r="P449" i="33"/>
  <c r="Q449" i="33"/>
  <c r="P271" i="33"/>
  <c r="Q271" i="33"/>
  <c r="Q129" i="33"/>
  <c r="P129" i="33"/>
  <c r="P387" i="33"/>
  <c r="Q387" i="33"/>
  <c r="Q427" i="33"/>
  <c r="P427" i="33"/>
  <c r="P379" i="33"/>
  <c r="Q379" i="33"/>
  <c r="P205" i="33"/>
  <c r="Q205" i="33"/>
  <c r="P315" i="33"/>
  <c r="Q315" i="33"/>
  <c r="Q76" i="33"/>
  <c r="P76" i="33"/>
  <c r="P487" i="33"/>
  <c r="Q487" i="33"/>
  <c r="J390" i="33"/>
  <c r="K390" i="33"/>
  <c r="L390" i="33"/>
  <c r="J126" i="33"/>
  <c r="L126" i="33"/>
  <c r="K126" i="33"/>
  <c r="P321" i="33"/>
  <c r="Q321" i="33"/>
  <c r="Q241" i="33"/>
  <c r="P241" i="33"/>
  <c r="J202" i="33"/>
  <c r="K202" i="33"/>
  <c r="L202" i="33"/>
  <c r="Q30" i="33"/>
  <c r="P30" i="33"/>
  <c r="K425" i="33"/>
  <c r="J425" i="33"/>
  <c r="L425" i="33"/>
  <c r="J122" i="33"/>
  <c r="K122" i="33"/>
  <c r="L122" i="33"/>
  <c r="J172" i="33"/>
  <c r="L172" i="33"/>
  <c r="K172" i="33"/>
  <c r="P493" i="33"/>
  <c r="Q493" i="33"/>
  <c r="P377" i="33"/>
  <c r="Q377" i="33"/>
  <c r="J342" i="33"/>
  <c r="L342" i="33"/>
  <c r="K342" i="33"/>
  <c r="J286" i="33"/>
  <c r="K286" i="33"/>
  <c r="L286" i="33"/>
  <c r="Q237" i="33"/>
  <c r="P237" i="33"/>
  <c r="K94" i="33"/>
  <c r="L94" i="33"/>
  <c r="J94" i="33"/>
  <c r="P317" i="33"/>
  <c r="Q317" i="33"/>
  <c r="Q211" i="33"/>
  <c r="P211" i="33"/>
  <c r="L146" i="33"/>
  <c r="J146" i="33"/>
  <c r="K146" i="33"/>
  <c r="L406" i="33"/>
  <c r="J406" i="33"/>
  <c r="K406" i="33"/>
  <c r="P239" i="33"/>
  <c r="Q239" i="33"/>
  <c r="P127" i="33"/>
  <c r="Q127" i="33"/>
  <c r="J98" i="33"/>
  <c r="K98" i="33"/>
  <c r="L98" i="33"/>
  <c r="J148" i="33"/>
  <c r="K148" i="33"/>
  <c r="L148" i="33"/>
  <c r="J282" i="33"/>
  <c r="L282" i="33"/>
  <c r="K282" i="33"/>
  <c r="P167" i="33"/>
  <c r="Q167" i="33"/>
  <c r="P450" i="33"/>
  <c r="Q450" i="33"/>
  <c r="Q492" i="33"/>
  <c r="P492" i="33"/>
  <c r="Q448" i="33"/>
  <c r="P448" i="33"/>
  <c r="Q338" i="33"/>
  <c r="P338" i="33"/>
  <c r="Q350" i="33"/>
  <c r="P350" i="33"/>
  <c r="P164" i="33"/>
  <c r="Q164" i="33"/>
  <c r="P104" i="33"/>
  <c r="Q104" i="33"/>
  <c r="P45" i="33"/>
  <c r="Q45" i="33"/>
  <c r="P286" i="33"/>
  <c r="Q286" i="33"/>
  <c r="P479" i="33"/>
  <c r="Q479" i="33"/>
  <c r="P97" i="33"/>
  <c r="Q97" i="33"/>
  <c r="P498" i="33"/>
  <c r="Q498" i="33"/>
  <c r="P474" i="33"/>
  <c r="Q474" i="33"/>
  <c r="Q452" i="33"/>
  <c r="P452" i="33"/>
  <c r="Q388" i="33"/>
  <c r="P388" i="33"/>
  <c r="P292" i="33"/>
  <c r="Q292" i="33"/>
  <c r="P502" i="33"/>
  <c r="Q502" i="33"/>
  <c r="M450" i="28"/>
  <c r="M451" i="33" s="1"/>
  <c r="O451" i="33" s="1"/>
  <c r="P496" i="33"/>
  <c r="Q496" i="33"/>
  <c r="Q432" i="33"/>
  <c r="P432" i="33"/>
  <c r="Q416" i="33"/>
  <c r="P416" i="33"/>
  <c r="Q400" i="33"/>
  <c r="P400" i="33"/>
  <c r="Q384" i="33"/>
  <c r="P384" i="33"/>
  <c r="Q368" i="33"/>
  <c r="P368" i="33"/>
  <c r="P352" i="33"/>
  <c r="Q352" i="33"/>
  <c r="P438" i="33"/>
  <c r="Q438" i="33"/>
  <c r="P462" i="33"/>
  <c r="Q462" i="33"/>
  <c r="P342" i="33"/>
  <c r="Q342" i="33"/>
  <c r="P268" i="33"/>
  <c r="Q268" i="33"/>
  <c r="P122" i="33"/>
  <c r="Q122" i="33"/>
  <c r="Q92" i="33"/>
  <c r="P92" i="33"/>
  <c r="M45" i="28"/>
  <c r="M46" i="33" s="1"/>
  <c r="O46" i="33" s="1"/>
  <c r="P280" i="33"/>
  <c r="Q280" i="33"/>
  <c r="P248" i="33"/>
  <c r="Q248" i="33"/>
  <c r="P216" i="33"/>
  <c r="Q216" i="33"/>
  <c r="Q184" i="33"/>
  <c r="P184" i="33"/>
  <c r="Q152" i="33"/>
  <c r="P152" i="33"/>
  <c r="M296" i="28"/>
  <c r="M297" i="33" s="1"/>
  <c r="O297" i="33" s="1"/>
  <c r="P262" i="33"/>
  <c r="Q262" i="33"/>
  <c r="Q134" i="33"/>
  <c r="P134" i="33"/>
  <c r="P320" i="33"/>
  <c r="Q320" i="33"/>
  <c r="M252" i="28"/>
  <c r="M253" i="33" s="1"/>
  <c r="O253" i="33" s="1"/>
  <c r="M170" i="28"/>
  <c r="M171" i="33" s="1"/>
  <c r="O171" i="33" s="1"/>
  <c r="P90" i="33"/>
  <c r="Q90" i="33"/>
  <c r="Q378" i="33"/>
  <c r="P378" i="33"/>
  <c r="P260" i="33"/>
  <c r="Q260" i="33"/>
  <c r="Q194" i="33"/>
  <c r="P194" i="33"/>
  <c r="P132" i="33"/>
  <c r="Q132" i="33"/>
  <c r="Q85" i="33"/>
  <c r="P85" i="33"/>
  <c r="P53" i="33"/>
  <c r="Q53" i="33"/>
  <c r="Q21" i="33"/>
  <c r="P21" i="33"/>
  <c r="P238" i="33"/>
  <c r="Q238" i="33"/>
  <c r="Q95" i="33"/>
  <c r="P95" i="33"/>
  <c r="M27" i="28"/>
  <c r="M28" i="33" s="1"/>
  <c r="O28" i="33" s="1"/>
  <c r="P399" i="33"/>
  <c r="Q399" i="33"/>
  <c r="P497" i="33"/>
  <c r="Q497" i="33"/>
  <c r="P219" i="33"/>
  <c r="Q219" i="33"/>
  <c r="P169" i="33"/>
  <c r="Q169" i="33"/>
  <c r="Q54" i="33"/>
  <c r="P54" i="33"/>
  <c r="P26" i="33"/>
  <c r="Q26" i="33"/>
  <c r="P453" i="33"/>
  <c r="Q453" i="33"/>
  <c r="P339" i="33"/>
  <c r="Q339" i="33"/>
  <c r="P375" i="33"/>
  <c r="Q375" i="33"/>
  <c r="Q113" i="33"/>
  <c r="P113" i="33"/>
  <c r="Q38" i="33"/>
  <c r="P38" i="33"/>
  <c r="P17" i="33"/>
  <c r="Q17" i="33"/>
  <c r="P475" i="33"/>
  <c r="Q475" i="33"/>
  <c r="P437" i="33"/>
  <c r="Q437" i="33"/>
  <c r="P311" i="33"/>
  <c r="Q311" i="33"/>
  <c r="Q175" i="33"/>
  <c r="P175" i="33"/>
  <c r="Q325" i="33"/>
  <c r="P325" i="33"/>
  <c r="P289" i="33"/>
  <c r="Q289" i="33"/>
  <c r="Q213" i="33"/>
  <c r="P213" i="33"/>
  <c r="Q100" i="33"/>
  <c r="P100" i="33"/>
  <c r="Q419" i="33"/>
  <c r="P419" i="33"/>
  <c r="C36" i="21"/>
  <c r="C19" i="21" s="1"/>
  <c r="L244" i="33"/>
  <c r="J244" i="33"/>
  <c r="K244" i="33"/>
  <c r="Q433" i="33"/>
  <c r="P433" i="33"/>
  <c r="J318" i="33"/>
  <c r="K318" i="33"/>
  <c r="L318" i="33"/>
  <c r="P303" i="33"/>
  <c r="Q303" i="33"/>
  <c r="P133" i="33"/>
  <c r="Q133" i="33"/>
  <c r="K190" i="33"/>
  <c r="J190" i="33"/>
  <c r="L190" i="33"/>
  <c r="J457" i="33"/>
  <c r="L457" i="33"/>
  <c r="K457" i="33"/>
  <c r="P373" i="33"/>
  <c r="Q373" i="33"/>
  <c r="Q353" i="33"/>
  <c r="P353" i="33"/>
  <c r="Q14" i="33"/>
  <c r="P14" i="33"/>
  <c r="P463" i="33"/>
  <c r="Q463" i="33"/>
  <c r="P447" i="33"/>
  <c r="Q447" i="33"/>
  <c r="J310" i="33"/>
  <c r="L310" i="33"/>
  <c r="K310" i="33"/>
  <c r="P247" i="33"/>
  <c r="Q247" i="33"/>
  <c r="J124" i="33"/>
  <c r="K124" i="33"/>
  <c r="L124" i="33"/>
  <c r="J274" i="33"/>
  <c r="L274" i="33"/>
  <c r="K274" i="33"/>
  <c r="L236" i="33"/>
  <c r="J236" i="33"/>
  <c r="K236" i="33"/>
  <c r="J250" i="33"/>
  <c r="K250" i="33"/>
  <c r="L250" i="33"/>
  <c r="Q233" i="33"/>
  <c r="P233" i="33"/>
  <c r="P181" i="33"/>
  <c r="Q181" i="33"/>
  <c r="P165" i="33"/>
  <c r="Q165" i="33"/>
  <c r="Q488" i="33"/>
  <c r="P488" i="33"/>
  <c r="P466" i="33"/>
  <c r="Q466" i="33"/>
  <c r="P308" i="33"/>
  <c r="Q308" i="33"/>
  <c r="P204" i="33"/>
  <c r="Q204" i="33"/>
  <c r="P106" i="33"/>
  <c r="Q106" i="33"/>
  <c r="P306" i="33"/>
  <c r="Q306" i="33"/>
  <c r="P244" i="33"/>
  <c r="Q244" i="33"/>
  <c r="Q178" i="33"/>
  <c r="P178" i="33"/>
  <c r="P298" i="33"/>
  <c r="Q298" i="33"/>
  <c r="P290" i="33"/>
  <c r="Q290" i="33"/>
  <c r="P190" i="33"/>
  <c r="Q190" i="33"/>
  <c r="P115" i="33"/>
  <c r="Q115" i="33"/>
  <c r="P71" i="33"/>
  <c r="Q71" i="33"/>
  <c r="Q39" i="33"/>
  <c r="P39" i="33"/>
  <c r="P383" i="33"/>
  <c r="Q383" i="33"/>
  <c r="P481" i="33"/>
  <c r="Q481" i="33"/>
  <c r="P503" i="33"/>
  <c r="Q503" i="33"/>
  <c r="P391" i="33"/>
  <c r="Q391" i="33"/>
  <c r="P251" i="33"/>
  <c r="Q251" i="33"/>
  <c r="P109" i="33"/>
  <c r="Q109" i="33"/>
  <c r="P83" i="33"/>
  <c r="Q83" i="33"/>
  <c r="P505" i="33"/>
  <c r="Q505" i="33"/>
  <c r="P429" i="33"/>
  <c r="Q429" i="33"/>
  <c r="P199" i="33"/>
  <c r="Q199" i="33"/>
  <c r="P173" i="33"/>
  <c r="Q173" i="33"/>
  <c r="Q62" i="33"/>
  <c r="P62" i="33"/>
  <c r="P22" i="33"/>
  <c r="Q22" i="33"/>
  <c r="P423" i="33"/>
  <c r="Q423" i="33"/>
  <c r="Q201" i="33"/>
  <c r="P201" i="33"/>
  <c r="P299" i="33"/>
  <c r="Q299" i="33"/>
  <c r="Q409" i="33"/>
  <c r="P409" i="33"/>
  <c r="P197" i="33"/>
  <c r="Q197" i="33"/>
  <c r="L174" i="33"/>
  <c r="J174" i="33"/>
  <c r="K174" i="33"/>
  <c r="P101" i="33"/>
  <c r="Q101" i="33"/>
  <c r="K358" i="33"/>
  <c r="J358" i="33"/>
  <c r="L358" i="33"/>
  <c r="J258" i="33"/>
  <c r="K258" i="33"/>
  <c r="L258" i="33"/>
  <c r="J184" i="33"/>
  <c r="K184" i="33"/>
  <c r="L184" i="33"/>
  <c r="K112" i="33"/>
  <c r="L112" i="33"/>
  <c r="J112" i="33"/>
  <c r="J168" i="33"/>
  <c r="L168" i="33"/>
  <c r="K168" i="33"/>
  <c r="Q209" i="33"/>
  <c r="P209" i="33"/>
  <c r="J111" i="33"/>
  <c r="K111" i="33"/>
  <c r="L111" i="33"/>
  <c r="K91" i="33"/>
  <c r="J91" i="33"/>
  <c r="L91" i="33"/>
  <c r="K14" i="33"/>
  <c r="J14" i="33"/>
  <c r="L14" i="33"/>
  <c r="P189" i="33"/>
  <c r="Q189" i="33"/>
  <c r="J198" i="33"/>
  <c r="L198" i="33"/>
  <c r="K198" i="33"/>
  <c r="J130" i="33"/>
  <c r="L130" i="33"/>
  <c r="K130" i="33"/>
  <c r="L391" i="33"/>
  <c r="K391" i="33"/>
  <c r="J391" i="33"/>
  <c r="P327" i="33"/>
  <c r="Q327" i="33"/>
  <c r="P490" i="33"/>
  <c r="Q490" i="33"/>
  <c r="Q460" i="33"/>
  <c r="P460" i="33"/>
  <c r="P316" i="33"/>
  <c r="Q316" i="33"/>
  <c r="P494" i="33"/>
  <c r="Q494" i="33"/>
  <c r="P252" i="33"/>
  <c r="Q252" i="33"/>
  <c r="Q188" i="33"/>
  <c r="P188" i="33"/>
  <c r="P73" i="33"/>
  <c r="Q73" i="33"/>
  <c r="P326" i="33"/>
  <c r="Q326" i="33"/>
  <c r="P482" i="33"/>
  <c r="Q482" i="33"/>
  <c r="P458" i="33"/>
  <c r="Q458" i="33"/>
  <c r="Q442" i="33"/>
  <c r="P442" i="33"/>
  <c r="Q500" i="33"/>
  <c r="P500" i="33"/>
  <c r="Q484" i="33"/>
  <c r="P484" i="33"/>
  <c r="Q468" i="33"/>
  <c r="P468" i="33"/>
  <c r="Q404" i="33"/>
  <c r="P404" i="33"/>
  <c r="Q340" i="33"/>
  <c r="P340" i="33"/>
  <c r="P478" i="33"/>
  <c r="Q478" i="33"/>
  <c r="Q480" i="33"/>
  <c r="P480" i="33"/>
  <c r="P102" i="33"/>
  <c r="Q102" i="33"/>
  <c r="P410" i="33"/>
  <c r="Q410" i="33"/>
  <c r="Q156" i="33"/>
  <c r="P156" i="33"/>
  <c r="Q89" i="33"/>
  <c r="P89" i="33"/>
  <c r="P57" i="33"/>
  <c r="Q57" i="33"/>
  <c r="P418" i="33"/>
  <c r="Q418" i="33"/>
  <c r="P336" i="33"/>
  <c r="Q336" i="33"/>
  <c r="M290" i="28"/>
  <c r="M291" i="33" s="1"/>
  <c r="O291" i="33" s="1"/>
  <c r="Q166" i="33"/>
  <c r="P166" i="33"/>
  <c r="P370" i="33"/>
  <c r="Q370" i="33"/>
  <c r="P314" i="33"/>
  <c r="Q314" i="33"/>
  <c r="Q120" i="33"/>
  <c r="P120" i="33"/>
  <c r="M402" i="28"/>
  <c r="M403" i="33" s="1"/>
  <c r="O403" i="33" s="1"/>
  <c r="P374" i="33"/>
  <c r="Q374" i="33"/>
  <c r="P228" i="33"/>
  <c r="Q228" i="33"/>
  <c r="M200" i="28"/>
  <c r="M201" i="33" s="1"/>
  <c r="O201" i="33" s="1"/>
  <c r="P162" i="33"/>
  <c r="Q162" i="33"/>
  <c r="P114" i="33"/>
  <c r="Q114" i="33"/>
  <c r="P94" i="33"/>
  <c r="Q94" i="33"/>
  <c r="P61" i="33"/>
  <c r="Q61" i="33"/>
  <c r="Q29" i="33"/>
  <c r="P29" i="33"/>
  <c r="P454" i="33"/>
  <c r="Q454" i="33"/>
  <c r="M346" i="28"/>
  <c r="M347" i="33" s="1"/>
  <c r="O347" i="33" s="1"/>
  <c r="M214" i="28"/>
  <c r="M215" i="33" s="1"/>
  <c r="O215" i="33" s="1"/>
  <c r="P118" i="33"/>
  <c r="Q118" i="33"/>
  <c r="M82" i="28"/>
  <c r="M83" i="33" s="1"/>
  <c r="O83" i="33" s="1"/>
  <c r="M354" i="28"/>
  <c r="M355" i="33" s="1"/>
  <c r="O355" i="33" s="1"/>
  <c r="P288" i="33"/>
  <c r="Q288" i="33"/>
  <c r="P270" i="33"/>
  <c r="Q270" i="33"/>
  <c r="Q142" i="33"/>
  <c r="P142" i="33"/>
  <c r="P371" i="33"/>
  <c r="Q371" i="33"/>
  <c r="P499" i="33"/>
  <c r="Q499" i="33"/>
  <c r="P343" i="33"/>
  <c r="Q343" i="33"/>
  <c r="Q309" i="33"/>
  <c r="P309" i="33"/>
  <c r="P259" i="33"/>
  <c r="Q259" i="33"/>
  <c r="P116" i="33"/>
  <c r="Q116" i="33"/>
  <c r="P473" i="33"/>
  <c r="Q473" i="33"/>
  <c r="P489" i="33"/>
  <c r="Q489" i="33"/>
  <c r="Q137" i="33"/>
  <c r="P137" i="33"/>
  <c r="P80" i="33"/>
  <c r="Q80" i="33"/>
  <c r="P56" i="33"/>
  <c r="Q56" i="33"/>
  <c r="P501" i="33"/>
  <c r="Q501" i="33"/>
  <c r="P407" i="33"/>
  <c r="Q407" i="33"/>
  <c r="P359" i="33"/>
  <c r="Q359" i="33"/>
  <c r="P195" i="33"/>
  <c r="Q195" i="33"/>
  <c r="P19" i="33"/>
  <c r="Q19" i="33"/>
  <c r="P395" i="33"/>
  <c r="Q395" i="33"/>
  <c r="P64" i="33"/>
  <c r="Q64" i="33"/>
  <c r="P27" i="33"/>
  <c r="Q27" i="33"/>
  <c r="K398" i="33"/>
  <c r="L398" i="33"/>
  <c r="J398" i="33"/>
  <c r="J222" i="33"/>
  <c r="K222" i="33"/>
  <c r="L222" i="33"/>
  <c r="J96" i="33"/>
  <c r="K96" i="33"/>
  <c r="L96" i="33"/>
  <c r="P66" i="33"/>
  <c r="Q66" i="33"/>
  <c r="K170" i="33"/>
  <c r="J170" i="33"/>
  <c r="L170" i="33"/>
  <c r="J473" i="33"/>
  <c r="L473" i="33"/>
  <c r="K473" i="33"/>
  <c r="K370" i="33"/>
  <c r="L370" i="33"/>
  <c r="J370" i="33"/>
  <c r="L95" i="33"/>
  <c r="K95" i="33"/>
  <c r="J95" i="33"/>
  <c r="L343" i="33"/>
  <c r="K343" i="33"/>
  <c r="J343" i="33"/>
  <c r="K298" i="33"/>
  <c r="J298" i="33"/>
  <c r="L298" i="33"/>
  <c r="J270" i="33"/>
  <c r="K270" i="33"/>
  <c r="L270" i="33"/>
  <c r="L234" i="33"/>
  <c r="J234" i="33"/>
  <c r="K234" i="33"/>
  <c r="L212" i="33"/>
  <c r="J212" i="33"/>
  <c r="K212" i="33"/>
  <c r="K154" i="33"/>
  <c r="J154" i="33"/>
  <c r="L154" i="33"/>
  <c r="J106" i="33"/>
  <c r="K106" i="33"/>
  <c r="L106" i="33"/>
  <c r="P367" i="33"/>
  <c r="Q367" i="33"/>
  <c r="J226" i="33"/>
  <c r="K226" i="33"/>
  <c r="L226" i="33"/>
  <c r="L204" i="33"/>
  <c r="K204" i="33"/>
  <c r="J204" i="33"/>
  <c r="Q75" i="33"/>
  <c r="P75" i="33"/>
  <c r="Q361" i="33"/>
  <c r="P361" i="33"/>
  <c r="P267" i="33"/>
  <c r="Q267" i="33"/>
  <c r="K186" i="33"/>
  <c r="L186" i="33"/>
  <c r="J186" i="33"/>
  <c r="Q121" i="33"/>
  <c r="P121" i="33"/>
  <c r="P15" i="33"/>
  <c r="Q15" i="33"/>
  <c r="K328" i="33"/>
  <c r="L328" i="33"/>
  <c r="J328" i="33"/>
  <c r="P203" i="33"/>
  <c r="Q203" i="33"/>
  <c r="P123" i="33"/>
  <c r="Q123" i="33"/>
  <c r="P93" i="33"/>
  <c r="Q93" i="33"/>
  <c r="P42" i="33"/>
  <c r="Q42" i="33"/>
  <c r="P13" i="33"/>
  <c r="Q13" i="33"/>
  <c r="P434" i="33"/>
  <c r="Q434" i="33"/>
  <c r="Q372" i="33"/>
  <c r="P372" i="33"/>
  <c r="Q428" i="33"/>
  <c r="P428" i="33"/>
  <c r="Q364" i="33"/>
  <c r="P364" i="33"/>
  <c r="P456" i="33"/>
  <c r="Q456" i="33"/>
  <c r="P402" i="33"/>
  <c r="Q402" i="33"/>
  <c r="P220" i="33"/>
  <c r="Q220" i="33"/>
  <c r="Q214" i="33"/>
  <c r="P214" i="33"/>
  <c r="P506" i="33"/>
  <c r="Q506" i="33"/>
  <c r="M478" i="28"/>
  <c r="M479" i="33" s="1"/>
  <c r="O479" i="33" s="1"/>
  <c r="M480" i="28"/>
  <c r="M481" i="33" s="1"/>
  <c r="O481" i="33" s="1"/>
  <c r="Q444" i="33"/>
  <c r="P444" i="33"/>
  <c r="Q380" i="33"/>
  <c r="P380" i="33"/>
  <c r="Q332" i="33"/>
  <c r="P332" i="33"/>
  <c r="Q504" i="33"/>
  <c r="P504" i="33"/>
  <c r="Q440" i="33"/>
  <c r="P440" i="33"/>
  <c r="P398" i="33"/>
  <c r="Q398" i="33"/>
  <c r="M318" i="28"/>
  <c r="M319" i="33" s="1"/>
  <c r="O319" i="33" s="1"/>
  <c r="Q282" i="33"/>
  <c r="P282" i="33"/>
  <c r="P140" i="33"/>
  <c r="Q140" i="33"/>
  <c r="M206" i="28"/>
  <c r="M207" i="33" s="1"/>
  <c r="O207" i="33" s="1"/>
  <c r="P246" i="33"/>
  <c r="Q246" i="33"/>
  <c r="P310" i="33"/>
  <c r="Q310" i="33"/>
  <c r="Q274" i="33"/>
  <c r="P274" i="33"/>
  <c r="Q212" i="33"/>
  <c r="P212" i="33"/>
  <c r="Q146" i="33"/>
  <c r="P146" i="33"/>
  <c r="P111" i="33"/>
  <c r="Q111" i="33"/>
  <c r="P302" i="33"/>
  <c r="Q302" i="33"/>
  <c r="P272" i="33"/>
  <c r="Q272" i="33"/>
  <c r="P240" i="33"/>
  <c r="Q240" i="33"/>
  <c r="P208" i="33"/>
  <c r="Q208" i="33"/>
  <c r="Q176" i="33"/>
  <c r="P176" i="33"/>
  <c r="Q144" i="33"/>
  <c r="P144" i="33"/>
  <c r="P294" i="33"/>
  <c r="Q294" i="33"/>
  <c r="P222" i="33"/>
  <c r="Q222" i="33"/>
  <c r="P108" i="33"/>
  <c r="Q108" i="33"/>
  <c r="P79" i="33"/>
  <c r="Q79" i="33"/>
  <c r="Q47" i="33"/>
  <c r="P47" i="33"/>
  <c r="P369" i="33"/>
  <c r="Q369" i="33"/>
  <c r="P495" i="33"/>
  <c r="Q495" i="33"/>
  <c r="P467" i="33"/>
  <c r="Q467" i="33"/>
  <c r="Q425" i="33"/>
  <c r="P425" i="33"/>
  <c r="P333" i="33"/>
  <c r="Q333" i="33"/>
  <c r="Q151" i="33"/>
  <c r="P151" i="33"/>
  <c r="P469" i="33"/>
  <c r="Q469" i="33"/>
  <c r="Q485" i="33"/>
  <c r="P485" i="33"/>
  <c r="P273" i="33"/>
  <c r="Q273" i="33"/>
  <c r="P459" i="33"/>
  <c r="Q459" i="33"/>
  <c r="Q193" i="33"/>
  <c r="P193" i="33"/>
  <c r="Q231" i="33"/>
  <c r="P231" i="33"/>
  <c r="P183" i="33"/>
  <c r="Q183" i="33"/>
  <c r="Q119" i="33"/>
  <c r="P119" i="33"/>
  <c r="Q60" i="33"/>
  <c r="P60" i="33"/>
  <c r="P235" i="33"/>
  <c r="Q235" i="33"/>
  <c r="K152" i="33"/>
  <c r="J152" i="33"/>
  <c r="L152" i="33"/>
  <c r="J107" i="33"/>
  <c r="K107" i="33"/>
  <c r="L107" i="33"/>
  <c r="P385" i="33"/>
  <c r="Q385" i="33"/>
  <c r="K182" i="33"/>
  <c r="L182" i="33"/>
  <c r="J182" i="33"/>
  <c r="J150" i="33"/>
  <c r="K150" i="33"/>
  <c r="L150" i="33"/>
  <c r="J116" i="33"/>
  <c r="K116" i="33"/>
  <c r="L116" i="33"/>
  <c r="K99" i="33"/>
  <c r="J99" i="33"/>
  <c r="L99" i="33"/>
  <c r="L15" i="33"/>
  <c r="J15" i="33"/>
  <c r="K15" i="33"/>
  <c r="P413" i="33"/>
  <c r="Q413" i="33"/>
  <c r="Q245" i="33"/>
  <c r="P245" i="33"/>
  <c r="P229" i="33"/>
  <c r="Q229" i="33"/>
  <c r="K120" i="33"/>
  <c r="J120" i="33"/>
  <c r="L120" i="33"/>
  <c r="Q301" i="33"/>
  <c r="P301" i="33"/>
  <c r="J114" i="33"/>
  <c r="K114" i="33"/>
  <c r="L114" i="33"/>
  <c r="P59" i="33"/>
  <c r="Q59" i="33"/>
  <c r="J13" i="33"/>
  <c r="L13" i="33"/>
  <c r="K13" i="33"/>
  <c r="Q346" i="33"/>
  <c r="P346" i="33"/>
  <c r="P99" i="33"/>
  <c r="Q99" i="33"/>
  <c r="P236" i="33"/>
  <c r="Q236" i="33"/>
  <c r="P172" i="33"/>
  <c r="Q172" i="33"/>
  <c r="P33" i="33"/>
  <c r="Q33" i="33"/>
  <c r="P358" i="33"/>
  <c r="Q358" i="33"/>
  <c r="M502" i="28"/>
  <c r="M503" i="33" s="1"/>
  <c r="O503" i="33" s="1"/>
  <c r="Q420" i="33"/>
  <c r="P420" i="33"/>
  <c r="P356" i="33"/>
  <c r="Q356" i="33"/>
  <c r="Q324" i="33"/>
  <c r="P324" i="33"/>
  <c r="P486" i="33"/>
  <c r="Q486" i="33"/>
  <c r="M442" i="28"/>
  <c r="M443" i="33" s="1"/>
  <c r="O443" i="33" s="1"/>
  <c r="Q464" i="33"/>
  <c r="P464" i="33"/>
  <c r="Q424" i="33"/>
  <c r="P424" i="33"/>
  <c r="Q408" i="33"/>
  <c r="P408" i="33"/>
  <c r="Q392" i="33"/>
  <c r="P392" i="33"/>
  <c r="Q376" i="33"/>
  <c r="P376" i="33"/>
  <c r="Q360" i="33"/>
  <c r="P360" i="33"/>
  <c r="P344" i="33"/>
  <c r="Q344" i="33"/>
  <c r="P406" i="33"/>
  <c r="Q406" i="33"/>
  <c r="Q266" i="33"/>
  <c r="P266" i="33"/>
  <c r="P124" i="33"/>
  <c r="Q124" i="33"/>
  <c r="Q41" i="33"/>
  <c r="P41" i="33"/>
  <c r="P414" i="33"/>
  <c r="Q414" i="33"/>
  <c r="Q354" i="33"/>
  <c r="P354" i="33"/>
  <c r="P330" i="33"/>
  <c r="Q330" i="33"/>
  <c r="P264" i="33"/>
  <c r="Q264" i="33"/>
  <c r="P232" i="33"/>
  <c r="Q232" i="33"/>
  <c r="Q200" i="33"/>
  <c r="P200" i="33"/>
  <c r="P168" i="33"/>
  <c r="Q168" i="33"/>
  <c r="P136" i="33"/>
  <c r="Q136" i="33"/>
  <c r="M382" i="28"/>
  <c r="M383" i="33" s="1"/>
  <c r="O383" i="33" s="1"/>
  <c r="P198" i="33"/>
  <c r="Q198" i="33"/>
  <c r="Q110" i="33"/>
  <c r="P110" i="33"/>
  <c r="P366" i="33"/>
  <c r="Q366" i="33"/>
  <c r="P318" i="33"/>
  <c r="Q318" i="33"/>
  <c r="Q258" i="33"/>
  <c r="P258" i="33"/>
  <c r="Q196" i="33"/>
  <c r="P196" i="33"/>
  <c r="Q130" i="33"/>
  <c r="P130" i="33"/>
  <c r="P69" i="33"/>
  <c r="Q69" i="33"/>
  <c r="P37" i="33"/>
  <c r="Q37" i="33"/>
  <c r="Q386" i="33"/>
  <c r="P386" i="33"/>
  <c r="M115" i="28"/>
  <c r="M116" i="33" s="1"/>
  <c r="O116" i="33" s="1"/>
  <c r="P394" i="33"/>
  <c r="Q394" i="33"/>
  <c r="Q174" i="33"/>
  <c r="P174" i="33"/>
  <c r="P351" i="33"/>
  <c r="Q351" i="33"/>
  <c r="P465" i="33"/>
  <c r="Q465" i="33"/>
  <c r="P439" i="33"/>
  <c r="Q439" i="33"/>
  <c r="Q293" i="33"/>
  <c r="P293" i="33"/>
  <c r="Q249" i="33"/>
  <c r="P249" i="33"/>
  <c r="P149" i="33"/>
  <c r="Q149" i="33"/>
  <c r="P263" i="33"/>
  <c r="Q263" i="33"/>
  <c r="P74" i="33"/>
  <c r="Q74" i="33"/>
  <c r="P52" i="33"/>
  <c r="Q52" i="33"/>
  <c r="P393" i="33"/>
  <c r="Q393" i="33"/>
  <c r="Q345" i="33"/>
  <c r="P345" i="33"/>
  <c r="P287" i="33"/>
  <c r="Q287" i="33"/>
  <c r="P96" i="33"/>
  <c r="Q96" i="33"/>
  <c r="P307" i="33"/>
  <c r="Q307" i="33"/>
  <c r="Q265" i="33"/>
  <c r="P265" i="33"/>
  <c r="P117" i="33"/>
  <c r="Q117" i="33"/>
  <c r="Q337" i="33"/>
  <c r="P337" i="33"/>
  <c r="P483" i="33"/>
  <c r="Q483" i="33"/>
  <c r="K503" i="33"/>
  <c r="J503" i="33"/>
  <c r="L503" i="33"/>
  <c r="P389" i="33"/>
  <c r="Q389" i="33"/>
  <c r="P295" i="33"/>
  <c r="Q295" i="33"/>
  <c r="L92" i="33"/>
  <c r="K92" i="33"/>
  <c r="J92" i="33"/>
  <c r="J156" i="33"/>
  <c r="L156" i="33"/>
  <c r="K156" i="33"/>
  <c r="P107" i="33"/>
  <c r="Q107" i="33"/>
  <c r="P445" i="33"/>
  <c r="Q445" i="33"/>
  <c r="J338" i="33"/>
  <c r="K338" i="33"/>
  <c r="L338" i="33"/>
  <c r="K230" i="33"/>
  <c r="L230" i="33"/>
  <c r="J230" i="33"/>
  <c r="J138" i="33"/>
  <c r="K138" i="33"/>
  <c r="L138" i="33"/>
  <c r="L103" i="33"/>
  <c r="K103" i="33"/>
  <c r="J103" i="33"/>
  <c r="K102" i="33"/>
  <c r="J102" i="33"/>
  <c r="L102" i="33"/>
  <c r="J439" i="33"/>
  <c r="K439" i="33"/>
  <c r="L439" i="33"/>
  <c r="Q341" i="33"/>
  <c r="P341" i="33"/>
  <c r="K218" i="33"/>
  <c r="L218" i="33"/>
  <c r="J218" i="33"/>
  <c r="P157" i="33"/>
  <c r="Q157" i="33"/>
  <c r="P78" i="33"/>
  <c r="Q78" i="33"/>
  <c r="Q257" i="33"/>
  <c r="P257" i="33"/>
  <c r="J115" i="33"/>
  <c r="L115" i="33"/>
  <c r="K115" i="33"/>
  <c r="P67" i="33"/>
  <c r="Q67" i="33"/>
  <c r="P431" i="33"/>
  <c r="Q431" i="33"/>
  <c r="P405" i="33"/>
  <c r="Q405" i="33"/>
  <c r="J290" i="33"/>
  <c r="L290" i="33"/>
  <c r="K290" i="33"/>
  <c r="Q269" i="33"/>
  <c r="P269" i="33"/>
  <c r="Q159" i="33"/>
  <c r="P159" i="33"/>
  <c r="P70" i="33"/>
  <c r="Q70" i="33"/>
  <c r="P12" i="33"/>
  <c r="Q12" i="33"/>
  <c r="Q250" i="33"/>
  <c r="P250" i="33"/>
  <c r="Q234" i="33"/>
  <c r="P234" i="33"/>
  <c r="Q218" i="33"/>
  <c r="P218" i="33"/>
  <c r="Q202" i="33"/>
  <c r="P202" i="33"/>
  <c r="Q186" i="33"/>
  <c r="P186" i="33"/>
  <c r="P170" i="33"/>
  <c r="Q170" i="33"/>
  <c r="Q81" i="33"/>
  <c r="P81" i="33"/>
  <c r="Q65" i="33"/>
  <c r="P65" i="33"/>
  <c r="P426" i="33"/>
  <c r="Q426" i="33"/>
  <c r="P328" i="33"/>
  <c r="Q328" i="33"/>
  <c r="P278" i="33"/>
  <c r="Q278" i="33"/>
  <c r="Q150" i="33"/>
  <c r="P150" i="33"/>
  <c r="M390" i="28"/>
  <c r="M391" i="33" s="1"/>
  <c r="O391" i="33" s="1"/>
  <c r="M140" i="28"/>
  <c r="M141" i="33" s="1"/>
  <c r="O141" i="33" s="1"/>
  <c r="M111" i="28"/>
  <c r="M112" i="33" s="1"/>
  <c r="O112" i="33" s="1"/>
  <c r="Q242" i="33"/>
  <c r="P242" i="33"/>
  <c r="Q180" i="33"/>
  <c r="P180" i="33"/>
  <c r="M33" i="28"/>
  <c r="M34" i="33" s="1"/>
  <c r="O34" i="33" s="1"/>
  <c r="P254" i="33"/>
  <c r="Q254" i="33"/>
  <c r="Q126" i="33"/>
  <c r="P126" i="33"/>
  <c r="P87" i="33"/>
  <c r="Q87" i="33"/>
  <c r="P55" i="33"/>
  <c r="Q55" i="33"/>
  <c r="P23" i="33"/>
  <c r="Q23" i="33"/>
  <c r="P335" i="33"/>
  <c r="Q335" i="33"/>
  <c r="Q435" i="33"/>
  <c r="P435" i="33"/>
  <c r="P411" i="33"/>
  <c r="Q411" i="33"/>
  <c r="Q105" i="33"/>
  <c r="P105" i="33"/>
  <c r="Q68" i="33"/>
  <c r="P68" i="33"/>
  <c r="P35" i="33"/>
  <c r="Q35" i="33"/>
  <c r="Q441" i="33"/>
  <c r="P441" i="33"/>
  <c r="P155" i="33"/>
  <c r="Q155" i="33"/>
  <c r="P381" i="33"/>
  <c r="Q381" i="33"/>
  <c r="P329" i="33"/>
  <c r="Q329" i="33"/>
  <c r="P275" i="33"/>
  <c r="Q275" i="33"/>
  <c r="P223" i="33"/>
  <c r="Q223" i="33"/>
  <c r="Q86" i="33"/>
  <c r="P86" i="33"/>
  <c r="P43" i="33"/>
  <c r="Q43" i="33"/>
  <c r="P305" i="33"/>
  <c r="Q305" i="33"/>
  <c r="Q255" i="33"/>
  <c r="P255" i="33"/>
  <c r="P227" i="33"/>
  <c r="Q227" i="33"/>
  <c r="P179" i="33"/>
  <c r="Q179" i="33"/>
  <c r="Q143" i="33"/>
  <c r="P143" i="33"/>
  <c r="P82" i="33"/>
  <c r="Q82" i="33"/>
  <c r="P491" i="33"/>
  <c r="Q491" i="33"/>
  <c r="J441" i="33"/>
  <c r="L441" i="33"/>
  <c r="K441" i="33"/>
  <c r="K164" i="33"/>
  <c r="L164" i="33"/>
  <c r="J164" i="33"/>
  <c r="Q145" i="33"/>
  <c r="P145" i="33"/>
  <c r="L220" i="33"/>
  <c r="J220" i="33"/>
  <c r="K220" i="33"/>
  <c r="L194" i="33"/>
  <c r="J194" i="33"/>
  <c r="K194" i="33"/>
  <c r="K402" i="33"/>
  <c r="J402" i="33"/>
  <c r="L402" i="33"/>
  <c r="P477" i="33"/>
  <c r="Q477" i="33"/>
  <c r="P16" i="33"/>
  <c r="Q16" i="33"/>
  <c r="Q283" i="33"/>
  <c r="P283" i="33"/>
  <c r="K178" i="33"/>
  <c r="J178" i="33"/>
  <c r="L178" i="33"/>
  <c r="J110" i="33"/>
  <c r="L110" i="33"/>
  <c r="K110" i="33"/>
  <c r="P471" i="33"/>
  <c r="Q471" i="33"/>
  <c r="P455" i="33"/>
  <c r="Q455" i="33"/>
  <c r="J108" i="33"/>
  <c r="K108" i="33"/>
  <c r="L108" i="33"/>
  <c r="P153" i="33"/>
  <c r="Q153" i="33"/>
  <c r="K12" i="33"/>
  <c r="J12" i="33"/>
  <c r="L12" i="33"/>
  <c r="P11" i="33"/>
  <c r="Q11" i="33"/>
  <c r="K11" i="33"/>
  <c r="J11" i="33"/>
  <c r="L11" i="33"/>
  <c r="Q10" i="33"/>
  <c r="P10" i="33"/>
  <c r="J10" i="33"/>
  <c r="L10" i="33"/>
  <c r="K10" i="33"/>
  <c r="J9" i="33"/>
  <c r="L9" i="33"/>
  <c r="K9" i="33"/>
  <c r="N8" i="33"/>
  <c r="C33" i="21"/>
  <c r="C31" i="21" s="1"/>
  <c r="C17" i="21" s="1"/>
  <c r="L507" i="32"/>
  <c r="G27" i="21"/>
  <c r="C51" i="21" s="1"/>
  <c r="E27" i="21"/>
  <c r="M6" i="31"/>
  <c r="M21" i="28"/>
  <c r="M22" i="33" s="1"/>
  <c r="O22" i="33" s="1"/>
  <c r="D31" i="21"/>
  <c r="M108" i="28"/>
  <c r="M109" i="33" s="1"/>
  <c r="O109" i="33" s="1"/>
  <c r="M13" i="28"/>
  <c r="M14" i="33" s="1"/>
  <c r="O14" i="33" s="1"/>
  <c r="M104" i="28"/>
  <c r="M105" i="33" s="1"/>
  <c r="O105" i="33" s="1"/>
  <c r="M96" i="28"/>
  <c r="M97" i="33" s="1"/>
  <c r="O97" i="33" s="1"/>
  <c r="M85" i="28"/>
  <c r="M86" i="33" s="1"/>
  <c r="O86" i="33" s="1"/>
  <c r="M99" i="28"/>
  <c r="M100" i="33" s="1"/>
  <c r="O100" i="33" s="1"/>
  <c r="G32" i="20"/>
  <c r="Q7" i="31"/>
  <c r="G21" i="20"/>
  <c r="D16" i="20" s="1"/>
  <c r="M505" i="28"/>
  <c r="M506" i="33" s="1"/>
  <c r="O506" i="33" s="1"/>
  <c r="M497" i="28"/>
  <c r="M498" i="33" s="1"/>
  <c r="O498" i="33" s="1"/>
  <c r="M489" i="28"/>
  <c r="M490" i="33" s="1"/>
  <c r="O490" i="33" s="1"/>
  <c r="M481" i="28"/>
  <c r="M482" i="33" s="1"/>
  <c r="O482" i="33" s="1"/>
  <c r="M449" i="28"/>
  <c r="M450" i="33" s="1"/>
  <c r="O450" i="33" s="1"/>
  <c r="M499" i="28"/>
  <c r="M500" i="33" s="1"/>
  <c r="O500" i="33" s="1"/>
  <c r="M451" i="28"/>
  <c r="M452" i="33" s="1"/>
  <c r="O452" i="33" s="1"/>
  <c r="M419" i="28"/>
  <c r="M420" i="33" s="1"/>
  <c r="O420" i="33" s="1"/>
  <c r="M387" i="28"/>
  <c r="M388" i="33" s="1"/>
  <c r="O388" i="33" s="1"/>
  <c r="M355" i="28"/>
  <c r="M356" i="33" s="1"/>
  <c r="O356" i="33" s="1"/>
  <c r="M331" i="28"/>
  <c r="M332" i="33" s="1"/>
  <c r="O332" i="33" s="1"/>
  <c r="M315" i="28"/>
  <c r="M316" i="33" s="1"/>
  <c r="O316" i="33" s="1"/>
  <c r="M299" i="28"/>
  <c r="M300" i="33" s="1"/>
  <c r="O300" i="33" s="1"/>
  <c r="M415" i="28"/>
  <c r="M416" i="33" s="1"/>
  <c r="O416" i="33" s="1"/>
  <c r="M351" i="28"/>
  <c r="M352" i="33" s="1"/>
  <c r="O352" i="33" s="1"/>
  <c r="M98" i="28"/>
  <c r="M99" i="33" s="1"/>
  <c r="O99" i="33" s="1"/>
  <c r="M64" i="28"/>
  <c r="M65" i="33" s="1"/>
  <c r="O65" i="33" s="1"/>
  <c r="M56" i="28"/>
  <c r="M57" i="33" s="1"/>
  <c r="O57" i="33" s="1"/>
  <c r="M48" i="28"/>
  <c r="M49" i="33" s="1"/>
  <c r="O49" i="33" s="1"/>
  <c r="M40" i="28"/>
  <c r="M41" i="33" s="1"/>
  <c r="O41" i="33" s="1"/>
  <c r="M32" i="28"/>
  <c r="M33" i="33" s="1"/>
  <c r="O33" i="33" s="1"/>
  <c r="M24" i="28"/>
  <c r="M25" i="33" s="1"/>
  <c r="O25" i="33" s="1"/>
  <c r="M417" i="28"/>
  <c r="M418" i="33" s="1"/>
  <c r="O418" i="33" s="1"/>
  <c r="M263" i="28"/>
  <c r="M264" i="33" s="1"/>
  <c r="O264" i="33" s="1"/>
  <c r="M199" i="28"/>
  <c r="M200" i="33" s="1"/>
  <c r="O200" i="33" s="1"/>
  <c r="M135" i="28"/>
  <c r="M136" i="33" s="1"/>
  <c r="O136" i="33" s="1"/>
  <c r="M357" i="28"/>
  <c r="M358" i="33" s="1"/>
  <c r="O358" i="33" s="1"/>
  <c r="M365" i="28"/>
  <c r="M366" i="33" s="1"/>
  <c r="O366" i="33" s="1"/>
  <c r="M311" i="28"/>
  <c r="M312" i="33" s="1"/>
  <c r="O312" i="33" s="1"/>
  <c r="M259" i="28"/>
  <c r="M260" i="33" s="1"/>
  <c r="O260" i="33" s="1"/>
  <c r="M227" i="28"/>
  <c r="M228" i="33" s="1"/>
  <c r="O228" i="33" s="1"/>
  <c r="M195" i="28"/>
  <c r="M196" i="33" s="1"/>
  <c r="O196" i="33" s="1"/>
  <c r="M163" i="28"/>
  <c r="M164" i="33" s="1"/>
  <c r="O164" i="33" s="1"/>
  <c r="M131" i="28"/>
  <c r="M132" i="33" s="1"/>
  <c r="O132" i="33" s="1"/>
  <c r="M68" i="28"/>
  <c r="M69" i="33" s="1"/>
  <c r="O69" i="33" s="1"/>
  <c r="M381" i="28"/>
  <c r="M382" i="33" s="1"/>
  <c r="O382" i="33" s="1"/>
  <c r="M393" i="28"/>
  <c r="M394" i="33" s="1"/>
  <c r="O394" i="33" s="1"/>
  <c r="M287" i="28"/>
  <c r="M288" i="33" s="1"/>
  <c r="O288" i="33" s="1"/>
  <c r="M46" i="28"/>
  <c r="M47" i="33" s="1"/>
  <c r="O47" i="33" s="1"/>
  <c r="M473" i="28"/>
  <c r="M474" i="33" s="1"/>
  <c r="O474" i="33" s="1"/>
  <c r="M457" i="28"/>
  <c r="M458" i="33" s="1"/>
  <c r="O458" i="33" s="1"/>
  <c r="M423" i="28"/>
  <c r="M424" i="33" s="1"/>
  <c r="O424" i="33" s="1"/>
  <c r="M359" i="28"/>
  <c r="M360" i="33" s="1"/>
  <c r="O360" i="33" s="1"/>
  <c r="M397" i="28"/>
  <c r="M398" i="33" s="1"/>
  <c r="O398" i="33" s="1"/>
  <c r="M7" i="28"/>
  <c r="M8" i="33" s="1"/>
  <c r="M337" i="28"/>
  <c r="M338" i="33" s="1"/>
  <c r="O338" i="33" s="1"/>
  <c r="M235" i="28"/>
  <c r="M236" i="33" s="1"/>
  <c r="O236" i="33" s="1"/>
  <c r="M217" i="28"/>
  <c r="M218" i="33" s="1"/>
  <c r="O218" i="33" s="1"/>
  <c r="M155" i="28"/>
  <c r="M156" i="33" s="1"/>
  <c r="O156" i="33" s="1"/>
  <c r="M123" i="28"/>
  <c r="M124" i="33" s="1"/>
  <c r="O124" i="33" s="1"/>
  <c r="M72" i="28"/>
  <c r="M73" i="33" s="1"/>
  <c r="O73" i="33" s="1"/>
  <c r="M349" i="28"/>
  <c r="M350" i="33" s="1"/>
  <c r="O350" i="33" s="1"/>
  <c r="M321" i="28"/>
  <c r="M322" i="33" s="1"/>
  <c r="O322" i="33" s="1"/>
  <c r="M261" i="28"/>
  <c r="M262" i="33" s="1"/>
  <c r="O262" i="33" s="1"/>
  <c r="M229" i="28"/>
  <c r="M230" i="33" s="1"/>
  <c r="O230" i="33" s="1"/>
  <c r="M197" i="28"/>
  <c r="M198" i="33" s="1"/>
  <c r="O198" i="33" s="1"/>
  <c r="M165" i="28"/>
  <c r="M166" i="33" s="1"/>
  <c r="O166" i="33" s="1"/>
  <c r="M133" i="28"/>
  <c r="M134" i="33" s="1"/>
  <c r="O134" i="33" s="1"/>
  <c r="M313" i="28"/>
  <c r="M314" i="33" s="1"/>
  <c r="O314" i="33" s="1"/>
  <c r="M89" i="28"/>
  <c r="M90" i="33" s="1"/>
  <c r="O90" i="33" s="1"/>
  <c r="M373" i="28"/>
  <c r="M374" i="33" s="1"/>
  <c r="O374" i="33" s="1"/>
  <c r="M273" i="28"/>
  <c r="M274" i="33" s="1"/>
  <c r="O274" i="33" s="1"/>
  <c r="M241" i="28"/>
  <c r="M242" i="33" s="1"/>
  <c r="O242" i="33" s="1"/>
  <c r="M209" i="28"/>
  <c r="M210" i="33" s="1"/>
  <c r="O210" i="33" s="1"/>
  <c r="M177" i="28"/>
  <c r="M178" i="33" s="1"/>
  <c r="O178" i="33" s="1"/>
  <c r="M145" i="28"/>
  <c r="M146" i="33" s="1"/>
  <c r="O146" i="33" s="1"/>
  <c r="M60" i="28"/>
  <c r="M61" i="33" s="1"/>
  <c r="O61" i="33" s="1"/>
  <c r="M223" i="28"/>
  <c r="M224" i="33" s="1"/>
  <c r="O224" i="33" s="1"/>
  <c r="M159" i="28"/>
  <c r="M160" i="33" s="1"/>
  <c r="O160" i="33" s="1"/>
  <c r="M117" i="28"/>
  <c r="M118" i="33" s="1"/>
  <c r="O118" i="33" s="1"/>
  <c r="M38" i="28"/>
  <c r="M39" i="33" s="1"/>
  <c r="O39" i="33" s="1"/>
  <c r="M465" i="28"/>
  <c r="M466" i="33" s="1"/>
  <c r="O466" i="33" s="1"/>
  <c r="M459" i="28"/>
  <c r="M460" i="33" s="1"/>
  <c r="O460" i="33" s="1"/>
  <c r="M427" i="28"/>
  <c r="M428" i="33" s="1"/>
  <c r="O428" i="33" s="1"/>
  <c r="M395" i="28"/>
  <c r="M396" i="33" s="1"/>
  <c r="O396" i="33" s="1"/>
  <c r="M363" i="28"/>
  <c r="M364" i="33" s="1"/>
  <c r="O364" i="33" s="1"/>
  <c r="M503" i="28"/>
  <c r="M504" i="33" s="1"/>
  <c r="O504" i="33" s="1"/>
  <c r="M495" i="28"/>
  <c r="M496" i="33" s="1"/>
  <c r="O496" i="33" s="1"/>
  <c r="M487" i="28"/>
  <c r="M488" i="33" s="1"/>
  <c r="O488" i="33" s="1"/>
  <c r="M479" i="28"/>
  <c r="M480" i="33" s="1"/>
  <c r="O480" i="33" s="1"/>
  <c r="M471" i="28"/>
  <c r="M472" i="33" s="1"/>
  <c r="O472" i="33" s="1"/>
  <c r="M463" i="28"/>
  <c r="M464" i="33" s="1"/>
  <c r="O464" i="33" s="1"/>
  <c r="M455" i="28"/>
  <c r="M456" i="33" s="1"/>
  <c r="O456" i="33" s="1"/>
  <c r="M447" i="28"/>
  <c r="M448" i="33" s="1"/>
  <c r="O448" i="33" s="1"/>
  <c r="M439" i="28"/>
  <c r="M440" i="33" s="1"/>
  <c r="O440" i="33" s="1"/>
  <c r="M431" i="28"/>
  <c r="M432" i="33" s="1"/>
  <c r="O432" i="33" s="1"/>
  <c r="M367" i="28"/>
  <c r="M368" i="33" s="1"/>
  <c r="O368" i="33" s="1"/>
  <c r="M437" i="28"/>
  <c r="M438" i="33" s="1"/>
  <c r="O438" i="33" s="1"/>
  <c r="M405" i="28"/>
  <c r="M406" i="33" s="1"/>
  <c r="O406" i="33" s="1"/>
  <c r="M341" i="28"/>
  <c r="M342" i="33" s="1"/>
  <c r="O342" i="33" s="1"/>
  <c r="M267" i="28"/>
  <c r="M268" i="33" s="1"/>
  <c r="O268" i="33" s="1"/>
  <c r="M187" i="28"/>
  <c r="M188" i="33" s="1"/>
  <c r="O188" i="33" s="1"/>
  <c r="M169" i="28"/>
  <c r="M170" i="33" s="1"/>
  <c r="O170" i="33" s="1"/>
  <c r="M137" i="28"/>
  <c r="M138" i="33" s="1"/>
  <c r="O138" i="33" s="1"/>
  <c r="M91" i="28"/>
  <c r="M92" i="33" s="1"/>
  <c r="O92" i="33" s="1"/>
  <c r="M80" i="28"/>
  <c r="M81" i="33" s="1"/>
  <c r="O81" i="33" s="1"/>
  <c r="M329" i="28"/>
  <c r="M330" i="33" s="1"/>
  <c r="O330" i="33" s="1"/>
  <c r="M279" i="28"/>
  <c r="M280" i="33" s="1"/>
  <c r="O280" i="33" s="1"/>
  <c r="M215" i="28"/>
  <c r="M216" i="33" s="1"/>
  <c r="O216" i="33" s="1"/>
  <c r="M151" i="28"/>
  <c r="M152" i="33" s="1"/>
  <c r="O152" i="33" s="1"/>
  <c r="M421" i="28"/>
  <c r="M422" i="33" s="1"/>
  <c r="O422" i="33" s="1"/>
  <c r="M325" i="28"/>
  <c r="M326" i="33" s="1"/>
  <c r="O326" i="33" s="1"/>
  <c r="M317" i="28"/>
  <c r="M318" i="33" s="1"/>
  <c r="O318" i="33" s="1"/>
  <c r="M103" i="28"/>
  <c r="M104" i="33" s="1"/>
  <c r="O104" i="33" s="1"/>
  <c r="M52" i="28"/>
  <c r="M53" i="33" s="1"/>
  <c r="O53" i="33" s="1"/>
  <c r="M295" i="28"/>
  <c r="M296" i="33" s="1"/>
  <c r="O296" i="33" s="1"/>
  <c r="M269" i="28"/>
  <c r="M270" i="33" s="1"/>
  <c r="O270" i="33" s="1"/>
  <c r="M237" i="28"/>
  <c r="M238" i="33" s="1"/>
  <c r="O238" i="33" s="1"/>
  <c r="M205" i="28"/>
  <c r="M206" i="33" s="1"/>
  <c r="O206" i="33" s="1"/>
  <c r="M173" i="28"/>
  <c r="M174" i="33" s="1"/>
  <c r="O174" i="33" s="1"/>
  <c r="M141" i="28"/>
  <c r="M142" i="33" s="1"/>
  <c r="O142" i="33" s="1"/>
  <c r="M30" i="28"/>
  <c r="M31" i="33" s="1"/>
  <c r="O31" i="33" s="1"/>
  <c r="M501" i="28"/>
  <c r="M502" i="33" s="1"/>
  <c r="O502" i="33" s="1"/>
  <c r="M375" i="28"/>
  <c r="M376" i="33" s="1"/>
  <c r="O376" i="33" s="1"/>
  <c r="M461" i="28"/>
  <c r="M462" i="33" s="1"/>
  <c r="O462" i="33" s="1"/>
  <c r="M281" i="28"/>
  <c r="M282" i="33" s="1"/>
  <c r="O282" i="33" s="1"/>
  <c r="M249" i="28"/>
  <c r="M250" i="33" s="1"/>
  <c r="O250" i="33" s="1"/>
  <c r="M413" i="28"/>
  <c r="M414" i="33" s="1"/>
  <c r="O414" i="33" s="1"/>
  <c r="M333" i="28"/>
  <c r="M334" i="33" s="1"/>
  <c r="O334" i="33" s="1"/>
  <c r="M44" i="28"/>
  <c r="M45" i="33" s="1"/>
  <c r="O45" i="33" s="1"/>
  <c r="M297" i="28"/>
  <c r="M298" i="33" s="1"/>
  <c r="O298" i="33" s="1"/>
  <c r="M239" i="28"/>
  <c r="M240" i="33" s="1"/>
  <c r="O240" i="33" s="1"/>
  <c r="M175" i="28"/>
  <c r="M176" i="33" s="1"/>
  <c r="O176" i="33" s="1"/>
  <c r="M389" i="28"/>
  <c r="M390" i="33" s="1"/>
  <c r="O390" i="33" s="1"/>
  <c r="M114" i="28"/>
  <c r="M115" i="33" s="1"/>
  <c r="O115" i="33" s="1"/>
  <c r="M97" i="28"/>
  <c r="M98" i="33" s="1"/>
  <c r="O98" i="33" s="1"/>
  <c r="M86" i="28"/>
  <c r="M87" i="33" s="1"/>
  <c r="O87" i="33" s="1"/>
  <c r="M22" i="28"/>
  <c r="M23" i="33" s="1"/>
  <c r="O23" i="33" s="1"/>
  <c r="M467" i="28"/>
  <c r="M468" i="33" s="1"/>
  <c r="O468" i="33" s="1"/>
  <c r="M435" i="28"/>
  <c r="M436" i="33" s="1"/>
  <c r="O436" i="33" s="1"/>
  <c r="M403" i="28"/>
  <c r="M404" i="33" s="1"/>
  <c r="O404" i="33" s="1"/>
  <c r="M371" i="28"/>
  <c r="M372" i="33" s="1"/>
  <c r="O372" i="33" s="1"/>
  <c r="M339" i="28"/>
  <c r="M340" i="33" s="1"/>
  <c r="O340" i="33" s="1"/>
  <c r="M323" i="28"/>
  <c r="M324" i="33" s="1"/>
  <c r="O324" i="33" s="1"/>
  <c r="M307" i="28"/>
  <c r="M308" i="33" s="1"/>
  <c r="O308" i="33" s="1"/>
  <c r="M291" i="28"/>
  <c r="M292" i="33" s="1"/>
  <c r="O292" i="33" s="1"/>
  <c r="M493" i="28"/>
  <c r="M494" i="33" s="1"/>
  <c r="O494" i="33" s="1"/>
  <c r="M383" i="28"/>
  <c r="M384" i="33" s="1"/>
  <c r="O384" i="33" s="1"/>
  <c r="M219" i="28"/>
  <c r="M220" i="33" s="1"/>
  <c r="O220" i="33" s="1"/>
  <c r="M201" i="28"/>
  <c r="M202" i="33" s="1"/>
  <c r="O202" i="33" s="1"/>
  <c r="M88" i="28"/>
  <c r="M89" i="33" s="1"/>
  <c r="O89" i="33" s="1"/>
  <c r="M231" i="28"/>
  <c r="M232" i="33" s="1"/>
  <c r="O232" i="33" s="1"/>
  <c r="M167" i="28"/>
  <c r="M168" i="33" s="1"/>
  <c r="O168" i="33" s="1"/>
  <c r="M305" i="28"/>
  <c r="M306" i="33" s="1"/>
  <c r="O306" i="33" s="1"/>
  <c r="M275" i="28"/>
  <c r="M276" i="33" s="1"/>
  <c r="O276" i="33" s="1"/>
  <c r="M243" i="28"/>
  <c r="M244" i="33" s="1"/>
  <c r="O244" i="33" s="1"/>
  <c r="M211" i="28"/>
  <c r="M212" i="33" s="1"/>
  <c r="O212" i="33" s="1"/>
  <c r="M179" i="28"/>
  <c r="M180" i="33" s="1"/>
  <c r="O180" i="33" s="1"/>
  <c r="M147" i="28"/>
  <c r="M148" i="33" s="1"/>
  <c r="O148" i="33" s="1"/>
  <c r="M113" i="28"/>
  <c r="M114" i="33" s="1"/>
  <c r="O114" i="33" s="1"/>
  <c r="M36" i="28"/>
  <c r="M37" i="33" s="1"/>
  <c r="O37" i="33" s="1"/>
  <c r="M301" i="28"/>
  <c r="M302" i="33" s="1"/>
  <c r="O302" i="33" s="1"/>
  <c r="M78" i="28"/>
  <c r="M79" i="33" s="1"/>
  <c r="O79" i="33" s="1"/>
  <c r="M14" i="28"/>
  <c r="M15" i="33" s="1"/>
  <c r="O15" i="33" s="1"/>
  <c r="M475" i="28"/>
  <c r="M476" i="33" s="1"/>
  <c r="O476" i="33" s="1"/>
  <c r="M485" i="28"/>
  <c r="M486" i="33" s="1"/>
  <c r="O486" i="33" s="1"/>
  <c r="M391" i="28"/>
  <c r="M392" i="33" s="1"/>
  <c r="O392" i="33" s="1"/>
  <c r="M101" i="28"/>
  <c r="M102" i="33" s="1"/>
  <c r="O102" i="33" s="1"/>
  <c r="M171" i="28"/>
  <c r="M172" i="33" s="1"/>
  <c r="O172" i="33" s="1"/>
  <c r="M139" i="28"/>
  <c r="M140" i="33" s="1"/>
  <c r="O140" i="33" s="1"/>
  <c r="M361" i="28"/>
  <c r="M362" i="33" s="1"/>
  <c r="O362" i="33" s="1"/>
  <c r="M327" i="28"/>
  <c r="M328" i="33" s="1"/>
  <c r="O328" i="33" s="1"/>
  <c r="M277" i="28"/>
  <c r="M278" i="33" s="1"/>
  <c r="O278" i="33" s="1"/>
  <c r="M245" i="28"/>
  <c r="M246" i="33" s="1"/>
  <c r="O246" i="33" s="1"/>
  <c r="M213" i="28"/>
  <c r="M214" i="33" s="1"/>
  <c r="O214" i="33" s="1"/>
  <c r="M181" i="28"/>
  <c r="M182" i="33" s="1"/>
  <c r="O182" i="33" s="1"/>
  <c r="M149" i="28"/>
  <c r="M150" i="33" s="1"/>
  <c r="O150" i="33" s="1"/>
  <c r="M369" i="28"/>
  <c r="M370" i="33" s="1"/>
  <c r="O370" i="33" s="1"/>
  <c r="M319" i="28"/>
  <c r="M320" i="33" s="1"/>
  <c r="O320" i="33" s="1"/>
  <c r="M309" i="28"/>
  <c r="M310" i="33" s="1"/>
  <c r="O310" i="33" s="1"/>
  <c r="M257" i="28"/>
  <c r="M258" i="33" s="1"/>
  <c r="O258" i="33" s="1"/>
  <c r="M225" i="28"/>
  <c r="M226" i="33" s="1"/>
  <c r="O226" i="33" s="1"/>
  <c r="M193" i="28"/>
  <c r="M194" i="33" s="1"/>
  <c r="O194" i="33" s="1"/>
  <c r="M161" i="28"/>
  <c r="M162" i="33" s="1"/>
  <c r="O162" i="33" s="1"/>
  <c r="M129" i="28"/>
  <c r="M130" i="33" s="1"/>
  <c r="O130" i="33" s="1"/>
  <c r="M28" i="28"/>
  <c r="M29" i="33" s="1"/>
  <c r="O29" i="33" s="1"/>
  <c r="M385" i="28"/>
  <c r="M386" i="33" s="1"/>
  <c r="O386" i="33" s="1"/>
  <c r="M255" i="28"/>
  <c r="M256" i="33" s="1"/>
  <c r="O256" i="33" s="1"/>
  <c r="M191" i="28"/>
  <c r="M192" i="33" s="1"/>
  <c r="O192" i="33" s="1"/>
  <c r="M127" i="28"/>
  <c r="M128" i="33" s="1"/>
  <c r="O128" i="33" s="1"/>
  <c r="M285" i="28"/>
  <c r="M286" i="33" s="1"/>
  <c r="O286" i="33" s="1"/>
  <c r="M107" i="28"/>
  <c r="M108" i="33" s="1"/>
  <c r="O108" i="33" s="1"/>
  <c r="M94" i="28"/>
  <c r="M95" i="33" s="1"/>
  <c r="O95" i="33" s="1"/>
  <c r="M70" i="28"/>
  <c r="M71" i="33" s="1"/>
  <c r="O71" i="33" s="1"/>
  <c r="J7" i="33"/>
  <c r="L7" i="33"/>
  <c r="K7" i="33"/>
  <c r="C42" i="21"/>
  <c r="D42" i="21"/>
  <c r="L6" i="32"/>
  <c r="G37" i="21"/>
  <c r="C61" i="21" s="1"/>
  <c r="P8" i="32"/>
  <c r="G38" i="21"/>
  <c r="C62" i="21" s="1"/>
  <c r="M433" i="28"/>
  <c r="M434" i="33" s="1"/>
  <c r="O434" i="33" s="1"/>
  <c r="M483" i="28"/>
  <c r="M484" i="33" s="1"/>
  <c r="O484" i="33" s="1"/>
  <c r="M443" i="28"/>
  <c r="M444" i="33" s="1"/>
  <c r="O444" i="33" s="1"/>
  <c r="M411" i="28"/>
  <c r="M412" i="33" s="1"/>
  <c r="O412" i="33" s="1"/>
  <c r="M379" i="28"/>
  <c r="M380" i="33" s="1"/>
  <c r="O380" i="33" s="1"/>
  <c r="M347" i="28"/>
  <c r="M348" i="33" s="1"/>
  <c r="O348" i="33" s="1"/>
  <c r="M477" i="28"/>
  <c r="M478" i="33" s="1"/>
  <c r="O478" i="33" s="1"/>
  <c r="M469" i="28"/>
  <c r="M470" i="33" s="1"/>
  <c r="O470" i="33" s="1"/>
  <c r="M399" i="28"/>
  <c r="M400" i="33" s="1"/>
  <c r="O400" i="33" s="1"/>
  <c r="M401" i="28"/>
  <c r="M402" i="33" s="1"/>
  <c r="O402" i="33" s="1"/>
  <c r="M283" i="28"/>
  <c r="M284" i="33" s="1"/>
  <c r="O284" i="33" s="1"/>
  <c r="M251" i="28"/>
  <c r="M252" i="33" s="1"/>
  <c r="O252" i="33" s="1"/>
  <c r="M233" i="28"/>
  <c r="M234" i="33" s="1"/>
  <c r="O234" i="33" s="1"/>
  <c r="M153" i="28"/>
  <c r="M154" i="33" s="1"/>
  <c r="O154" i="33" s="1"/>
  <c r="M121" i="28"/>
  <c r="M122" i="33" s="1"/>
  <c r="O122" i="33" s="1"/>
  <c r="M353" i="28"/>
  <c r="M354" i="33" s="1"/>
  <c r="O354" i="33" s="1"/>
  <c r="M335" i="28"/>
  <c r="M336" i="33" s="1"/>
  <c r="O336" i="33" s="1"/>
  <c r="M247" i="28"/>
  <c r="M248" i="33" s="1"/>
  <c r="O248" i="33" s="1"/>
  <c r="M183" i="28"/>
  <c r="M184" i="33" s="1"/>
  <c r="O184" i="33" s="1"/>
  <c r="M377" i="28"/>
  <c r="M378" i="33" s="1"/>
  <c r="O378" i="33" s="1"/>
  <c r="M110" i="28"/>
  <c r="M111" i="33" s="1"/>
  <c r="O111" i="33" s="1"/>
  <c r="M84" i="28"/>
  <c r="M85" i="33" s="1"/>
  <c r="O85" i="33" s="1"/>
  <c r="M20" i="28"/>
  <c r="M21" i="33" s="1"/>
  <c r="O21" i="33" s="1"/>
  <c r="M289" i="28"/>
  <c r="M290" i="33" s="1"/>
  <c r="O290" i="33" s="1"/>
  <c r="M253" i="28"/>
  <c r="M254" i="33" s="1"/>
  <c r="O254" i="33" s="1"/>
  <c r="M221" i="28"/>
  <c r="M222" i="33" s="1"/>
  <c r="O222" i="33" s="1"/>
  <c r="M189" i="28"/>
  <c r="M190" i="33" s="1"/>
  <c r="O190" i="33" s="1"/>
  <c r="M157" i="28"/>
  <c r="M158" i="33" s="1"/>
  <c r="O158" i="33" s="1"/>
  <c r="M125" i="28"/>
  <c r="M126" i="33" s="1"/>
  <c r="O126" i="33" s="1"/>
  <c r="M62" i="28"/>
  <c r="M63" i="33" s="1"/>
  <c r="O63" i="33" s="1"/>
  <c r="M441" i="28"/>
  <c r="M442" i="33" s="1"/>
  <c r="O442" i="33" s="1"/>
  <c r="M491" i="28"/>
  <c r="M492" i="33" s="1"/>
  <c r="O492" i="33" s="1"/>
  <c r="M407" i="28"/>
  <c r="M408" i="33" s="1"/>
  <c r="O408" i="33" s="1"/>
  <c r="M343" i="28"/>
  <c r="M344" i="33" s="1"/>
  <c r="O344" i="33" s="1"/>
  <c r="M409" i="28"/>
  <c r="M410" i="33" s="1"/>
  <c r="O410" i="33" s="1"/>
  <c r="M345" i="28"/>
  <c r="M346" i="33" s="1"/>
  <c r="O346" i="33" s="1"/>
  <c r="M265" i="28"/>
  <c r="M266" i="33" s="1"/>
  <c r="O266" i="33" s="1"/>
  <c r="M203" i="28"/>
  <c r="M204" i="33" s="1"/>
  <c r="O204" i="33" s="1"/>
  <c r="M185" i="28"/>
  <c r="M186" i="33" s="1"/>
  <c r="O186" i="33" s="1"/>
  <c r="M8" i="28"/>
  <c r="M9" i="33" s="1"/>
  <c r="M105" i="28"/>
  <c r="M106" i="33" s="1"/>
  <c r="O106" i="33" s="1"/>
  <c r="M445" i="28"/>
  <c r="M446" i="33" s="1"/>
  <c r="O446" i="33" s="1"/>
  <c r="M425" i="28"/>
  <c r="M426" i="33" s="1"/>
  <c r="O426" i="33" s="1"/>
  <c r="M109" i="28"/>
  <c r="M110" i="33" s="1"/>
  <c r="O110" i="33" s="1"/>
  <c r="M429" i="28"/>
  <c r="M430" i="33" s="1"/>
  <c r="O430" i="33" s="1"/>
  <c r="M119" i="28"/>
  <c r="M120" i="33" s="1"/>
  <c r="O120" i="33" s="1"/>
  <c r="M93" i="28"/>
  <c r="M94" i="33" s="1"/>
  <c r="O94" i="33" s="1"/>
  <c r="M76" i="28"/>
  <c r="M77" i="33" s="1"/>
  <c r="O77" i="33" s="1"/>
  <c r="D41" i="21"/>
  <c r="M12" i="28"/>
  <c r="M13" i="33" s="1"/>
  <c r="O13" i="33" s="1"/>
  <c r="M453" i="28"/>
  <c r="M454" i="33" s="1"/>
  <c r="O454" i="33" s="1"/>
  <c r="M303" i="28"/>
  <c r="M304" i="33" s="1"/>
  <c r="O304" i="33" s="1"/>
  <c r="M271" i="28"/>
  <c r="M272" i="33" s="1"/>
  <c r="O272" i="33" s="1"/>
  <c r="M207" i="28"/>
  <c r="M208" i="33" s="1"/>
  <c r="O208" i="33" s="1"/>
  <c r="M143" i="28"/>
  <c r="M144" i="33" s="1"/>
  <c r="O144" i="33" s="1"/>
  <c r="H7" i="33"/>
  <c r="M6" i="28"/>
  <c r="M293" i="28"/>
  <c r="M294" i="33" s="1"/>
  <c r="O294" i="33" s="1"/>
  <c r="M54" i="28"/>
  <c r="M55" i="33" s="1"/>
  <c r="O55" i="33" s="1"/>
  <c r="E31" i="21"/>
  <c r="D25" i="21"/>
  <c r="G26" i="21"/>
  <c r="C50" i="21" s="1"/>
  <c r="E26" i="21"/>
  <c r="E30" i="21"/>
  <c r="G30" i="21"/>
  <c r="C54" i="21" s="1"/>
  <c r="C25" i="21"/>
  <c r="C16" i="21" s="1"/>
  <c r="E28" i="21"/>
  <c r="L507" i="29"/>
  <c r="G28" i="21"/>
  <c r="C52" i="21" s="1"/>
  <c r="L6" i="29"/>
  <c r="G7" i="37"/>
  <c r="M7" i="37" s="1"/>
  <c r="G34" i="20"/>
  <c r="G33" i="20" s="1"/>
  <c r="G506" i="36"/>
  <c r="N9" i="33" l="1"/>
  <c r="O9" i="33" s="1"/>
  <c r="O8" i="33"/>
  <c r="Q9" i="33"/>
  <c r="P8" i="33"/>
  <c r="Q8" i="33"/>
  <c r="N7" i="37"/>
  <c r="G32" i="21"/>
  <c r="C56" i="21" s="1"/>
  <c r="N7" i="33"/>
  <c r="Q7" i="33" s="1"/>
  <c r="E42" i="21"/>
  <c r="G36" i="21"/>
  <c r="C41" i="21"/>
  <c r="G31" i="20"/>
  <c r="G25" i="20"/>
  <c r="M7" i="33"/>
  <c r="G30" i="20"/>
  <c r="M506" i="28"/>
  <c r="D40" i="21"/>
  <c r="D39" i="21" s="1"/>
  <c r="G33" i="21"/>
  <c r="C57" i="21" s="1"/>
  <c r="Q507" i="31"/>
  <c r="Q6" i="31"/>
  <c r="E25" i="21"/>
  <c r="G25" i="21"/>
  <c r="D20" i="20"/>
  <c r="C44" i="21"/>
  <c r="C43" i="21" s="1"/>
  <c r="P9" i="33" l="1"/>
  <c r="O7" i="33"/>
  <c r="O7" i="37"/>
  <c r="E44" i="21"/>
  <c r="E43" i="21" s="1"/>
  <c r="N6" i="33"/>
  <c r="P7" i="33"/>
  <c r="N507" i="33"/>
  <c r="G31" i="21"/>
  <c r="G29" i="20"/>
  <c r="D19" i="20" s="1"/>
  <c r="G42" i="21"/>
  <c r="C66" i="21" s="1"/>
  <c r="E41" i="21"/>
  <c r="G41" i="21"/>
  <c r="C65" i="21" s="1"/>
  <c r="C35" i="21"/>
  <c r="G24" i="20"/>
  <c r="D17" i="20" s="1"/>
  <c r="Q6" i="33"/>
  <c r="Q507" i="33"/>
  <c r="G40" i="21"/>
  <c r="C64" i="21" s="1"/>
  <c r="E40" i="21"/>
  <c r="C40" i="21"/>
  <c r="C39" i="21" s="1"/>
  <c r="C20" i="21" s="1"/>
  <c r="C21" i="21"/>
  <c r="O6" i="37" l="1"/>
  <c r="O507" i="37"/>
  <c r="G44" i="21"/>
  <c r="E39" i="21"/>
  <c r="G39" i="21"/>
  <c r="D21" i="20"/>
  <c r="G35" i="20"/>
  <c r="C34" i="21"/>
  <c r="C18" i="21" s="1"/>
  <c r="C22" i="21" s="1"/>
  <c r="D35" i="21"/>
  <c r="G43" i="21" l="1"/>
  <c r="C68" i="21"/>
  <c r="C45" i="21"/>
  <c r="D34" i="21"/>
  <c r="D45" i="21" s="1"/>
  <c r="E35" i="21"/>
  <c r="G35" i="21" l="1"/>
  <c r="E34" i="21"/>
  <c r="E45" i="21" s="1"/>
  <c r="G34" i="21" l="1"/>
  <c r="G45" i="21" s="1"/>
  <c r="C59" i="21"/>
  <c r="E21" i="21"/>
  <c r="C60" i="21" l="1"/>
  <c r="C49" i="21"/>
  <c r="C55" i="21"/>
  <c r="E17" i="21"/>
  <c r="C63" i="21"/>
  <c r="E18" i="21"/>
  <c r="C58" i="21"/>
  <c r="E19" i="21"/>
  <c r="C67" i="21"/>
  <c r="E20" i="21"/>
  <c r="E16" i="21"/>
  <c r="C69" i="21" l="1"/>
  <c r="D22" i="21"/>
  <c r="G16" i="21" s="1"/>
  <c r="E22" i="21"/>
</calcChain>
</file>

<file path=xl/sharedStrings.xml><?xml version="1.0" encoding="utf-8"?>
<sst xmlns="http://schemas.openxmlformats.org/spreadsheetml/2006/main" count="599" uniqueCount="262">
  <si>
    <t>N°</t>
  </si>
  <si>
    <t>Dépense sur devis</t>
  </si>
  <si>
    <t>Total</t>
  </si>
  <si>
    <r>
      <t xml:space="preserve">Description de la dépense </t>
    </r>
    <r>
      <rPr>
        <b/>
        <sz val="11"/>
        <color rgb="FFFF0000"/>
        <rFont val="Calibri"/>
        <family val="2"/>
        <scheme val="minor"/>
      </rPr>
      <t>*</t>
    </r>
  </si>
  <si>
    <t>DEMANDEUR</t>
  </si>
  <si>
    <t>Motif inéligibilité</t>
  </si>
  <si>
    <t>Justificatif absent</t>
  </si>
  <si>
    <t>Justificatif sans rapport avec la dépense</t>
  </si>
  <si>
    <t>Nature de dépense inéligible</t>
  </si>
  <si>
    <t>Dépense non liée à l'opération</t>
  </si>
  <si>
    <t>Défaut de formalisme du justificatif (prix unitaire, quantité, désignation)</t>
  </si>
  <si>
    <t>Défaut de date</t>
  </si>
  <si>
    <t>Défaut désignation de l'acheteur</t>
  </si>
  <si>
    <t>Défaut désignation du vendeur/fournisseur</t>
  </si>
  <si>
    <t>Incohérence entre désignation acheteur et bénéficiaire aide</t>
  </si>
  <si>
    <t>Incohérence entre montant présenté et montant justifié</t>
  </si>
  <si>
    <t>Intervenant non qualifié</t>
  </si>
  <si>
    <t>TVA inéligible</t>
  </si>
  <si>
    <t>Défaut du prix unitaire HT</t>
  </si>
  <si>
    <t>Auto-facturation</t>
  </si>
  <si>
    <t>Justificatif périmé</t>
  </si>
  <si>
    <t>Dépense retenue dans un autre dossier</t>
  </si>
  <si>
    <t>Motif d'inégibilité</t>
  </si>
  <si>
    <t>Commentaire instructeur</t>
  </si>
  <si>
    <t>Synthèse des dépenses liées au projet présenté</t>
  </si>
  <si>
    <t>Type de dépenses</t>
  </si>
  <si>
    <t>Montant présenté</t>
  </si>
  <si>
    <t>Montant raisonnable</t>
  </si>
  <si>
    <t>Montant éligible retenu</t>
  </si>
  <si>
    <t>Montant éligible</t>
  </si>
  <si>
    <t>Synthèse des dépenses présentées</t>
  </si>
  <si>
    <t>Montant écarté</t>
  </si>
  <si>
    <t>Montant Assiette PSN</t>
  </si>
  <si>
    <t>Consignes d'utilisation</t>
  </si>
  <si>
    <t>Rappels réglementaires</t>
  </si>
  <si>
    <t>Commentaires</t>
  </si>
  <si>
    <t>(nature de la dépense indiquée sur le devis ou sur le justificatif de dépense.
Ex : désignation de l'article, de l'objet…)</t>
  </si>
  <si>
    <t>Sélectionner le poste de dépenses</t>
  </si>
  <si>
    <t>(le cas échéant, pour préciser un point saillant au Service Instructeur)</t>
  </si>
  <si>
    <t>Exemple</t>
  </si>
  <si>
    <t>Design Print</t>
  </si>
  <si>
    <t>Catégories de dépenses</t>
  </si>
  <si>
    <t>Sous-catégorie de dépenses</t>
  </si>
  <si>
    <r>
      <t xml:space="preserve">Dénomination du fournisseur du devis choisi </t>
    </r>
    <r>
      <rPr>
        <b/>
        <sz val="11"/>
        <color rgb="FFFF0000"/>
        <rFont val="Calibri"/>
        <family val="2"/>
        <scheme val="minor"/>
      </rPr>
      <t>*</t>
    </r>
  </si>
  <si>
    <r>
      <t xml:space="preserve">Sous catégories de dépenses </t>
    </r>
    <r>
      <rPr>
        <b/>
        <sz val="11"/>
        <color rgb="FFFF0000"/>
        <rFont val="Calibri"/>
        <family val="2"/>
        <scheme val="minor"/>
      </rPr>
      <t>*</t>
    </r>
  </si>
  <si>
    <r>
      <t>Montant HT
du devis choisi</t>
    </r>
    <r>
      <rPr>
        <b/>
        <sz val="11"/>
        <color rgb="FFFF0000"/>
        <rFont val="Calibri"/>
        <family val="2"/>
        <scheme val="minor"/>
      </rPr>
      <t xml:space="preserve"> *</t>
    </r>
  </si>
  <si>
    <t>TOTAL</t>
  </si>
  <si>
    <t>Imprimante</t>
  </si>
  <si>
    <t>20240223-0001</t>
  </si>
  <si>
    <t>Devis choisi car pas de délai de livraison</t>
  </si>
  <si>
    <t>Sous-catégories de dépenses</t>
  </si>
  <si>
    <t>Règles de plafond</t>
  </si>
  <si>
    <r>
      <t xml:space="preserve">Identifiant du justificatif </t>
    </r>
    <r>
      <rPr>
        <b/>
        <sz val="11"/>
        <color rgb="FFFF0000"/>
        <rFont val="Calibri"/>
        <family val="2"/>
        <scheme val="minor"/>
      </rPr>
      <t>*</t>
    </r>
  </si>
  <si>
    <t>(information présente sur le justificatif joint.
Ex: numéro de devis,...)</t>
  </si>
  <si>
    <t>Intitulé du projet</t>
  </si>
  <si>
    <t>Nom ou raison sociale du porteur de projet</t>
  </si>
  <si>
    <r>
      <t xml:space="preserve">Montant éligible 
(€ HT) </t>
    </r>
    <r>
      <rPr>
        <b/>
        <sz val="11"/>
        <color rgb="FFFF0000"/>
        <rFont val="Calibri"/>
        <family val="2"/>
        <scheme val="minor"/>
      </rPr>
      <t>*</t>
    </r>
  </si>
  <si>
    <t>(nom de l'entreprise, de la structure émettrice du devis ou du justificatif de la dépense retenue)</t>
  </si>
  <si>
    <t>(montant hors taxes du devis reteu, en euros)</t>
  </si>
  <si>
    <t>https://daaf.mayotte.agriculture.gouv.fr/guide-du-beneficiaire-et-notice-transversale-a618.html</t>
  </si>
  <si>
    <t xml:space="preserve">        Merci de consulter le guide du bénéficiaire et la notice transversale à la demande d'aide au lien suivant :</t>
  </si>
  <si>
    <t>Catégories de dépenses et Sous-catégories de dépenses</t>
  </si>
  <si>
    <t>Si le montant éligible est différent de celui présenté, il faut saisir obligatoirement un motif d'inéligibilité.</t>
  </si>
  <si>
    <t>Ligne Instruite</t>
  </si>
  <si>
    <t>Oui</t>
  </si>
  <si>
    <t>La TVA est inéligible sur le PSN à Mayotte</t>
  </si>
  <si>
    <t>Frais de personnel</t>
  </si>
  <si>
    <t>Déplacements sur frais réels</t>
  </si>
  <si>
    <t>Dépenses sur barèmes</t>
  </si>
  <si>
    <t>Publicité européenne</t>
  </si>
  <si>
    <t xml:space="preserve">Achat de prestation </t>
  </si>
  <si>
    <t>Achat de matériel</t>
  </si>
  <si>
    <t>Etude préalable</t>
  </si>
  <si>
    <t>Salaire ingénieur</t>
  </si>
  <si>
    <t>Salaire technicien</t>
  </si>
  <si>
    <t>Billets d'avion</t>
  </si>
  <si>
    <t>Billets de train</t>
  </si>
  <si>
    <t xml:space="preserve">Frais de déplacement (barèmes kilométriques) </t>
  </si>
  <si>
    <t>Frais d'hébergement</t>
  </si>
  <si>
    <t>Frais de restauration</t>
  </si>
  <si>
    <t>Dépenses sur devis - autres</t>
  </si>
  <si>
    <t>Frais de structure</t>
  </si>
  <si>
    <t>15% des frais de personnel</t>
  </si>
  <si>
    <r>
      <t xml:space="preserve">Description de l'intervention </t>
    </r>
    <r>
      <rPr>
        <b/>
        <sz val="11"/>
        <color rgb="FFFF0000"/>
        <rFont val="Calibri"/>
        <family val="2"/>
        <scheme val="minor"/>
      </rPr>
      <t>*</t>
    </r>
  </si>
  <si>
    <r>
      <t xml:space="preserve">Nom de l'intervenant </t>
    </r>
    <r>
      <rPr>
        <b/>
        <sz val="11"/>
        <color rgb="FFFF0000"/>
        <rFont val="Calibri"/>
        <family val="2"/>
        <scheme val="minor"/>
      </rPr>
      <t>*</t>
    </r>
  </si>
  <si>
    <r>
      <t xml:space="preserve">Qualification de l'intervenant </t>
    </r>
    <r>
      <rPr>
        <b/>
        <sz val="11"/>
        <color rgb="FFFF0000"/>
        <rFont val="Calibri"/>
        <family val="2"/>
        <scheme val="minor"/>
      </rPr>
      <t>*</t>
    </r>
  </si>
  <si>
    <r>
      <t xml:space="preserve">Coût salarial sur la période </t>
    </r>
    <r>
      <rPr>
        <b/>
        <sz val="11"/>
        <color rgb="FFFF0000"/>
        <rFont val="Calibri"/>
        <family val="2"/>
        <scheme val="minor"/>
      </rPr>
      <t>*</t>
    </r>
  </si>
  <si>
    <r>
      <t xml:space="preserve">Temps de travail sur la période </t>
    </r>
    <r>
      <rPr>
        <b/>
        <sz val="11"/>
        <color rgb="FFFF0000"/>
        <rFont val="Calibri"/>
        <family val="2"/>
        <scheme val="minor"/>
      </rPr>
      <t>*</t>
    </r>
  </si>
  <si>
    <r>
      <t xml:space="preserve">Temps de travail sur l'opération </t>
    </r>
    <r>
      <rPr>
        <b/>
        <sz val="11"/>
        <color rgb="FFFF0000"/>
        <rFont val="Calibri"/>
        <family val="2"/>
        <scheme val="minor"/>
      </rPr>
      <t>*</t>
    </r>
  </si>
  <si>
    <t>Montant HT demandé</t>
  </si>
  <si>
    <t>Sélectionner la sous-catégorie de dépense</t>
  </si>
  <si>
    <t>Technicien</t>
  </si>
  <si>
    <t>Chercheur</t>
  </si>
  <si>
    <t>Directeur</t>
  </si>
  <si>
    <t>Ingénieur</t>
  </si>
  <si>
    <t xml:space="preserve">Niveau d’étude - Poste </t>
  </si>
  <si>
    <t>Salaire brut chargé maximal annuel pour un temps plein (1607 heures annuelles)</t>
  </si>
  <si>
    <t>Frais de restauration : 20 € (à hauteur de deux repas maximum par jour)</t>
  </si>
  <si>
    <t>Frais de d'hébergement : Voir l'arrêté du 20 septembre 2023</t>
  </si>
  <si>
    <t>Frais de déplacement : Voir l'arrêté du 27 mars 2023</t>
  </si>
  <si>
    <r>
      <t xml:space="preserve">Description du déplacement </t>
    </r>
    <r>
      <rPr>
        <b/>
        <sz val="11"/>
        <color rgb="FFFF0000"/>
        <rFont val="Calibri"/>
        <family val="2"/>
        <scheme val="minor"/>
      </rPr>
      <t>*</t>
    </r>
  </si>
  <si>
    <r>
      <t xml:space="preserve">Nom de l'agent </t>
    </r>
    <r>
      <rPr>
        <b/>
        <sz val="11"/>
        <color rgb="FFFF0000"/>
        <rFont val="Calibri"/>
        <family val="2"/>
        <scheme val="minor"/>
      </rPr>
      <t>*</t>
    </r>
  </si>
  <si>
    <t>(montant hors taxes)</t>
  </si>
  <si>
    <r>
      <t xml:space="preserve">Montant HT demandé </t>
    </r>
    <r>
      <rPr>
        <b/>
        <sz val="11"/>
        <color rgb="FFFF0000"/>
        <rFont val="Calibri"/>
        <family val="2"/>
        <scheme val="minor"/>
      </rPr>
      <t>*</t>
    </r>
  </si>
  <si>
    <t>Puissance adminstrative du véhicule</t>
  </si>
  <si>
    <t>1 CV et moins</t>
  </si>
  <si>
    <t>2 CV</t>
  </si>
  <si>
    <t>3 CV</t>
  </si>
  <si>
    <t>4 CV</t>
  </si>
  <si>
    <t>5 CV</t>
  </si>
  <si>
    <t>6 CV</t>
  </si>
  <si>
    <t>7 CV et plus</t>
  </si>
  <si>
    <t>Description de l'intervention</t>
  </si>
  <si>
    <t>Frais de déplacement Voitures</t>
  </si>
  <si>
    <t>Frais de déplacement Motocyclettes</t>
  </si>
  <si>
    <t>Frais de déplacement Cyclomoteurs</t>
  </si>
  <si>
    <t>Paris</t>
  </si>
  <si>
    <t>Commune du Grand Paris</t>
  </si>
  <si>
    <t>Ville de + de 200 000 habitants</t>
  </si>
  <si>
    <t>Mayotte / Outre-mer</t>
  </si>
  <si>
    <t>Autre ville / Commune</t>
  </si>
  <si>
    <t>Travailleur handicapé en situation de mobilité réduite</t>
  </si>
  <si>
    <t xml:space="preserve">TARIF APPLICABLE AUX AUTOMOBILES </t>
  </si>
  <si>
    <t>TARIF APPLICABLE AUX MOTOCYCLETTES</t>
  </si>
  <si>
    <t>Puissance administrative</t>
  </si>
  <si>
    <t xml:space="preserve">TARIF APPLICABLE AUX CYCLOMOTEURS </t>
  </si>
  <si>
    <t>Dépenses sur frais réels</t>
  </si>
  <si>
    <t>Puissance du véhicule</t>
  </si>
  <si>
    <t>Nombre de kilomètre réalisés</t>
  </si>
  <si>
    <t>Localisation des frais d'hébergement</t>
  </si>
  <si>
    <r>
      <t xml:space="preserve">Nombre d'intervention </t>
    </r>
    <r>
      <rPr>
        <b/>
        <sz val="11"/>
        <color rgb="FFFF0000"/>
        <rFont val="Calibri"/>
        <family val="2"/>
        <scheme val="minor"/>
      </rPr>
      <t>*</t>
    </r>
  </si>
  <si>
    <t>(Veuillez précisez la nature du forfait demandé)</t>
  </si>
  <si>
    <t>(Veuillez choisir le forfait demandé)</t>
  </si>
  <si>
    <r>
      <t xml:space="preserve">Description du forfait </t>
    </r>
    <r>
      <rPr>
        <b/>
        <sz val="11"/>
        <color rgb="FFFF0000"/>
        <rFont val="Calibri"/>
        <family val="2"/>
        <scheme val="minor"/>
      </rPr>
      <t>*</t>
    </r>
  </si>
  <si>
    <t>(Demandé uniquement pour les frais de déplacement)</t>
  </si>
  <si>
    <t>(Demandé uniquement pour les frais d'hébergement)</t>
  </si>
  <si>
    <t>(Montant hors taxes)</t>
  </si>
  <si>
    <t>(Veuillez saisir qu'un seul billet d'avion ou de train par ligne)</t>
  </si>
  <si>
    <t>Billets d'avion Aller - Retour Mayotte - Paris</t>
  </si>
  <si>
    <t>(information présente sur le justificatif joint)</t>
  </si>
  <si>
    <t>OM 1412</t>
  </si>
  <si>
    <t>Aller - Retour Mayotte - Hexagone</t>
  </si>
  <si>
    <t>Aller - Retour Mayotte - La Réunion</t>
  </si>
  <si>
    <t>Aller - Retour Mayotte - Caraïbes</t>
  </si>
  <si>
    <t>Nature du billet d'avion</t>
  </si>
  <si>
    <t>(Demandé uniquement pour les billets d'avion)</t>
  </si>
  <si>
    <t>M. Avion</t>
  </si>
  <si>
    <t xml:space="preserve">Déplacement dans le cadre de la formation lié au projet </t>
  </si>
  <si>
    <t>M. Salaire</t>
  </si>
  <si>
    <t xml:space="preserve">Les dépenses sur rémunérations sont calculées sur une base unique de 1607 heures par an. </t>
  </si>
  <si>
    <t>Description de la mission de la personne</t>
  </si>
  <si>
    <t>Nom et prénom de la personne</t>
  </si>
  <si>
    <t>Diplôme, niveau d'etude, etc….</t>
  </si>
  <si>
    <t>Code barème</t>
  </si>
  <si>
    <t>Ces 3 colonnes sont à masquer</t>
  </si>
  <si>
    <t>Déplacement Mamoudzou - Coconi</t>
  </si>
  <si>
    <t>Plafond 60 000 € par technicien</t>
  </si>
  <si>
    <t>Plafond 80 000 € par ingénieur</t>
  </si>
  <si>
    <t>Plafond par billets d'avion</t>
  </si>
  <si>
    <r>
      <t xml:space="preserve">Montant éligible retenu (€ HT) </t>
    </r>
    <r>
      <rPr>
        <b/>
        <sz val="11"/>
        <color rgb="FFFF0000"/>
        <rFont val="Calibri"/>
        <family val="2"/>
        <scheme val="minor"/>
      </rPr>
      <t>*</t>
    </r>
  </si>
  <si>
    <t>Ces 3 colonnes sont à masquer pour le porteur de projet</t>
  </si>
  <si>
    <t>Montant total éligible retenu (€ HT)</t>
  </si>
  <si>
    <t>Domaine</t>
  </si>
  <si>
    <t>Filières animales hors lait (bovin viande, petits ruminants…)</t>
  </si>
  <si>
    <t>Projet transversal (marque territoriale, projet concernant plusieurs filières…)</t>
  </si>
  <si>
    <t>Animation du RITA</t>
  </si>
  <si>
    <t>Coopérations environnementales</t>
  </si>
  <si>
    <t>Plafonds budgétaires indicatifs AAP 2024</t>
  </si>
  <si>
    <t>Nombre de dossier au sein du partenariat</t>
  </si>
  <si>
    <t xml:space="preserve">Filières végétales (maraîchage, bananes, agrumes, légumes racines, PAPAM, vanille, coco, agriculture biologique…) et lait </t>
  </si>
  <si>
    <t>Les dépenses sur rémunérations sont calculées sur une base unique de 1607 heures par an. 
Exemple : Salaire annuel / 1607h = Coût horaire
Coût horaire * Nombre d’heures travaillées = Montant demandé</t>
  </si>
  <si>
    <t>Dépenses sur frais de personnel</t>
  </si>
  <si>
    <t>Dépenses sur frais de structure</t>
  </si>
  <si>
    <r>
      <t xml:space="preserve">Dépenses sur frais de personnel
</t>
    </r>
    <r>
      <rPr>
        <i/>
        <sz val="12"/>
        <color theme="1"/>
        <rFont val="Calibri"/>
        <family val="2"/>
        <scheme val="minor"/>
      </rPr>
      <t xml:space="preserve">Les colonnes marquées d'un " </t>
    </r>
    <r>
      <rPr>
        <i/>
        <sz val="12"/>
        <color rgb="FFFF0000"/>
        <rFont val="Calibri"/>
        <family val="2"/>
        <scheme val="minor"/>
      </rPr>
      <t>*</t>
    </r>
    <r>
      <rPr>
        <i/>
        <sz val="12"/>
        <color theme="1"/>
        <rFont val="Calibri"/>
        <family val="2"/>
        <scheme val="minor"/>
      </rPr>
      <t xml:space="preserve"> " sont à remplir obligatoirement pour chaque ligne de dépense. Merci de ne pas modifier ce document.</t>
    </r>
  </si>
  <si>
    <r>
      <t xml:space="preserve">Dépenses sur frais réels
</t>
    </r>
    <r>
      <rPr>
        <i/>
        <sz val="12"/>
        <color theme="1"/>
        <rFont val="Calibri"/>
        <family val="2"/>
        <scheme val="minor"/>
      </rPr>
      <t xml:space="preserve">Les colonnes marquées d'un " </t>
    </r>
    <r>
      <rPr>
        <i/>
        <sz val="12"/>
        <color rgb="FFFF0000"/>
        <rFont val="Calibri"/>
        <family val="2"/>
        <scheme val="minor"/>
      </rPr>
      <t>*</t>
    </r>
    <r>
      <rPr>
        <i/>
        <sz val="12"/>
        <color theme="1"/>
        <rFont val="Calibri"/>
        <family val="2"/>
        <scheme val="minor"/>
      </rPr>
      <t xml:space="preserve"> " sont à remplir obligatoirement pour chaque ligne de dépense. Merci de ne pas modifier ce document.</t>
    </r>
  </si>
  <si>
    <r>
      <t xml:space="preserve">Dépenses forfaitaires
</t>
    </r>
    <r>
      <rPr>
        <i/>
        <sz val="12"/>
        <color theme="1"/>
        <rFont val="Calibri"/>
        <family val="2"/>
        <scheme val="minor"/>
      </rPr>
      <t xml:space="preserve">Les colonnes marquées d'un " </t>
    </r>
    <r>
      <rPr>
        <i/>
        <sz val="12"/>
        <color rgb="FFFF0000"/>
        <rFont val="Calibri"/>
        <family val="2"/>
        <scheme val="minor"/>
      </rPr>
      <t>*</t>
    </r>
    <r>
      <rPr>
        <i/>
        <sz val="12"/>
        <color theme="1"/>
        <rFont val="Calibri"/>
        <family val="2"/>
        <scheme val="minor"/>
      </rPr>
      <t xml:space="preserve"> " sont à remplir obligatoirement pour chaque ligne de dépense. Merci de ne pas modifier ce document.</t>
    </r>
  </si>
  <si>
    <r>
      <t xml:space="preserve">(nom de l'entreprise, de la structure émettrice du devis ou du justificatif de la dépense </t>
    </r>
    <r>
      <rPr>
        <i/>
        <u/>
        <sz val="10"/>
        <color rgb="FF0070C0"/>
        <rFont val="Calibri"/>
        <family val="2"/>
        <scheme val="minor"/>
      </rPr>
      <t>retenue</t>
    </r>
    <r>
      <rPr>
        <i/>
        <sz val="10"/>
        <color rgb="FF0070C0"/>
        <rFont val="Calibri"/>
        <family val="2"/>
        <scheme val="minor"/>
      </rPr>
      <t>)</t>
    </r>
  </si>
  <si>
    <r>
      <t xml:space="preserve">(montant hors taxes du devis </t>
    </r>
    <r>
      <rPr>
        <i/>
        <u/>
        <sz val="10"/>
        <color rgb="FF0070C0"/>
        <rFont val="Calibri"/>
        <family val="2"/>
        <scheme val="minor"/>
      </rPr>
      <t>retenu</t>
    </r>
    <r>
      <rPr>
        <i/>
        <sz val="10"/>
        <color rgb="FF0070C0"/>
        <rFont val="Calibri"/>
        <family val="2"/>
        <scheme val="minor"/>
      </rPr>
      <t>, en euros)</t>
    </r>
  </si>
  <si>
    <t>Montant du plafond</t>
  </si>
  <si>
    <t>Plafond billet d'avion</t>
  </si>
  <si>
    <t>(Rappel du plafond en vigueur pour ce type de dépenses)</t>
  </si>
  <si>
    <t>Unité</t>
  </si>
  <si>
    <t>Kilomètres</t>
  </si>
  <si>
    <t>Repas</t>
  </si>
  <si>
    <t>Nuit(s)</t>
  </si>
  <si>
    <t>Unités de l'intervention</t>
  </si>
  <si>
    <t>Service Instructeur</t>
  </si>
  <si>
    <t>Sans objet</t>
  </si>
  <si>
    <r>
      <t xml:space="preserve">Coût salarial retenu sur la période </t>
    </r>
    <r>
      <rPr>
        <b/>
        <sz val="11"/>
        <color rgb="FFFF0000"/>
        <rFont val="Calibri"/>
        <family val="2"/>
        <scheme val="minor"/>
      </rPr>
      <t>*</t>
    </r>
  </si>
  <si>
    <r>
      <t xml:space="preserve">Temps de travail retenu sur la période </t>
    </r>
    <r>
      <rPr>
        <b/>
        <sz val="11"/>
        <color rgb="FFFF0000"/>
        <rFont val="Calibri"/>
        <family val="2"/>
        <scheme val="minor"/>
      </rPr>
      <t>*</t>
    </r>
  </si>
  <si>
    <r>
      <t xml:space="preserve">Temps de travail retenu sur l'opération </t>
    </r>
    <r>
      <rPr>
        <b/>
        <sz val="11"/>
        <color rgb="FFFF0000"/>
        <rFont val="Calibri"/>
        <family val="2"/>
        <scheme val="minor"/>
      </rPr>
      <t>*</t>
    </r>
  </si>
  <si>
    <r>
      <t xml:space="preserve">Montant raisonnable (€ HT) </t>
    </r>
    <r>
      <rPr>
        <b/>
        <sz val="11"/>
        <color rgb="FFFF0000"/>
        <rFont val="Calibri"/>
        <family val="2"/>
        <scheme val="minor"/>
      </rPr>
      <t>*</t>
    </r>
  </si>
  <si>
    <t>Montant du plafonds pour les billets d'avion</t>
  </si>
  <si>
    <t>Non</t>
  </si>
  <si>
    <t>Boléen</t>
  </si>
  <si>
    <r>
      <t xml:space="preserve">Montant raisonnable/éligible retenu (€ HT) </t>
    </r>
    <r>
      <rPr>
        <b/>
        <sz val="11"/>
        <color rgb="FFFF0000"/>
        <rFont val="Calibri"/>
        <family val="2"/>
        <scheme val="minor"/>
      </rPr>
      <t>*</t>
    </r>
  </si>
  <si>
    <t>Montant éligible retenu après règle de plafond</t>
  </si>
  <si>
    <t>Dans le cadre de votre projet, si vous avez déjà obtenu d'autres financements pour vos frais de structure, ou si vous êtes en cours de démarche pour les obtenir, répondez "Non", sinon répondez "Oui".</t>
  </si>
  <si>
    <t>Tableau à recopier dans Safran (Saisir uniquement les sous-catégories)</t>
  </si>
  <si>
    <t>Nombre de kilomètre total réalisés</t>
  </si>
  <si>
    <t>(Demandé uniquement pour les frais de déplacement)
Merci de renseigner le nombre de kilomètre total de l'intervention</t>
  </si>
  <si>
    <t>Pour les Frais de déplacement (barèmes kilométriques) merci de saisir 1 intervention</t>
  </si>
  <si>
    <t>FEADER 2023-2027 MAYOTTE
Fiche Intervention 78.01 - ACCES A LA FORMATION, AU CONSEIL ET DIFFUSION</t>
  </si>
  <si>
    <r>
      <rPr>
        <b/>
        <u/>
        <sz val="12"/>
        <color theme="1"/>
        <rFont val="Calibri"/>
        <family val="2"/>
        <scheme val="minor"/>
      </rPr>
      <t>Attention :</t>
    </r>
    <r>
      <rPr>
        <sz val="12"/>
        <color theme="1"/>
        <rFont val="Calibri"/>
        <family val="2"/>
        <scheme val="minor"/>
      </rPr>
      <t xml:space="preserve"> Les dossiers ne pourront pas être retenus s’ils présentent moins de 10 000 € de dépenses éligibles.</t>
    </r>
  </si>
  <si>
    <t xml:space="preserve">Les dépenses sur frais de personnel concernent tous les types d'actions (formation ou conseil). Les frais de personnel (salaire brut chargé) sont remboursés au réel. Les salaires sont plafonnés de la manière suivante :  </t>
  </si>
  <si>
    <t xml:space="preserve">Equipement de bureau </t>
  </si>
  <si>
    <t>OCS</t>
  </si>
  <si>
    <t xml:space="preserve">Frais de formation </t>
  </si>
  <si>
    <t>Frais de structures</t>
  </si>
  <si>
    <r>
      <t xml:space="preserve">Dépenses sur Devis - Autres
</t>
    </r>
    <r>
      <rPr>
        <i/>
        <sz val="12"/>
        <color theme="1"/>
        <rFont val="Calibri"/>
        <family val="2"/>
        <scheme val="minor"/>
      </rPr>
      <t xml:space="preserve">Les colonnes marquées d'un " </t>
    </r>
    <r>
      <rPr>
        <i/>
        <sz val="12"/>
        <color rgb="FFFF0000"/>
        <rFont val="Calibri"/>
        <family val="2"/>
        <scheme val="minor"/>
      </rPr>
      <t>*</t>
    </r>
    <r>
      <rPr>
        <i/>
        <sz val="12"/>
        <color theme="1"/>
        <rFont val="Calibri"/>
        <family val="2"/>
        <scheme val="minor"/>
      </rPr>
      <t xml:space="preserve"> " sont à remplir obligatoirement pour chaque ligne de dépense. Merci de ne pas modifier ce document.</t>
    </r>
  </si>
  <si>
    <t>Achat de prestation</t>
  </si>
  <si>
    <t>Equipement de bureau</t>
  </si>
  <si>
    <r>
      <t xml:space="preserve">(Rappel du plafond en vigueur pour ce type de dépenses sur une base de </t>
    </r>
    <r>
      <rPr>
        <b/>
        <i/>
        <sz val="10"/>
        <color rgb="FF0070C0"/>
        <rFont val="Calibri"/>
        <family val="2"/>
        <scheme val="minor"/>
      </rPr>
      <t>1607 heures par an</t>
    </r>
    <r>
      <rPr>
        <i/>
        <sz val="10"/>
        <color rgb="FF0070C0"/>
        <rFont val="Calibri"/>
        <family val="2"/>
        <scheme val="minor"/>
      </rPr>
      <t>)</t>
    </r>
  </si>
  <si>
    <r>
      <t xml:space="preserve">Les dépenses sur rémunérations sont calculées sur une base unique de </t>
    </r>
    <r>
      <rPr>
        <b/>
        <i/>
        <sz val="10"/>
        <color rgb="FF0070C0"/>
        <rFont val="Calibri"/>
        <family val="2"/>
        <scheme val="minor"/>
      </rPr>
      <t>1607 heures par an</t>
    </r>
    <r>
      <rPr>
        <i/>
        <sz val="10"/>
        <color rgb="FF0070C0"/>
        <rFont val="Calibri"/>
        <family val="2"/>
        <scheme val="minor"/>
      </rPr>
      <t xml:space="preserve">. </t>
    </r>
  </si>
  <si>
    <t>Dépenses sur barèmes (hébergement, restauration, déplacements sur base forfaitaire)</t>
  </si>
  <si>
    <t xml:space="preserve">Les dépenses sur frais de structure concernent tous les types d'actions (formation ou conseil). Les frais de structures correspondent aux frais de fonctionnement liés au projet déposé. Ils sont calculés sur la base d’une option de coûts simplifiés (OCS). 
Aucune pièce justificative n’est attendu pour ce type de dépense. Les frais de structures seront calculés automatiquement et correspondent à un forfait fixe de 15% des frais de personnels éligibles retenues. </t>
  </si>
  <si>
    <t>Origine du ou des formateurs</t>
  </si>
  <si>
    <r>
      <t xml:space="preserve">Nombre d'heures </t>
    </r>
    <r>
      <rPr>
        <b/>
        <sz val="11"/>
        <color rgb="FFFF0000"/>
        <rFont val="Calibri"/>
        <family val="2"/>
        <scheme val="minor"/>
      </rPr>
      <t>*</t>
    </r>
  </si>
  <si>
    <r>
      <t xml:space="preserve">Nombres de stagiaires du groupe </t>
    </r>
    <r>
      <rPr>
        <b/>
        <sz val="11"/>
        <color rgb="FFFF0000"/>
        <rFont val="Calibri"/>
        <family val="2"/>
        <scheme val="minor"/>
      </rPr>
      <t>*</t>
    </r>
  </si>
  <si>
    <t>Description des actions de formation</t>
  </si>
  <si>
    <t>Sélectionnez l'origine du ou des formateurs pour les actions concernées</t>
  </si>
  <si>
    <t>Sélectionnez le nombre de stagiaires bénéficiant des actions de formation</t>
  </si>
  <si>
    <t>Saisissez le nombre d'heures prévues pour la formation dispensée</t>
  </si>
  <si>
    <r>
      <t xml:space="preserve">Type de formateurs </t>
    </r>
    <r>
      <rPr>
        <b/>
        <sz val="11"/>
        <color rgb="FFFF0000"/>
        <rFont val="Calibri"/>
        <family val="2"/>
        <scheme val="minor"/>
      </rPr>
      <t>*</t>
    </r>
  </si>
  <si>
    <t>Internes</t>
  </si>
  <si>
    <t>Mayotte</t>
  </si>
  <si>
    <t>Hors territoire</t>
  </si>
  <si>
    <t>Sélectionnez le type de formateurs pour les actions concernées</t>
  </si>
  <si>
    <t>type de projet</t>
  </si>
  <si>
    <t>Actions de formation exclusivement</t>
  </si>
  <si>
    <t>Actions de conseil collectif et/ou individualisé, de diffusion et d’échanges de connaissances et d’informations</t>
  </si>
  <si>
    <t>Veuillez sélectionner les actions qui décrit le mieux votre projet :</t>
  </si>
  <si>
    <r>
      <t xml:space="preserve">En quoi consiste votre projet ? </t>
    </r>
    <r>
      <rPr>
        <b/>
        <sz val="11"/>
        <color rgb="FFFF0000"/>
        <rFont val="Calibri"/>
        <family val="2"/>
        <scheme val="minor"/>
      </rPr>
      <t>*</t>
    </r>
  </si>
  <si>
    <r>
      <t xml:space="preserve">Souhaitez-vous solliciter la prise en charge des frais de structure ? </t>
    </r>
    <r>
      <rPr>
        <b/>
        <sz val="11"/>
        <color rgb="FFFF0000"/>
        <rFont val="Calibri"/>
        <family val="2"/>
        <scheme val="minor"/>
      </rPr>
      <t>*</t>
    </r>
  </si>
  <si>
    <t>ATTENTION : Le point 2.4.1 "Dépenses éligibles" de la FI 78.01 précise les critères déterminant l'éligibilité des dépenses selon les types d'actions sélectionnés. En fonction du choix effectué, certaines feuilles de ce document Excel afficheront une indication précisant qu'elles ne doivent pas être remplies, afin de respecter ces spécificités.</t>
  </si>
  <si>
    <t>Dépenses sur frais de personnel
Les colonnes marquées d'un "*" sont à remplir obligatoirement pour chaque ligne de dépense. Merci de ne pas modifier ce document.</t>
  </si>
  <si>
    <t xml:space="preserve">Ce dossier concerne les </t>
  </si>
  <si>
    <t>Salaire du chargé de formation</t>
  </si>
  <si>
    <t>Dépenses sur OCS</t>
  </si>
  <si>
    <t>Les dépenses liées aux OCS concernent exclusivement les dossiers ayant pour action la formation. Il s'agit d'Options de Coûts Simplifiées (OCS) avec un barème défini en fonction de la taille du groupe (moins de 12 stagiaires ou 12 stagiaires et plus) et de l’origine du formateur (salarié de la structure, externe mais basé à Mayotte, externe et hors Mayotte), selon les modalités suivantes :</t>
  </si>
  <si>
    <t>Typologie</t>
  </si>
  <si>
    <r>
      <t xml:space="preserve">Formateurs internes groupes de </t>
    </r>
    <r>
      <rPr>
        <sz val="11"/>
        <color rgb="FF000000"/>
        <rFont val="Calibri"/>
        <family val="2"/>
      </rPr>
      <t>12 stagiaires et +</t>
    </r>
  </si>
  <si>
    <r>
      <t xml:space="preserve">Formateurs internes – groupes de </t>
    </r>
    <r>
      <rPr>
        <sz val="11"/>
        <color rgb="FF000000"/>
        <rFont val="Calibri"/>
        <family val="2"/>
      </rPr>
      <t>moins de 12 stagiaires</t>
    </r>
  </si>
  <si>
    <r>
      <t xml:space="preserve">Formateurs Mayotte – groupes de </t>
    </r>
    <r>
      <rPr>
        <sz val="11"/>
        <color rgb="FF000000"/>
        <rFont val="Calibri"/>
        <family val="2"/>
      </rPr>
      <t>12 stagiaires et +</t>
    </r>
  </si>
  <si>
    <r>
      <t xml:space="preserve">Formateurs Mayotte – groupes de </t>
    </r>
    <r>
      <rPr>
        <sz val="11"/>
        <color rgb="FF000000"/>
        <rFont val="Calibri"/>
        <family val="2"/>
      </rPr>
      <t>moins de 12 stagiaires</t>
    </r>
  </si>
  <si>
    <r>
      <t xml:space="preserve">Formateurs hors territoire – groupes de </t>
    </r>
    <r>
      <rPr>
        <sz val="11"/>
        <color rgb="FF000000"/>
        <rFont val="Calibri"/>
        <family val="2"/>
      </rPr>
      <t>12 stagiaires et +</t>
    </r>
  </si>
  <si>
    <r>
      <t xml:space="preserve">Formateurs hors territoires – groupes de </t>
    </r>
    <r>
      <rPr>
        <sz val="11"/>
        <color rgb="FF000000"/>
        <rFont val="Calibri"/>
        <family val="2"/>
      </rPr>
      <t>moins de 12 stagiaires</t>
    </r>
  </si>
  <si>
    <t>Barèmes standard de coûts unitaires (en €/ heure stagiaire)</t>
  </si>
  <si>
    <t>(montant hors taxes du devis opposable en euros)</t>
  </si>
  <si>
    <t>Montant HT
du devis 2</t>
  </si>
  <si>
    <t>Montant HT
du devis 3</t>
  </si>
  <si>
    <t>Majoration 15% sur devis le moins cher</t>
  </si>
  <si>
    <t>Valeur du barème</t>
  </si>
  <si>
    <t>Formation en administration</t>
  </si>
  <si>
    <t>Version 1 de la fiche de synthèse des dépenses 78.01 (18/02/2025)</t>
  </si>
  <si>
    <t>Les dépenses sur devis concernent exclusivement les dossiers avec pour action le conseil collectif et/ou individualisé et correspondent aux dépenses suivantes : 
- Publicité européenne
- Achat de prestation 
- Achat de matériel
- Equipement de bureau 
- Etude préalable
Pour les dépenses &lt; 1000 € HT, le bénéficiaire présente un seul devis ;
Pour les dépenses entre 1000 et 90 000 € HT, le bénéficiaire transmet deux devis ;
Pour les dépenses &gt; 90 000 € HT, le bénéficiaire adresse trois devis.</t>
  </si>
  <si>
    <t>Si vous n'avez pas Excel, ce document peut être utilisé avec LibreOffice. Une fois le dossier complété, merci de le déposer au format Excel sur Safran.</t>
  </si>
  <si>
    <r>
      <t>Chaque colonne avec un "</t>
    </r>
    <r>
      <rPr>
        <sz val="12"/>
        <color rgb="FFFF0000"/>
        <rFont val="Calibri"/>
        <family val="2"/>
        <scheme val="minor"/>
      </rPr>
      <t>*</t>
    </r>
    <r>
      <rPr>
        <sz val="12"/>
        <color theme="1"/>
        <rFont val="Calibri"/>
        <family val="2"/>
        <scheme val="minor"/>
      </rPr>
      <t>" doit obligatoirement être remplie. Une zone de commentaire est présente et nous vous invitons à l'utiliser aussi souvent que possible.</t>
    </r>
  </si>
  <si>
    <t>Les dépenses sur frais réels concernent exclusivement les dossiers avec pour action le conseil collectif et/ou individualisé.
Les déplacements en avion et en train sont admissibles et pris en compte sur frais réels, selon les modalités suivantes : 
- Uniquement en classe économique (avion) ou seconde classe (train),
- Plafonnés à hauteur de 1 900 € pour un Aller-Retour entre Mayotte et l’Hexagone (Avion),
- Plafonnés à hauteur de 700 € pour un Aller-Retour entre Mayotte et La Réunion (Avion),
- Plafonnés 2200 € pour un Aller-Retour entre Mayotte et les Caraïbes (Avion).
Attention : La location de véhicules individuels est inéligible en frais réels dans le cadre de la programmation 2023 – 2027. En revanche des dépenses de déplacement sur barèmes kilométriques peuvent être présentées, en utilisant un véhicule de location.</t>
  </si>
  <si>
    <t>Les dépenses sur frais réels concernent exclusivement les dossiers avec pour action le conseil collectif et/ou individualisé.
Pour les dépenses de restauration et d’hébergement, le calcul du montant des dépenses s’effectue sur la base du barème de la fonction publique en cours au moment du dépôt de la demande d’aide (pour la demande d’aide). 
Les forfaits applicables aux dépenses de déplacement sur base forfaitaire sont ceux de l'arrêté du 27 mars 2023 fixant le barème forfaitaire permettant l'évaluation des frais de déplacement relatifs à l'utilisation d'un véhicule par les bénéficiaires de traitements et salaires optant pour le régime des frais réels déductibles.</t>
  </si>
  <si>
    <t>Plafond à appliquer au dossier</t>
  </si>
  <si>
    <t>Plafond de subvention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</si>
</sst>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8" formatCode="#,##0.00\ &quot;€&quot;;[Red]\-#,##0.00\ &quot;€&quot;"/>
    <numFmt numFmtId="44" formatCode="_-* #,##0.00\ &quot;€&quot;_-;\-* #,##0.00\ &quot;€&quot;_-;_-* &quot;-&quot;??\ &quot;€&quot;_-;_-@_-"/>
    <numFmt numFmtId="43" formatCode="_-* #,##0.00\ _€_-;\-* #,##0.00\ _€_-;_-* &quot;-&quot;??\ _€_-;_-@_-"/>
    <numFmt numFmtId="164" formatCode="#,##0.00\ &quot;€&quot;"/>
    <numFmt numFmtId="165" formatCode="&quot;&quot;"/>
    <numFmt numFmtId="166" formatCode="#,##0.00_ ;\-#,##0.00\ "/>
  </numFmts>
  <fonts count="55" x14ac:knownFonts="1">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font>
    <font>
      <b/>
      <sz val="12"/>
      <color theme="1"/>
      <name val="Calibri"/>
      <family val="2"/>
      <scheme val="minor"/>
    </font>
    <font>
      <sz val="11"/>
      <color rgb="FF000000"/>
      <name val="Calibri"/>
      <family val="2"/>
      <charset val="1"/>
    </font>
    <font>
      <sz val="11"/>
      <color rgb="FF006100"/>
      <name val="Calibri"/>
      <family val="2"/>
      <scheme val="minor"/>
    </font>
    <font>
      <sz val="10"/>
      <name val="Arial"/>
      <family val="2"/>
    </font>
    <font>
      <sz val="9"/>
      <color rgb="FF000000"/>
      <name val="Arial"/>
      <family val="2"/>
    </font>
    <font>
      <sz val="8"/>
      <color theme="5" tint="-0.24994659260841701"/>
      <name val="Arial"/>
      <family val="2"/>
    </font>
    <font>
      <sz val="10"/>
      <color theme="1"/>
      <name val="Arial"/>
      <family val="2"/>
    </font>
    <font>
      <i/>
      <sz val="9"/>
      <color theme="5"/>
      <name val="Arial"/>
      <family val="2"/>
    </font>
    <font>
      <b/>
      <sz val="14"/>
      <name val="Calibri"/>
      <family val="2"/>
      <scheme val="minor"/>
    </font>
    <font>
      <b/>
      <sz val="11"/>
      <name val="Calibri"/>
      <family val="2"/>
      <scheme val="minor"/>
    </font>
    <font>
      <b/>
      <sz val="18"/>
      <color theme="1"/>
      <name val="Calibri"/>
      <family val="2"/>
      <scheme val="minor"/>
    </font>
    <font>
      <sz val="11"/>
      <name val="Calibri"/>
      <family val="2"/>
      <scheme val="minor"/>
    </font>
    <font>
      <b/>
      <sz val="14"/>
      <color theme="0"/>
      <name val="Calibri"/>
      <family val="2"/>
      <scheme val="minor"/>
    </font>
    <font>
      <b/>
      <sz val="11"/>
      <color theme="0"/>
      <name val="Calibri"/>
      <family val="2"/>
      <scheme val="minor"/>
    </font>
    <font>
      <i/>
      <sz val="12"/>
      <color theme="1"/>
      <name val="Calibri"/>
      <family val="2"/>
      <scheme val="minor"/>
    </font>
    <font>
      <b/>
      <sz val="11"/>
      <color rgb="FFFF0000"/>
      <name val="Calibri"/>
      <family val="2"/>
      <scheme val="minor"/>
    </font>
    <font>
      <i/>
      <sz val="12"/>
      <color rgb="FFFF0000"/>
      <name val="Calibri"/>
      <family val="2"/>
      <scheme val="minor"/>
    </font>
    <font>
      <b/>
      <sz val="22"/>
      <color theme="0"/>
      <name val="Calibri"/>
      <family val="2"/>
      <scheme val="minor"/>
    </font>
    <font>
      <b/>
      <sz val="11"/>
      <color rgb="FF006699"/>
      <name val="Calibri"/>
      <family val="2"/>
      <scheme val="minor"/>
    </font>
    <font>
      <sz val="12"/>
      <color theme="1"/>
      <name val="Calibri"/>
      <family val="2"/>
      <scheme val="minor"/>
    </font>
    <font>
      <sz val="14"/>
      <color theme="1"/>
      <name val="Calibri"/>
      <family val="2"/>
      <scheme val="minor"/>
    </font>
    <font>
      <b/>
      <u/>
      <sz val="14"/>
      <color theme="1"/>
      <name val="Calibri"/>
      <family val="2"/>
      <scheme val="minor"/>
    </font>
    <font>
      <b/>
      <sz val="11"/>
      <color rgb="FF0070C0"/>
      <name val="Calibri"/>
      <family val="2"/>
      <scheme val="minor"/>
    </font>
    <font>
      <i/>
      <sz val="8"/>
      <color rgb="FF0070C0"/>
      <name val="Calibri"/>
      <family val="2"/>
      <scheme val="minor"/>
    </font>
    <font>
      <sz val="8"/>
      <name val="Calibri"/>
      <family val="2"/>
      <scheme val="minor"/>
    </font>
    <font>
      <b/>
      <sz val="11"/>
      <color theme="1"/>
      <name val="Calibri"/>
      <family val="2"/>
    </font>
    <font>
      <b/>
      <sz val="11"/>
      <color theme="5" tint="-0.249977111117893"/>
      <name val="Calibri"/>
      <family val="2"/>
      <scheme val="minor"/>
    </font>
    <font>
      <i/>
      <sz val="10"/>
      <name val="Calibri"/>
      <family val="2"/>
      <scheme val="minor"/>
    </font>
    <font>
      <sz val="11"/>
      <color rgb="FFFF0000"/>
      <name val="Calibri"/>
      <family val="2"/>
      <scheme val="minor"/>
    </font>
    <font>
      <b/>
      <sz val="12"/>
      <color rgb="FFFF0000"/>
      <name val="Calibri"/>
      <family val="2"/>
      <scheme val="minor"/>
    </font>
    <font>
      <b/>
      <sz val="13"/>
      <name val="Calibri"/>
      <family val="2"/>
      <scheme val="minor"/>
    </font>
    <font>
      <sz val="12"/>
      <color rgb="FFFF0000"/>
      <name val="Calibri"/>
      <family val="2"/>
      <scheme val="minor"/>
    </font>
    <font>
      <b/>
      <sz val="13"/>
      <color theme="1"/>
      <name val="Calibri"/>
      <family val="2"/>
      <scheme val="minor"/>
    </font>
    <font>
      <u/>
      <sz val="11"/>
      <color theme="10"/>
      <name val="Calibri"/>
      <family val="2"/>
      <scheme val="minor"/>
    </font>
    <font>
      <b/>
      <u/>
      <sz val="12"/>
      <color theme="1"/>
      <name val="Calibri"/>
      <family val="2"/>
      <scheme val="minor"/>
    </font>
    <font>
      <sz val="9"/>
      <color theme="1"/>
      <name val="Calibri"/>
      <family val="2"/>
      <scheme val="minor"/>
    </font>
    <font>
      <i/>
      <sz val="9"/>
      <color theme="1"/>
      <name val="Calibri"/>
      <family val="2"/>
      <scheme val="minor"/>
    </font>
    <font>
      <sz val="11"/>
      <color rgb="FF000000"/>
      <name val="Calibri"/>
      <family val="2"/>
      <scheme val="minor"/>
    </font>
    <font>
      <b/>
      <sz val="11"/>
      <color rgb="FF000000"/>
      <name val="Calibri"/>
      <family val="2"/>
      <scheme val="minor"/>
    </font>
    <font>
      <b/>
      <sz val="8"/>
      <color theme="1"/>
      <name val="Calibri"/>
      <family val="2"/>
      <scheme val="minor"/>
    </font>
    <font>
      <sz val="8"/>
      <color rgb="FF0070C0"/>
      <name val="Calibri"/>
      <family val="2"/>
      <scheme val="minor"/>
    </font>
    <font>
      <sz val="12"/>
      <name val="Calibri"/>
      <family val="2"/>
      <scheme val="minor"/>
    </font>
    <font>
      <u/>
      <sz val="11"/>
      <name val="Calibri"/>
      <family val="2"/>
      <scheme val="minor"/>
    </font>
    <font>
      <u/>
      <sz val="11"/>
      <color rgb="FF0070C0"/>
      <name val="Calibri"/>
      <family val="2"/>
      <scheme val="minor"/>
    </font>
    <font>
      <i/>
      <sz val="10"/>
      <color rgb="FF0070C0"/>
      <name val="Calibri"/>
      <family val="2"/>
      <scheme val="minor"/>
    </font>
    <font>
      <i/>
      <u/>
      <sz val="10"/>
      <color rgb="FF0070C0"/>
      <name val="Calibri"/>
      <family val="2"/>
      <scheme val="minor"/>
    </font>
    <font>
      <sz val="10"/>
      <color theme="1"/>
      <name val="Calibri"/>
      <family val="2"/>
      <scheme val="minor"/>
    </font>
    <font>
      <sz val="11"/>
      <color rgb="FF000000"/>
      <name val="Calibri"/>
      <family val="2"/>
    </font>
    <font>
      <b/>
      <i/>
      <sz val="10"/>
      <color rgb="FF0070C0"/>
      <name val="Calibri"/>
      <family val="2"/>
      <scheme val="minor"/>
    </font>
    <font>
      <sz val="18"/>
      <color theme="1"/>
      <name val="Calibri"/>
      <family val="2"/>
      <scheme val="minor"/>
    </font>
    <font>
      <b/>
      <sz val="11"/>
      <color rgb="FF00000A"/>
      <name val="Calibri"/>
      <family val="2"/>
    </font>
  </fonts>
  <fills count="19">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FF00"/>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499984740745262"/>
        <bgColor indexed="64"/>
      </patternFill>
    </fill>
    <fill>
      <patternFill patternType="solid">
        <fgColor theme="5" tint="0.59999389629810485"/>
        <bgColor indexed="64"/>
      </patternFill>
    </fill>
    <fill>
      <patternFill patternType="solid">
        <fgColor theme="5" tint="-0.249977111117893"/>
        <bgColor indexed="64"/>
      </patternFill>
    </fill>
    <fill>
      <patternFill patternType="solid">
        <fgColor theme="4" tint="-0.249977111117893"/>
        <bgColor indexed="64"/>
      </patternFill>
    </fill>
    <fill>
      <patternFill patternType="solid">
        <fgColor theme="0" tint="-0.14999847407452621"/>
        <bgColor indexed="64"/>
      </patternFill>
    </fill>
    <fill>
      <patternFill patternType="solid">
        <fgColor theme="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5" tint="0.39997558519241921"/>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hair">
        <color indexed="64"/>
      </top>
      <bottom style="hair">
        <color indexed="64"/>
      </bottom>
      <diagonal/>
    </border>
    <border>
      <left style="medium">
        <color indexed="64"/>
      </left>
      <right style="medium">
        <color indexed="64"/>
      </right>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indexed="64"/>
      </left>
      <right style="medium">
        <color indexed="64"/>
      </right>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medium">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top style="hair">
        <color indexed="64"/>
      </top>
      <bottom style="hair">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medium">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auto="1"/>
      </left>
      <right style="medium">
        <color auto="1"/>
      </right>
      <top style="medium">
        <color auto="1"/>
      </top>
      <bottom style="hair">
        <color auto="1"/>
      </bottom>
      <diagonal/>
    </border>
    <border>
      <left style="thin">
        <color indexed="64"/>
      </left>
      <right style="medium">
        <color indexed="64"/>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hair">
        <color indexed="64"/>
      </top>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bottom style="hair">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bottom style="hair">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hair">
        <color indexed="64"/>
      </bottom>
      <diagonal/>
    </border>
    <border>
      <left style="medium">
        <color indexed="64"/>
      </left>
      <right/>
      <top style="hair">
        <color indexed="64"/>
      </top>
      <bottom style="medium">
        <color indexed="64"/>
      </bottom>
      <diagonal/>
    </border>
  </borders>
  <cellStyleXfs count="91">
    <xf numFmtId="0" fontId="0" fillId="0" borderId="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5" fillId="0" borderId="0"/>
    <xf numFmtId="0" fontId="1" fillId="4" borderId="13" applyNumberFormat="0" applyAlignment="0">
      <protection locked="0"/>
    </xf>
    <xf numFmtId="0" fontId="8" fillId="0" borderId="6">
      <alignment horizontal="left" vertical="center"/>
      <protection locked="0"/>
    </xf>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0" fontId="1" fillId="5" borderId="1" applyNumberFormat="0" applyFont="0" applyBorder="0" applyAlignment="0">
      <alignment horizontal="center" vertical="center"/>
    </xf>
    <xf numFmtId="0" fontId="9" fillId="0" borderId="1" applyNumberFormat="0" applyAlignment="0">
      <protection locked="0"/>
    </xf>
    <xf numFmtId="0" fontId="11" fillId="0" borderId="1" applyNumberFormat="0">
      <alignment horizontal="left" vertical="center" wrapText="1"/>
      <protection locked="0"/>
    </xf>
    <xf numFmtId="0" fontId="6" fillId="3" borderId="0" applyNumberFormat="0">
      <alignment vertical="center" wrapText="1"/>
    </xf>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0" fontId="5" fillId="0" borderId="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21" fillId="12" borderId="2">
      <alignment horizontal="center"/>
      <protection hidden="1"/>
    </xf>
    <xf numFmtId="0" fontId="21" fillId="13" borderId="2">
      <alignment horizontal="center"/>
      <protection hidden="1"/>
    </xf>
    <xf numFmtId="44" fontId="1" fillId="0" borderId="0" applyFont="0" applyFill="0" applyBorder="0" applyAlignment="0" applyProtection="0"/>
    <xf numFmtId="0" fontId="37" fillId="0" borderId="0" applyNumberForma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cellStyleXfs>
  <cellXfs count="469">
    <xf numFmtId="0" fontId="0" fillId="0" borderId="0" xfId="0"/>
    <xf numFmtId="0" fontId="0" fillId="2" borderId="0" xfId="0" applyFill="1" applyAlignment="1" applyProtection="1">
      <alignment horizontal="center" vertical="center" wrapText="1"/>
      <protection hidden="1"/>
    </xf>
    <xf numFmtId="0" fontId="0" fillId="2" borderId="9" xfId="0" applyFill="1" applyBorder="1" applyAlignment="1" applyProtection="1">
      <alignment horizontal="center" vertical="center"/>
      <protection hidden="1"/>
    </xf>
    <xf numFmtId="0" fontId="0" fillId="2" borderId="0" xfId="0" applyFill="1" applyAlignment="1" applyProtection="1">
      <alignment vertical="center"/>
      <protection hidden="1"/>
    </xf>
    <xf numFmtId="0" fontId="12" fillId="6" borderId="2" xfId="0" applyFont="1" applyFill="1" applyBorder="1" applyAlignment="1" applyProtection="1">
      <alignment horizontal="center" vertical="center"/>
      <protection hidden="1"/>
    </xf>
    <xf numFmtId="0" fontId="2" fillId="0" borderId="0" xfId="0" applyFont="1" applyProtection="1">
      <protection hidden="1"/>
    </xf>
    <xf numFmtId="0" fontId="0" fillId="7" borderId="2" xfId="0" applyFill="1" applyBorder="1" applyAlignment="1" applyProtection="1">
      <alignment horizontal="center"/>
      <protection hidden="1"/>
    </xf>
    <xf numFmtId="0" fontId="0" fillId="0" borderId="0" xfId="0" applyProtection="1">
      <protection hidden="1"/>
    </xf>
    <xf numFmtId="0" fontId="0" fillId="0" borderId="10" xfId="0" applyBorder="1" applyAlignment="1" applyProtection="1">
      <alignment horizontal="left" wrapText="1"/>
      <protection hidden="1"/>
    </xf>
    <xf numFmtId="0" fontId="0" fillId="0" borderId="14" xfId="0" applyBorder="1" applyAlignment="1" applyProtection="1">
      <alignment horizontal="left" wrapText="1"/>
      <protection hidden="1"/>
    </xf>
    <xf numFmtId="0" fontId="0" fillId="0" borderId="12" xfId="0" applyBorder="1" applyAlignment="1" applyProtection="1">
      <alignment horizontal="left" wrapText="1"/>
      <protection hidden="1"/>
    </xf>
    <xf numFmtId="0" fontId="2" fillId="2" borderId="0" xfId="0" applyFont="1" applyFill="1" applyAlignment="1" applyProtection="1">
      <alignment horizontal="center" vertical="center" wrapText="1"/>
      <protection hidden="1"/>
    </xf>
    <xf numFmtId="0" fontId="16" fillId="2" borderId="0" xfId="0" applyFont="1" applyFill="1" applyAlignment="1" applyProtection="1">
      <alignment horizontal="center" vertical="center" wrapText="1"/>
      <protection hidden="1"/>
    </xf>
    <xf numFmtId="0" fontId="17" fillId="10" borderId="20" xfId="0" applyFont="1" applyFill="1" applyBorder="1" applyAlignment="1" applyProtection="1">
      <alignment horizontal="center" vertical="center" wrapText="1"/>
      <protection hidden="1"/>
    </xf>
    <xf numFmtId="0" fontId="15" fillId="8" borderId="8" xfId="0" applyFont="1" applyFill="1" applyBorder="1" applyAlignment="1" applyProtection="1">
      <alignment horizontal="left" vertical="center"/>
      <protection hidden="1"/>
    </xf>
    <xf numFmtId="0" fontId="15" fillId="8" borderId="11" xfId="0" applyFont="1" applyFill="1" applyBorder="1" applyAlignment="1" applyProtection="1">
      <alignment horizontal="left" vertical="center" wrapText="1"/>
      <protection hidden="1"/>
    </xf>
    <xf numFmtId="0" fontId="15" fillId="8" borderId="15" xfId="0" applyFont="1" applyFill="1" applyBorder="1" applyAlignment="1" applyProtection="1">
      <alignment horizontal="left" vertical="center"/>
      <protection hidden="1"/>
    </xf>
    <xf numFmtId="0" fontId="22" fillId="8" borderId="8" xfId="0" applyFont="1" applyFill="1" applyBorder="1" applyAlignment="1" applyProtection="1">
      <alignment horizontal="center" vertical="center"/>
      <protection hidden="1"/>
    </xf>
    <xf numFmtId="0" fontId="22" fillId="8" borderId="15" xfId="0" applyFont="1" applyFill="1" applyBorder="1" applyAlignment="1" applyProtection="1">
      <alignment horizontal="center" vertical="center"/>
      <protection hidden="1"/>
    </xf>
    <xf numFmtId="0" fontId="0" fillId="2" borderId="0" xfId="0" applyFill="1" applyAlignment="1" applyProtection="1">
      <alignment horizontal="center" vertical="center"/>
      <protection hidden="1"/>
    </xf>
    <xf numFmtId="0" fontId="4" fillId="2" borderId="0" xfId="0" applyFont="1" applyFill="1" applyAlignment="1" applyProtection="1">
      <alignment vertical="center" wrapText="1"/>
      <protection hidden="1"/>
    </xf>
    <xf numFmtId="0" fontId="33" fillId="2" borderId="0" xfId="0" applyFont="1" applyFill="1" applyAlignment="1" applyProtection="1">
      <alignment vertical="center" wrapText="1"/>
      <protection hidden="1"/>
    </xf>
    <xf numFmtId="0" fontId="17" fillId="10" borderId="19" xfId="0" applyFont="1" applyFill="1" applyBorder="1" applyAlignment="1" applyProtection="1">
      <alignment horizontal="center" vertical="center" wrapText="1"/>
      <protection hidden="1"/>
    </xf>
    <xf numFmtId="164" fontId="22" fillId="8" borderId="46" xfId="0" applyNumberFormat="1" applyFont="1" applyFill="1" applyBorder="1" applyAlignment="1" applyProtection="1">
      <alignment horizontal="center" vertical="center"/>
      <protection hidden="1"/>
    </xf>
    <xf numFmtId="164" fontId="17" fillId="10" borderId="19" xfId="0" applyNumberFormat="1" applyFont="1" applyFill="1" applyBorder="1" applyAlignment="1" applyProtection="1">
      <alignment horizontal="center" vertical="center" wrapText="1"/>
      <protection hidden="1"/>
    </xf>
    <xf numFmtId="0" fontId="32" fillId="2" borderId="0" xfId="0" applyFont="1" applyFill="1" applyAlignment="1" applyProtection="1">
      <alignment horizontal="center" vertical="center"/>
      <protection hidden="1"/>
    </xf>
    <xf numFmtId="0" fontId="0" fillId="2" borderId="0" xfId="0" applyFill="1" applyProtection="1">
      <protection hidden="1"/>
    </xf>
    <xf numFmtId="0" fontId="0" fillId="2" borderId="8" xfId="0" applyFill="1" applyBorder="1" applyProtection="1">
      <protection hidden="1"/>
    </xf>
    <xf numFmtId="0" fontId="0" fillId="2" borderId="9" xfId="0" applyFill="1" applyBorder="1" applyProtection="1">
      <protection hidden="1"/>
    </xf>
    <xf numFmtId="0" fontId="26" fillId="8" borderId="32" xfId="0" applyFont="1" applyFill="1" applyBorder="1" applyAlignment="1" applyProtection="1">
      <alignment horizontal="center" vertical="center" wrapText="1"/>
      <protection hidden="1"/>
    </xf>
    <xf numFmtId="0" fontId="26" fillId="8" borderId="33" xfId="0" applyFont="1" applyFill="1" applyBorder="1" applyAlignment="1" applyProtection="1">
      <alignment horizontal="center" vertical="center" wrapText="1"/>
      <protection hidden="1"/>
    </xf>
    <xf numFmtId="0" fontId="13" fillId="4" borderId="36" xfId="0" applyFont="1" applyFill="1" applyBorder="1" applyAlignment="1" applyProtection="1">
      <alignment horizontal="center" vertical="center"/>
      <protection hidden="1"/>
    </xf>
    <xf numFmtId="0" fontId="15" fillId="4" borderId="1" xfId="0" applyFont="1" applyFill="1" applyBorder="1" applyAlignment="1" applyProtection="1">
      <alignment horizontal="center" vertical="center" wrapText="1"/>
      <protection hidden="1"/>
    </xf>
    <xf numFmtId="0" fontId="15" fillId="4" borderId="1" xfId="0" applyFont="1" applyFill="1" applyBorder="1" applyAlignment="1" applyProtection="1">
      <alignment horizontal="left" vertical="center" wrapText="1"/>
      <protection hidden="1"/>
    </xf>
    <xf numFmtId="44" fontId="15" fillId="4" borderId="1" xfId="51" applyFont="1" applyFill="1" applyBorder="1" applyAlignment="1" applyProtection="1">
      <alignment horizontal="center" vertical="center"/>
      <protection hidden="1"/>
    </xf>
    <xf numFmtId="44" fontId="15" fillId="4" borderId="1" xfId="51" applyFont="1" applyFill="1" applyBorder="1" applyAlignment="1" applyProtection="1">
      <alignment horizontal="center" vertical="center" wrapText="1"/>
      <protection hidden="1"/>
    </xf>
    <xf numFmtId="49" fontId="28" fillId="4" borderId="35" xfId="0" applyNumberFormat="1" applyFont="1" applyFill="1" applyBorder="1" applyAlignment="1" applyProtection="1">
      <alignment horizontal="center" vertical="center" wrapText="1"/>
      <protection hidden="1"/>
    </xf>
    <xf numFmtId="0" fontId="0" fillId="5" borderId="39" xfId="0" applyFill="1" applyBorder="1" applyAlignment="1" applyProtection="1">
      <alignment horizontal="center" vertical="center"/>
      <protection hidden="1"/>
    </xf>
    <xf numFmtId="0" fontId="0" fillId="5" borderId="15" xfId="0" applyFill="1" applyBorder="1" applyAlignment="1" applyProtection="1">
      <alignment horizontal="center" vertical="center"/>
      <protection hidden="1"/>
    </xf>
    <xf numFmtId="0" fontId="0" fillId="5" borderId="21" xfId="0" applyFill="1" applyBorder="1" applyAlignment="1" applyProtection="1">
      <alignment horizontal="center" vertical="center"/>
      <protection hidden="1"/>
    </xf>
    <xf numFmtId="0" fontId="24" fillId="2" borderId="0" xfId="0" applyFont="1" applyFill="1" applyProtection="1">
      <protection hidden="1"/>
    </xf>
    <xf numFmtId="44" fontId="34" fillId="9" borderId="19" xfId="0" applyNumberFormat="1" applyFont="1" applyFill="1" applyBorder="1" applyAlignment="1" applyProtection="1">
      <alignment horizontal="center" vertical="center"/>
      <protection hidden="1"/>
    </xf>
    <xf numFmtId="0" fontId="24" fillId="2" borderId="7" xfId="0" applyFont="1" applyFill="1" applyBorder="1" applyProtection="1">
      <protection hidden="1"/>
    </xf>
    <xf numFmtId="0" fontId="23" fillId="16" borderId="0" xfId="0" applyFont="1" applyFill="1" applyAlignment="1" applyProtection="1">
      <alignment vertical="center"/>
      <protection hidden="1"/>
    </xf>
    <xf numFmtId="0" fontId="23" fillId="16" borderId="8" xfId="0" applyFont="1" applyFill="1" applyBorder="1" applyAlignment="1" applyProtection="1">
      <alignment vertical="center"/>
      <protection hidden="1"/>
    </xf>
    <xf numFmtId="0" fontId="23" fillId="16" borderId="9" xfId="0" applyFont="1" applyFill="1" applyBorder="1" applyAlignment="1" applyProtection="1">
      <alignment vertical="center"/>
      <protection hidden="1"/>
    </xf>
    <xf numFmtId="0" fontId="40" fillId="2" borderId="0" xfId="0" applyFont="1" applyFill="1" applyAlignment="1" applyProtection="1">
      <alignment horizontal="center" vertical="center"/>
      <protection hidden="1"/>
    </xf>
    <xf numFmtId="0" fontId="0" fillId="0" borderId="7" xfId="0" applyBorder="1" applyProtection="1">
      <protection hidden="1"/>
    </xf>
    <xf numFmtId="0" fontId="10" fillId="0" borderId="7" xfId="0" applyFont="1" applyBorder="1" applyAlignment="1" applyProtection="1">
      <alignment horizontal="left" vertical="center" wrapText="1"/>
      <protection hidden="1"/>
    </xf>
    <xf numFmtId="44" fontId="15" fillId="4" borderId="54" xfId="51" applyFont="1" applyFill="1" applyBorder="1" applyAlignment="1" applyProtection="1">
      <alignment horizontal="center" vertical="center" wrapText="1"/>
      <protection hidden="1"/>
    </xf>
    <xf numFmtId="0" fontId="34" fillId="2" borderId="7" xfId="0" applyFont="1" applyFill="1" applyBorder="1" applyAlignment="1" applyProtection="1">
      <alignment vertical="center"/>
      <protection hidden="1"/>
    </xf>
    <xf numFmtId="0" fontId="2" fillId="7" borderId="2" xfId="0" applyFont="1" applyFill="1" applyBorder="1" applyAlignment="1" applyProtection="1">
      <alignment horizontal="center" wrapText="1"/>
      <protection hidden="1"/>
    </xf>
    <xf numFmtId="0" fontId="41" fillId="16" borderId="8" xfId="0" applyFont="1" applyFill="1" applyBorder="1" applyAlignment="1" applyProtection="1">
      <alignment vertical="center" wrapText="1"/>
      <protection hidden="1"/>
    </xf>
    <xf numFmtId="0" fontId="41" fillId="16" borderId="0" xfId="0" applyFont="1" applyFill="1" applyAlignment="1" applyProtection="1">
      <alignment vertical="center" wrapText="1"/>
      <protection hidden="1"/>
    </xf>
    <xf numFmtId="0" fontId="41" fillId="16" borderId="9" xfId="0" applyFont="1" applyFill="1" applyBorder="1" applyAlignment="1" applyProtection="1">
      <alignment vertical="center" wrapText="1"/>
      <protection hidden="1"/>
    </xf>
    <xf numFmtId="0" fontId="34" fillId="2" borderId="44" xfId="0" applyFont="1" applyFill="1" applyBorder="1" applyAlignment="1" applyProtection="1">
      <alignment vertical="center"/>
      <protection hidden="1"/>
    </xf>
    <xf numFmtId="0" fontId="0" fillId="0" borderId="10" xfId="0" applyBorder="1" applyProtection="1">
      <protection hidden="1"/>
    </xf>
    <xf numFmtId="0" fontId="0" fillId="0" borderId="14" xfId="0" applyBorder="1" applyProtection="1">
      <protection hidden="1"/>
    </xf>
    <xf numFmtId="0" fontId="0" fillId="0" borderId="12" xfId="0" applyBorder="1" applyProtection="1">
      <protection hidden="1"/>
    </xf>
    <xf numFmtId="0" fontId="2" fillId="14" borderId="2" xfId="0" applyFont="1" applyFill="1" applyBorder="1" applyAlignment="1" applyProtection="1">
      <alignment horizontal="center" vertical="center"/>
      <protection hidden="1"/>
    </xf>
    <xf numFmtId="0" fontId="0" fillId="0" borderId="14" xfId="0" applyBorder="1" applyAlignment="1" applyProtection="1">
      <alignment vertical="center" wrapText="1"/>
      <protection hidden="1"/>
    </xf>
    <xf numFmtId="0" fontId="0" fillId="0" borderId="10" xfId="0" applyBorder="1" applyAlignment="1" applyProtection="1">
      <alignment vertical="center" wrapText="1"/>
      <protection hidden="1"/>
    </xf>
    <xf numFmtId="0" fontId="0" fillId="0" borderId="14" xfId="0" applyBorder="1" applyAlignment="1" applyProtection="1">
      <alignment horizontal="left" vertical="center" wrapText="1"/>
      <protection hidden="1"/>
    </xf>
    <xf numFmtId="0" fontId="2" fillId="14" borderId="2" xfId="0" applyFont="1" applyFill="1" applyBorder="1" applyAlignment="1" applyProtection="1">
      <alignment horizontal="center" vertical="center" wrapText="1"/>
      <protection hidden="1"/>
    </xf>
    <xf numFmtId="0" fontId="0" fillId="0" borderId="43" xfId="0" applyBorder="1" applyProtection="1">
      <protection hidden="1"/>
    </xf>
    <xf numFmtId="2" fontId="0" fillId="0" borderId="65" xfId="0" applyNumberFormat="1" applyBorder="1" applyAlignment="1" applyProtection="1">
      <alignment horizontal="center" vertical="center"/>
      <protection hidden="1"/>
    </xf>
    <xf numFmtId="0" fontId="0" fillId="0" borderId="76" xfId="0" applyBorder="1" applyProtection="1">
      <protection hidden="1"/>
    </xf>
    <xf numFmtId="2" fontId="0" fillId="0" borderId="17" xfId="0" applyNumberFormat="1" applyBorder="1" applyAlignment="1" applyProtection="1">
      <alignment horizontal="center" vertical="center"/>
      <protection hidden="1"/>
    </xf>
    <xf numFmtId="2" fontId="0" fillId="0" borderId="42" xfId="0" applyNumberFormat="1" applyBorder="1" applyAlignment="1" applyProtection="1">
      <alignment horizontal="center" vertical="center"/>
      <protection hidden="1"/>
    </xf>
    <xf numFmtId="0" fontId="23" fillId="0" borderId="16" xfId="0" applyFont="1" applyBorder="1" applyAlignment="1" applyProtection="1">
      <alignment horizontal="center" vertical="center"/>
      <protection hidden="1"/>
    </xf>
    <xf numFmtId="0" fontId="23" fillId="0" borderId="17" xfId="0" applyFont="1" applyBorder="1" applyAlignment="1" applyProtection="1">
      <alignment horizontal="center" vertical="center"/>
      <protection hidden="1"/>
    </xf>
    <xf numFmtId="0" fontId="23" fillId="0" borderId="22" xfId="0" applyFont="1" applyBorder="1" applyAlignment="1" applyProtection="1">
      <alignment horizontal="center" vertical="center"/>
      <protection hidden="1"/>
    </xf>
    <xf numFmtId="0" fontId="23" fillId="0" borderId="42" xfId="0" applyFont="1" applyBorder="1" applyAlignment="1" applyProtection="1">
      <alignment horizontal="center" vertical="center"/>
      <protection hidden="1"/>
    </xf>
    <xf numFmtId="0" fontId="23" fillId="0" borderId="23" xfId="0" applyFont="1" applyBorder="1" applyAlignment="1" applyProtection="1">
      <alignment horizontal="center" vertical="center"/>
      <protection hidden="1"/>
    </xf>
    <xf numFmtId="0" fontId="23" fillId="0" borderId="66" xfId="0" applyFont="1" applyBorder="1" applyAlignment="1" applyProtection="1">
      <alignment horizontal="center" vertical="center"/>
      <protection hidden="1"/>
    </xf>
    <xf numFmtId="0" fontId="23" fillId="5" borderId="67" xfId="0" applyFont="1" applyFill="1" applyBorder="1" applyProtection="1">
      <protection hidden="1"/>
    </xf>
    <xf numFmtId="3" fontId="23" fillId="5" borderId="32" xfId="0" applyNumberFormat="1" applyFont="1" applyFill="1" applyBorder="1" applyAlignment="1" applyProtection="1">
      <alignment horizontal="center" vertical="center"/>
      <protection hidden="1"/>
    </xf>
    <xf numFmtId="3" fontId="23" fillId="5" borderId="33" xfId="0" applyNumberFormat="1" applyFont="1" applyFill="1" applyBorder="1" applyAlignment="1" applyProtection="1">
      <alignment horizontal="center" vertical="center"/>
      <protection hidden="1"/>
    </xf>
    <xf numFmtId="0" fontId="23" fillId="5" borderId="25" xfId="0" applyFont="1" applyFill="1" applyBorder="1" applyProtection="1">
      <protection hidden="1"/>
    </xf>
    <xf numFmtId="0" fontId="23" fillId="5" borderId="15" xfId="0" applyFont="1" applyFill="1" applyBorder="1" applyProtection="1">
      <protection hidden="1"/>
    </xf>
    <xf numFmtId="0" fontId="23" fillId="5" borderId="21" xfId="0" applyFont="1" applyFill="1" applyBorder="1" applyProtection="1">
      <protection hidden="1"/>
    </xf>
    <xf numFmtId="0" fontId="23" fillId="5" borderId="39" xfId="0" applyFont="1" applyFill="1" applyBorder="1" applyProtection="1">
      <protection hidden="1"/>
    </xf>
    <xf numFmtId="0" fontId="23" fillId="5" borderId="25" xfId="0" applyFont="1" applyFill="1" applyBorder="1" applyAlignment="1" applyProtection="1">
      <alignment horizontal="center" vertical="center"/>
      <protection hidden="1"/>
    </xf>
    <xf numFmtId="0" fontId="23" fillId="5" borderId="23" xfId="0" applyFont="1" applyFill="1" applyBorder="1" applyAlignment="1" applyProtection="1">
      <alignment horizontal="center" vertical="center"/>
      <protection hidden="1"/>
    </xf>
    <xf numFmtId="0" fontId="23" fillId="5" borderId="66" xfId="0" applyFont="1" applyFill="1" applyBorder="1" applyAlignment="1" applyProtection="1">
      <alignment horizontal="center" vertical="center"/>
      <protection hidden="1"/>
    </xf>
    <xf numFmtId="0" fontId="23" fillId="0" borderId="21" xfId="0" applyFont="1" applyBorder="1" applyAlignment="1" applyProtection="1">
      <alignment horizontal="center" vertical="center"/>
      <protection hidden="1"/>
    </xf>
    <xf numFmtId="0" fontId="34" fillId="9" borderId="3" xfId="0" applyFont="1" applyFill="1" applyBorder="1" applyAlignment="1" applyProtection="1">
      <alignment horizontal="center" vertical="center"/>
      <protection hidden="1"/>
    </xf>
    <xf numFmtId="0" fontId="0" fillId="8" borderId="15" xfId="0" applyFill="1" applyBorder="1" applyAlignment="1" applyProtection="1">
      <alignment horizontal="left" vertical="center"/>
      <protection hidden="1"/>
    </xf>
    <xf numFmtId="2" fontId="15" fillId="4" borderId="1" xfId="51" applyNumberFormat="1" applyFont="1" applyFill="1" applyBorder="1" applyAlignment="1" applyProtection="1">
      <alignment horizontal="center" vertical="center" wrapText="1"/>
      <protection hidden="1"/>
    </xf>
    <xf numFmtId="2" fontId="0" fillId="2" borderId="16" xfId="51" applyNumberFormat="1" applyFont="1" applyFill="1" applyBorder="1" applyAlignment="1" applyProtection="1">
      <alignment horizontal="center" vertical="center" wrapText="1"/>
      <protection locked="0"/>
    </xf>
    <xf numFmtId="164" fontId="0" fillId="0" borderId="2" xfId="0" applyNumberFormat="1" applyBorder="1" applyAlignment="1" applyProtection="1">
      <alignment horizontal="center" vertical="center"/>
      <protection hidden="1"/>
    </xf>
    <xf numFmtId="0" fontId="15" fillId="8" borderId="16" xfId="0" applyFont="1" applyFill="1" applyBorder="1" applyAlignment="1" applyProtection="1">
      <alignment horizontal="center" vertical="center" wrapText="1"/>
      <protection hidden="1"/>
    </xf>
    <xf numFmtId="44" fontId="0" fillId="8" borderId="16" xfId="51" applyFont="1" applyFill="1" applyBorder="1" applyAlignment="1" applyProtection="1">
      <alignment horizontal="center" vertical="center" wrapText="1"/>
      <protection hidden="1"/>
    </xf>
    <xf numFmtId="44" fontId="15" fillId="8" borderId="17" xfId="51" applyFont="1" applyFill="1" applyBorder="1" applyAlignment="1" applyProtection="1">
      <alignment horizontal="right" vertical="center" wrapText="1"/>
      <protection hidden="1"/>
    </xf>
    <xf numFmtId="44" fontId="0" fillId="2" borderId="16" xfId="51" applyFont="1" applyFill="1" applyBorder="1" applyAlignment="1" applyProtection="1">
      <alignment horizontal="right" vertical="center"/>
      <protection locked="0"/>
    </xf>
    <xf numFmtId="0" fontId="23" fillId="0" borderId="51" xfId="0" applyFont="1" applyBorder="1" applyAlignment="1" applyProtection="1">
      <alignment horizontal="center" vertical="center"/>
      <protection hidden="1"/>
    </xf>
    <xf numFmtId="0" fontId="23" fillId="0" borderId="56" xfId="0" applyFont="1" applyBorder="1" applyAlignment="1" applyProtection="1">
      <alignment horizontal="center" vertical="center"/>
      <protection hidden="1"/>
    </xf>
    <xf numFmtId="0" fontId="23" fillId="0" borderId="78" xfId="0" applyFont="1" applyBorder="1" applyAlignment="1" applyProtection="1">
      <alignment horizontal="center" vertical="center"/>
      <protection hidden="1"/>
    </xf>
    <xf numFmtId="0" fontId="23" fillId="0" borderId="79" xfId="0" applyFont="1" applyBorder="1" applyAlignment="1" applyProtection="1">
      <alignment horizontal="center" vertical="center"/>
      <protection hidden="1"/>
    </xf>
    <xf numFmtId="0" fontId="23" fillId="0" borderId="80" xfId="0" applyFont="1" applyBorder="1" applyAlignment="1" applyProtection="1">
      <alignment horizontal="center" vertical="center"/>
      <protection hidden="1"/>
    </xf>
    <xf numFmtId="0" fontId="45" fillId="16" borderId="0" xfId="0" applyFont="1" applyFill="1" applyAlignment="1" applyProtection="1">
      <alignment horizontal="left" vertical="center"/>
      <protection hidden="1"/>
    </xf>
    <xf numFmtId="0" fontId="45" fillId="16" borderId="0" xfId="0" applyFont="1" applyFill="1" applyAlignment="1" applyProtection="1">
      <alignment vertical="center"/>
      <protection hidden="1"/>
    </xf>
    <xf numFmtId="0" fontId="46" fillId="16" borderId="0" xfId="52" applyFont="1" applyFill="1" applyBorder="1" applyAlignment="1" applyProtection="1">
      <alignment vertical="center"/>
      <protection hidden="1"/>
    </xf>
    <xf numFmtId="0" fontId="47" fillId="16" borderId="0" xfId="52" applyFont="1" applyFill="1" applyBorder="1" applyAlignment="1" applyProtection="1">
      <alignment vertical="center"/>
      <protection hidden="1"/>
    </xf>
    <xf numFmtId="0" fontId="48" fillId="8" borderId="27" xfId="0" applyFont="1" applyFill="1" applyBorder="1" applyAlignment="1" applyProtection="1">
      <alignment horizontal="center" vertical="center" wrapText="1"/>
      <protection hidden="1"/>
    </xf>
    <xf numFmtId="0" fontId="48" fillId="8" borderId="59" xfId="0" applyFont="1" applyFill="1" applyBorder="1" applyAlignment="1" applyProtection="1">
      <alignment horizontal="center" vertical="center" wrapText="1"/>
      <protection hidden="1"/>
    </xf>
    <xf numFmtId="0" fontId="48" fillId="8" borderId="35" xfId="0" applyFont="1" applyFill="1" applyBorder="1" applyAlignment="1" applyProtection="1">
      <alignment horizontal="center" vertical="center" wrapText="1"/>
      <protection hidden="1"/>
    </xf>
    <xf numFmtId="0" fontId="2" fillId="14" borderId="3" xfId="0" applyFont="1" applyFill="1" applyBorder="1" applyAlignment="1" applyProtection="1">
      <alignment horizontal="center" vertical="center" wrapText="1"/>
      <protection hidden="1"/>
    </xf>
    <xf numFmtId="44" fontId="0" fillId="8" borderId="66" xfId="51" applyFont="1" applyFill="1" applyBorder="1" applyAlignment="1" applyProtection="1">
      <alignment horizontal="center" vertical="center"/>
      <protection hidden="1"/>
    </xf>
    <xf numFmtId="164" fontId="17" fillId="10" borderId="19" xfId="51" applyNumberFormat="1" applyFont="1" applyFill="1" applyBorder="1" applyAlignment="1" applyProtection="1">
      <alignment horizontal="center" vertical="center" wrapText="1"/>
      <protection hidden="1"/>
    </xf>
    <xf numFmtId="44" fontId="0" fillId="8" borderId="84" xfId="51" applyFont="1" applyFill="1" applyBorder="1" applyAlignment="1" applyProtection="1">
      <alignment horizontal="center" vertical="center" wrapText="1"/>
      <protection hidden="1"/>
    </xf>
    <xf numFmtId="0" fontId="0" fillId="8" borderId="16" xfId="0" applyFill="1" applyBorder="1" applyAlignment="1" applyProtection="1">
      <alignment horizontal="center" vertical="center" wrapText="1"/>
      <protection hidden="1"/>
    </xf>
    <xf numFmtId="44" fontId="15" fillId="4" borderId="1" xfId="51" applyFont="1" applyFill="1" applyBorder="1" applyAlignment="1" applyProtection="1">
      <alignment horizontal="center" vertical="center"/>
    </xf>
    <xf numFmtId="44" fontId="15" fillId="4" borderId="1" xfId="51" applyFont="1" applyFill="1" applyBorder="1" applyAlignment="1" applyProtection="1">
      <alignment horizontal="center" vertical="center" wrapText="1"/>
    </xf>
    <xf numFmtId="44" fontId="0" fillId="4" borderId="1" xfId="51" applyFont="1" applyFill="1" applyBorder="1" applyAlignment="1" applyProtection="1">
      <alignment vertical="center"/>
    </xf>
    <xf numFmtId="44" fontId="36" fillId="11" borderId="83" xfId="51" applyFont="1" applyFill="1" applyBorder="1" applyProtection="1"/>
    <xf numFmtId="2" fontId="15" fillId="4" borderId="1" xfId="51" applyNumberFormat="1" applyFont="1" applyFill="1" applyBorder="1" applyAlignment="1" applyProtection="1">
      <alignment horizontal="center" vertical="center" wrapText="1"/>
    </xf>
    <xf numFmtId="44" fontId="0" fillId="4" borderId="1" xfId="51" applyFont="1" applyFill="1" applyBorder="1" applyAlignment="1" applyProtection="1">
      <alignment horizontal="center" vertical="center"/>
    </xf>
    <xf numFmtId="44" fontId="0" fillId="17" borderId="16" xfId="51" applyFont="1" applyFill="1" applyBorder="1" applyAlignment="1" applyProtection="1">
      <alignment horizontal="right" vertical="center"/>
    </xf>
    <xf numFmtId="44" fontId="0" fillId="2" borderId="81" xfId="51" applyFont="1" applyFill="1" applyBorder="1" applyProtection="1"/>
    <xf numFmtId="44" fontId="0" fillId="2" borderId="79" xfId="51" applyFont="1" applyFill="1" applyBorder="1" applyProtection="1"/>
    <xf numFmtId="44" fontId="0" fillId="2" borderId="80" xfId="51" applyFont="1" applyFill="1" applyBorder="1" applyProtection="1"/>
    <xf numFmtId="44" fontId="15" fillId="2" borderId="16" xfId="51" applyFont="1" applyFill="1" applyBorder="1" applyAlignment="1" applyProtection="1">
      <alignment horizontal="center" vertical="center"/>
      <protection locked="0"/>
    </xf>
    <xf numFmtId="2" fontId="0" fillId="17" borderId="16" xfId="51" applyNumberFormat="1" applyFont="1" applyFill="1" applyBorder="1" applyAlignment="1" applyProtection="1">
      <alignment horizontal="center" vertical="center" wrapText="1"/>
      <protection locked="0"/>
    </xf>
    <xf numFmtId="0" fontId="0" fillId="8" borderId="86" xfId="0" applyFill="1" applyBorder="1" applyAlignment="1" applyProtection="1">
      <alignment horizontal="left" vertical="center"/>
      <protection hidden="1"/>
    </xf>
    <xf numFmtId="0" fontId="0" fillId="8" borderId="21" xfId="0" applyFill="1" applyBorder="1" applyAlignment="1" applyProtection="1">
      <alignment horizontal="left" vertical="center"/>
      <protection hidden="1"/>
    </xf>
    <xf numFmtId="164" fontId="0" fillId="2" borderId="66" xfId="0" applyNumberFormat="1" applyFill="1" applyBorder="1" applyAlignment="1" applyProtection="1">
      <alignment horizontal="center" vertical="center"/>
      <protection locked="0"/>
    </xf>
    <xf numFmtId="44" fontId="36" fillId="11" borderId="20" xfId="51" applyFont="1" applyFill="1" applyBorder="1" applyAlignment="1" applyProtection="1">
      <alignment horizontal="center"/>
    </xf>
    <xf numFmtId="44" fontId="36" fillId="11" borderId="19" xfId="51" applyFont="1" applyFill="1" applyBorder="1" applyProtection="1"/>
    <xf numFmtId="0" fontId="15" fillId="4" borderId="35" xfId="0" applyFont="1" applyFill="1" applyBorder="1" applyAlignment="1" applyProtection="1">
      <alignment horizontal="left" vertical="center" wrapText="1"/>
      <protection hidden="1"/>
    </xf>
    <xf numFmtId="44" fontId="0" fillId="8" borderId="22" xfId="51" applyFont="1" applyFill="1" applyBorder="1" applyAlignment="1" applyProtection="1">
      <alignment horizontal="center" vertical="center" wrapText="1"/>
      <protection hidden="1"/>
    </xf>
    <xf numFmtId="0" fontId="34" fillId="9" borderId="3" xfId="0" applyFont="1" applyFill="1" applyBorder="1" applyAlignment="1" applyProtection="1">
      <alignment vertical="center"/>
      <protection hidden="1"/>
    </xf>
    <xf numFmtId="164" fontId="34" fillId="9" borderId="88" xfId="0" applyNumberFormat="1" applyFont="1" applyFill="1" applyBorder="1" applyAlignment="1" applyProtection="1">
      <alignment horizontal="center" vertical="center"/>
      <protection hidden="1"/>
    </xf>
    <xf numFmtId="0" fontId="24" fillId="2" borderId="58" xfId="0" applyFont="1" applyFill="1" applyBorder="1" applyProtection="1">
      <protection hidden="1"/>
    </xf>
    <xf numFmtId="44" fontId="34" fillId="9" borderId="83" xfId="51" applyFont="1" applyFill="1" applyBorder="1" applyAlignment="1" applyProtection="1">
      <alignment horizontal="center" vertical="center"/>
      <protection hidden="1"/>
    </xf>
    <xf numFmtId="0" fontId="0" fillId="2" borderId="16" xfId="0" applyFill="1" applyBorder="1" applyAlignment="1" applyProtection="1">
      <alignment horizontal="center" vertical="center" wrapText="1"/>
      <protection locked="0" hidden="1"/>
    </xf>
    <xf numFmtId="44" fontId="0" fillId="2" borderId="22" xfId="51" applyFont="1" applyFill="1" applyBorder="1" applyAlignment="1" applyProtection="1">
      <alignment horizontal="right" vertical="center"/>
      <protection locked="0"/>
    </xf>
    <xf numFmtId="164" fontId="0" fillId="2" borderId="42" xfId="0" applyNumberFormat="1" applyFill="1" applyBorder="1" applyAlignment="1" applyProtection="1">
      <alignment horizontal="center" vertical="center"/>
      <protection locked="0"/>
    </xf>
    <xf numFmtId="44" fontId="0" fillId="8" borderId="51" xfId="51" applyFont="1" applyFill="1" applyBorder="1" applyAlignment="1" applyProtection="1">
      <alignment horizontal="center" vertical="center" wrapText="1"/>
      <protection hidden="1"/>
    </xf>
    <xf numFmtId="0" fontId="34" fillId="2" borderId="0" xfId="0" applyFont="1" applyFill="1" applyAlignment="1" applyProtection="1">
      <alignment vertical="center"/>
      <protection hidden="1"/>
    </xf>
    <xf numFmtId="44" fontId="34" fillId="9" borderId="83" xfId="0" applyNumberFormat="1" applyFont="1" applyFill="1" applyBorder="1" applyAlignment="1" applyProtection="1">
      <alignment horizontal="center" vertical="center"/>
      <protection hidden="1"/>
    </xf>
    <xf numFmtId="44" fontId="0" fillId="8" borderId="56" xfId="51" applyFont="1" applyFill="1" applyBorder="1" applyAlignment="1" applyProtection="1">
      <alignment horizontal="center" vertical="center" wrapText="1"/>
      <protection hidden="1"/>
    </xf>
    <xf numFmtId="0" fontId="15" fillId="4" borderId="35" xfId="0" applyFont="1" applyFill="1" applyBorder="1" applyAlignment="1" applyProtection="1">
      <alignment horizontal="center" vertical="center" wrapText="1"/>
      <protection hidden="1"/>
    </xf>
    <xf numFmtId="2" fontId="0" fillId="17" borderId="22" xfId="51" applyNumberFormat="1" applyFont="1" applyFill="1" applyBorder="1" applyAlignment="1" applyProtection="1">
      <alignment horizontal="center" vertical="center" wrapText="1"/>
      <protection locked="0"/>
    </xf>
    <xf numFmtId="44" fontId="15" fillId="2" borderId="22" xfId="51" applyFont="1" applyFill="1" applyBorder="1" applyAlignment="1" applyProtection="1">
      <alignment horizontal="center" vertical="center"/>
      <protection locked="0"/>
    </xf>
    <xf numFmtId="2" fontId="0" fillId="2" borderId="22" xfId="51" applyNumberFormat="1" applyFont="1" applyFill="1" applyBorder="1" applyAlignment="1" applyProtection="1">
      <alignment horizontal="center" vertical="center" wrapText="1"/>
      <protection locked="0"/>
    </xf>
    <xf numFmtId="44" fontId="0" fillId="17" borderId="22" xfId="51" applyFont="1" applyFill="1" applyBorder="1" applyAlignment="1" applyProtection="1">
      <alignment horizontal="right" vertical="center"/>
    </xf>
    <xf numFmtId="2" fontId="15" fillId="4" borderId="1" xfId="0" applyNumberFormat="1" applyFont="1" applyFill="1" applyBorder="1" applyAlignment="1" applyProtection="1">
      <alignment horizontal="center" vertical="center" wrapText="1"/>
      <protection hidden="1"/>
    </xf>
    <xf numFmtId="0" fontId="48" fillId="11" borderId="1" xfId="0" applyFont="1" applyFill="1" applyBorder="1" applyAlignment="1" applyProtection="1">
      <alignment horizontal="center" vertical="center" wrapText="1"/>
    </xf>
    <xf numFmtId="44" fontId="15" fillId="4" borderId="26" xfId="51" applyFont="1" applyFill="1" applyBorder="1" applyAlignment="1" applyProtection="1">
      <alignment horizontal="center" vertical="center" wrapText="1"/>
    </xf>
    <xf numFmtId="0" fontId="0" fillId="17" borderId="51" xfId="0" applyFill="1" applyBorder="1" applyAlignment="1" applyProtection="1">
      <alignment horizontal="center" vertical="center" wrapText="1"/>
    </xf>
    <xf numFmtId="0" fontId="36" fillId="11" borderId="28" xfId="0" applyFont="1" applyFill="1" applyBorder="1" applyAlignment="1" applyProtection="1"/>
    <xf numFmtId="0" fontId="50" fillId="11" borderId="1" xfId="0" applyFont="1" applyFill="1" applyBorder="1" applyProtection="1"/>
    <xf numFmtId="44" fontId="0" fillId="4" borderId="1" xfId="0" applyNumberFormat="1" applyFill="1" applyBorder="1" applyAlignment="1" applyProtection="1">
      <alignment vertical="center"/>
    </xf>
    <xf numFmtId="44" fontId="0" fillId="17" borderId="16" xfId="51" applyFont="1" applyFill="1" applyBorder="1" applyAlignment="1" applyProtection="1">
      <alignment vertical="center"/>
    </xf>
    <xf numFmtId="44" fontId="0" fillId="17" borderId="22" xfId="51" applyFont="1" applyFill="1" applyBorder="1" applyAlignment="1" applyProtection="1">
      <alignment vertical="center"/>
    </xf>
    <xf numFmtId="0" fontId="36" fillId="11" borderId="28" xfId="0" applyFont="1" applyFill="1" applyBorder="1" applyAlignment="1" applyProtection="1">
      <alignment horizontal="center"/>
    </xf>
    <xf numFmtId="44" fontId="34" fillId="9" borderId="20" xfId="0" applyNumberFormat="1" applyFont="1" applyFill="1" applyBorder="1" applyAlignment="1" applyProtection="1">
      <alignment horizontal="center" vertical="center"/>
      <protection hidden="1"/>
    </xf>
    <xf numFmtId="0" fontId="23" fillId="16" borderId="8" xfId="0" applyFont="1" applyFill="1" applyBorder="1" applyAlignment="1" applyProtection="1">
      <alignment horizontal="center" vertical="center" wrapText="1"/>
      <protection hidden="1"/>
    </xf>
    <xf numFmtId="0" fontId="23" fillId="16" borderId="0" xfId="0" applyFont="1" applyFill="1" applyAlignment="1" applyProtection="1">
      <alignment horizontal="center" vertical="center" wrapText="1"/>
      <protection hidden="1"/>
    </xf>
    <xf numFmtId="0" fontId="23" fillId="16" borderId="9" xfId="0" applyFont="1" applyFill="1" applyBorder="1" applyAlignment="1" applyProtection="1">
      <alignment horizontal="center" vertical="center" wrapText="1"/>
      <protection hidden="1"/>
    </xf>
    <xf numFmtId="0" fontId="17" fillId="10" borderId="3" xfId="0" applyFont="1" applyFill="1" applyBorder="1" applyAlignment="1" applyProtection="1">
      <alignment horizontal="center" vertical="center" wrapText="1"/>
      <protection hidden="1"/>
    </xf>
    <xf numFmtId="0" fontId="26" fillId="8" borderId="53" xfId="0" applyFont="1" applyFill="1" applyBorder="1" applyAlignment="1" applyProtection="1">
      <alignment horizontal="center" vertical="center" wrapText="1"/>
      <protection hidden="1"/>
    </xf>
    <xf numFmtId="0" fontId="0" fillId="2" borderId="41" xfId="0" applyFill="1" applyBorder="1" applyAlignment="1" applyProtection="1">
      <alignment horizontal="center" vertical="center" wrapText="1"/>
      <protection locked="0" hidden="1"/>
    </xf>
    <xf numFmtId="0" fontId="0" fillId="2" borderId="17" xfId="0" applyFill="1" applyBorder="1" applyAlignment="1" applyProtection="1">
      <alignment horizontal="center" vertical="center" wrapText="1"/>
      <protection locked="0" hidden="1"/>
    </xf>
    <xf numFmtId="0" fontId="0" fillId="2" borderId="42" xfId="0" applyFill="1" applyBorder="1" applyAlignment="1" applyProtection="1">
      <alignment horizontal="center" vertical="center" wrapText="1"/>
      <protection locked="0" hidden="1"/>
    </xf>
    <xf numFmtId="0" fontId="0" fillId="8" borderId="22" xfId="0" applyFill="1" applyBorder="1" applyAlignment="1" applyProtection="1">
      <alignment horizontal="center" vertical="center" wrapText="1"/>
      <protection hidden="1"/>
    </xf>
    <xf numFmtId="0" fontId="0" fillId="2" borderId="22" xfId="0" applyFill="1" applyBorder="1" applyAlignment="1" applyProtection="1">
      <alignment horizontal="center" vertical="center" wrapText="1"/>
      <protection locked="0" hidden="1"/>
    </xf>
    <xf numFmtId="0" fontId="15" fillId="8" borderId="22" xfId="0" applyFont="1" applyFill="1" applyBorder="1" applyAlignment="1" applyProtection="1">
      <alignment horizontal="center" vertical="center" wrapText="1"/>
      <protection hidden="1"/>
    </xf>
    <xf numFmtId="164" fontId="36" fillId="11" borderId="83" xfId="51" applyNumberFormat="1" applyFont="1" applyFill="1" applyBorder="1" applyProtection="1"/>
    <xf numFmtId="8" fontId="0" fillId="2" borderId="16" xfId="51" applyNumberFormat="1" applyFont="1" applyFill="1" applyBorder="1" applyAlignment="1" applyProtection="1">
      <alignment vertical="center"/>
      <protection locked="0" hidden="1"/>
    </xf>
    <xf numFmtId="49" fontId="43" fillId="2" borderId="41" xfId="0" applyNumberFormat="1" applyFont="1" applyFill="1" applyBorder="1" applyAlignment="1" applyProtection="1">
      <alignment horizontal="center" vertical="center" wrapText="1"/>
      <protection locked="0" hidden="1"/>
    </xf>
    <xf numFmtId="49" fontId="43" fillId="2" borderId="17" xfId="0" applyNumberFormat="1" applyFont="1" applyFill="1" applyBorder="1" applyAlignment="1" applyProtection="1">
      <alignment horizontal="center" vertical="center" wrapText="1"/>
      <protection locked="0" hidden="1"/>
    </xf>
    <xf numFmtId="0" fontId="0" fillId="2" borderId="16" xfId="0" applyFill="1" applyBorder="1" applyAlignment="1" applyProtection="1">
      <alignment horizontal="left" vertical="center" wrapText="1"/>
      <protection locked="0" hidden="1"/>
    </xf>
    <xf numFmtId="0" fontId="0" fillId="2" borderId="22" xfId="0" applyFill="1" applyBorder="1" applyAlignment="1" applyProtection="1">
      <alignment horizontal="left" vertical="center" wrapText="1"/>
      <protection locked="0" hidden="1"/>
    </xf>
    <xf numFmtId="8" fontId="0" fillId="2" borderId="22" xfId="51" applyNumberFormat="1" applyFont="1" applyFill="1" applyBorder="1" applyAlignment="1" applyProtection="1">
      <alignment vertical="center"/>
      <protection locked="0" hidden="1"/>
    </xf>
    <xf numFmtId="49" fontId="43" fillId="2" borderId="42" xfId="0" applyNumberFormat="1" applyFont="1" applyFill="1" applyBorder="1" applyAlignment="1" applyProtection="1">
      <alignment horizontal="center" vertical="center" wrapText="1"/>
      <protection locked="0" hidden="1"/>
    </xf>
    <xf numFmtId="44" fontId="0" fillId="2" borderId="16" xfId="51" applyFont="1" applyFill="1" applyBorder="1" applyAlignment="1" applyProtection="1">
      <alignment horizontal="center" vertical="center"/>
      <protection locked="0" hidden="1"/>
    </xf>
    <xf numFmtId="166" fontId="0" fillId="2" borderId="16" xfId="51" applyNumberFormat="1" applyFont="1" applyFill="1" applyBorder="1" applyAlignment="1" applyProtection="1">
      <alignment horizontal="center" vertical="center"/>
      <protection locked="0" hidden="1"/>
    </xf>
    <xf numFmtId="44" fontId="0" fillId="2" borderId="22" xfId="51" applyFont="1" applyFill="1" applyBorder="1" applyAlignment="1" applyProtection="1">
      <alignment horizontal="center" vertical="center"/>
      <protection locked="0" hidden="1"/>
    </xf>
    <xf numFmtId="166" fontId="0" fillId="2" borderId="22" xfId="51" applyNumberFormat="1" applyFont="1" applyFill="1" applyBorder="1" applyAlignment="1" applyProtection="1">
      <alignment horizontal="center" vertical="center"/>
      <protection locked="0" hidden="1"/>
    </xf>
    <xf numFmtId="0" fontId="0" fillId="2" borderId="40" xfId="0" applyFill="1" applyBorder="1" applyAlignment="1" applyProtection="1">
      <alignment horizontal="center" vertical="center" wrapText="1"/>
      <protection locked="0" hidden="1"/>
    </xf>
    <xf numFmtId="44" fontId="0" fillId="2" borderId="16" xfId="51" applyFont="1" applyFill="1" applyBorder="1" applyAlignment="1" applyProtection="1">
      <alignment horizontal="center" vertical="center" wrapText="1"/>
      <protection locked="0" hidden="1"/>
    </xf>
    <xf numFmtId="44" fontId="0" fillId="2" borderId="22" xfId="51" applyFont="1" applyFill="1" applyBorder="1" applyAlignment="1" applyProtection="1">
      <alignment horizontal="center" vertical="center" wrapText="1"/>
      <protection locked="0" hidden="1"/>
    </xf>
    <xf numFmtId="2" fontId="0" fillId="2" borderId="16" xfId="0" applyNumberFormat="1" applyFill="1" applyBorder="1" applyAlignment="1" applyProtection="1">
      <alignment horizontal="center" vertical="center" wrapText="1"/>
      <protection locked="0" hidden="1"/>
    </xf>
    <xf numFmtId="2" fontId="0" fillId="2" borderId="23" xfId="0" applyNumberFormat="1" applyFill="1" applyBorder="1" applyAlignment="1" applyProtection="1">
      <alignment horizontal="center" vertical="center" wrapText="1"/>
      <protection locked="0" hidden="1"/>
    </xf>
    <xf numFmtId="2" fontId="0" fillId="2" borderId="22" xfId="0" applyNumberFormat="1" applyFill="1" applyBorder="1" applyAlignment="1" applyProtection="1">
      <alignment horizontal="center" vertical="center" wrapText="1"/>
      <protection locked="0" hidden="1"/>
    </xf>
    <xf numFmtId="0" fontId="0" fillId="2" borderId="0" xfId="0" applyFill="1" applyAlignment="1" applyProtection="1">
      <alignment horizontal="center" vertical="center"/>
    </xf>
    <xf numFmtId="0" fontId="0" fillId="2" borderId="7" xfId="0" applyFill="1" applyBorder="1" applyAlignment="1" applyProtection="1">
      <alignment horizontal="center" vertical="center"/>
    </xf>
    <xf numFmtId="0" fontId="0" fillId="2" borderId="0" xfId="0" applyFill="1" applyAlignment="1" applyProtection="1">
      <alignment horizontal="center" vertical="center" wrapText="1"/>
    </xf>
    <xf numFmtId="0" fontId="16" fillId="2" borderId="0" xfId="0" applyFont="1" applyFill="1" applyAlignment="1" applyProtection="1">
      <alignment horizontal="center" vertical="center" wrapText="1"/>
    </xf>
    <xf numFmtId="0" fontId="0" fillId="2" borderId="9" xfId="0" applyFill="1" applyBorder="1" applyAlignment="1" applyProtection="1">
      <alignment horizontal="center" vertical="center"/>
    </xf>
    <xf numFmtId="0" fontId="17" fillId="15" borderId="20" xfId="0" applyFont="1" applyFill="1" applyBorder="1" applyAlignment="1" applyProtection="1">
      <alignment horizontal="center" vertical="center" wrapText="1"/>
    </xf>
    <xf numFmtId="0" fontId="17" fillId="15" borderId="18" xfId="0" applyFont="1" applyFill="1" applyBorder="1" applyAlignment="1" applyProtection="1">
      <alignment horizontal="center" vertical="center" wrapText="1"/>
    </xf>
    <xf numFmtId="0" fontId="17" fillId="15" borderId="19" xfId="0" applyFont="1" applyFill="1" applyBorder="1" applyAlignment="1" applyProtection="1">
      <alignment horizontal="center" vertical="center" wrapText="1"/>
    </xf>
    <xf numFmtId="0" fontId="4" fillId="2" borderId="0" xfId="0" applyFont="1" applyFill="1" applyAlignment="1" applyProtection="1">
      <alignment vertical="center" wrapText="1"/>
    </xf>
    <xf numFmtId="0" fontId="17" fillId="15" borderId="50" xfId="0" applyFont="1" applyFill="1" applyBorder="1" applyAlignment="1" applyProtection="1">
      <alignment horizontal="center" vertical="center" wrapText="1"/>
    </xf>
    <xf numFmtId="0" fontId="15" fillId="11" borderId="15" xfId="0" applyFont="1" applyFill="1" applyBorder="1" applyAlignment="1" applyProtection="1">
      <alignment horizontal="left" vertical="center"/>
    </xf>
    <xf numFmtId="164" fontId="0" fillId="11" borderId="23" xfId="0" applyNumberFormat="1" applyFill="1" applyBorder="1" applyAlignment="1" applyProtection="1">
      <alignment horizontal="center" vertical="center"/>
    </xf>
    <xf numFmtId="164" fontId="0" fillId="11" borderId="66" xfId="0" applyNumberFormat="1" applyFill="1" applyBorder="1" applyAlignment="1" applyProtection="1">
      <alignment horizontal="center" vertical="center"/>
    </xf>
    <xf numFmtId="164" fontId="0" fillId="11" borderId="2" xfId="0" applyNumberFormat="1" applyFill="1" applyBorder="1" applyAlignment="1" applyProtection="1">
      <alignment horizontal="center" vertical="center"/>
    </xf>
    <xf numFmtId="164" fontId="13" fillId="2" borderId="0" xfId="0" applyNumberFormat="1" applyFont="1" applyFill="1" applyAlignment="1" applyProtection="1">
      <alignment horizontal="center" vertical="center" wrapText="1"/>
    </xf>
    <xf numFmtId="164" fontId="17" fillId="15" borderId="18" xfId="0" applyNumberFormat="1" applyFont="1" applyFill="1" applyBorder="1" applyAlignment="1" applyProtection="1">
      <alignment horizontal="center" vertical="center" wrapText="1"/>
    </xf>
    <xf numFmtId="164" fontId="17" fillId="15" borderId="19" xfId="0" applyNumberFormat="1" applyFont="1" applyFill="1" applyBorder="1" applyAlignment="1" applyProtection="1">
      <alignment horizontal="center" vertical="center" wrapText="1"/>
    </xf>
    <xf numFmtId="0" fontId="17" fillId="15" borderId="3" xfId="0" applyFont="1" applyFill="1" applyBorder="1" applyAlignment="1" applyProtection="1">
      <alignment horizontal="center" vertical="center" wrapText="1"/>
    </xf>
    <xf numFmtId="0" fontId="17" fillId="15" borderId="18" xfId="0" applyFont="1" applyFill="1" applyBorder="1" applyAlignment="1" applyProtection="1">
      <alignment horizontal="center" vertical="center"/>
    </xf>
    <xf numFmtId="0" fontId="17" fillId="15" borderId="52" xfId="0" applyFont="1" applyFill="1" applyBorder="1" applyAlignment="1" applyProtection="1">
      <alignment horizontal="center" vertical="center" wrapText="1"/>
    </xf>
    <xf numFmtId="0" fontId="30" fillId="11" borderId="8" xfId="0" applyFont="1" applyFill="1" applyBorder="1" applyAlignment="1" applyProtection="1">
      <alignment horizontal="center" vertical="center"/>
    </xf>
    <xf numFmtId="164" fontId="30" fillId="11" borderId="24" xfId="0" applyNumberFormat="1" applyFont="1" applyFill="1" applyBorder="1" applyAlignment="1" applyProtection="1">
      <alignment horizontal="right" vertical="center"/>
    </xf>
    <xf numFmtId="164" fontId="13" fillId="11" borderId="71" xfId="0" applyNumberFormat="1" applyFont="1" applyFill="1" applyBorder="1" applyAlignment="1" applyProtection="1">
      <alignment horizontal="center" vertical="center"/>
    </xf>
    <xf numFmtId="164" fontId="15" fillId="11" borderId="19" xfId="0" applyNumberFormat="1" applyFont="1" applyFill="1" applyBorder="1" applyAlignment="1" applyProtection="1">
      <alignment horizontal="right" vertical="center" wrapText="1"/>
    </xf>
    <xf numFmtId="0" fontId="15" fillId="11" borderId="11" xfId="0" applyFont="1" applyFill="1" applyBorder="1" applyAlignment="1" applyProtection="1">
      <alignment horizontal="left" vertical="center" wrapText="1"/>
    </xf>
    <xf numFmtId="164" fontId="15" fillId="11" borderId="16" xfId="0" applyNumberFormat="1" applyFont="1" applyFill="1" applyBorder="1" applyAlignment="1" applyProtection="1">
      <alignment horizontal="right" vertical="center" wrapText="1"/>
    </xf>
    <xf numFmtId="0" fontId="15" fillId="11" borderId="8" xfId="0" applyFont="1" applyFill="1" applyBorder="1" applyAlignment="1" applyProtection="1">
      <alignment horizontal="left" vertical="center"/>
    </xf>
    <xf numFmtId="0" fontId="30" fillId="11" borderId="15" xfId="0" applyFont="1" applyFill="1" applyBorder="1" applyAlignment="1" applyProtection="1">
      <alignment horizontal="center" vertical="center"/>
    </xf>
    <xf numFmtId="164" fontId="30" fillId="11" borderId="17" xfId="0" applyNumberFormat="1" applyFont="1" applyFill="1" applyBorder="1" applyAlignment="1" applyProtection="1">
      <alignment horizontal="right" vertical="center"/>
    </xf>
    <xf numFmtId="0" fontId="0" fillId="11" borderId="15" xfId="0" applyFill="1" applyBorder="1" applyAlignment="1" applyProtection="1">
      <alignment horizontal="left" vertical="center" wrapText="1"/>
    </xf>
    <xf numFmtId="164" fontId="13" fillId="11" borderId="51" xfId="0" applyNumberFormat="1" applyFont="1" applyFill="1" applyBorder="1" applyAlignment="1" applyProtection="1">
      <alignment horizontal="center" vertical="center"/>
    </xf>
    <xf numFmtId="164" fontId="30" fillId="11" borderId="16" xfId="0" applyNumberFormat="1" applyFont="1" applyFill="1" applyBorder="1" applyAlignment="1" applyProtection="1">
      <alignment horizontal="right" vertical="center"/>
    </xf>
    <xf numFmtId="0" fontId="0" fillId="11" borderId="11" xfId="0" applyFill="1" applyBorder="1" applyAlignment="1" applyProtection="1">
      <alignment horizontal="left" vertical="center" wrapText="1"/>
    </xf>
    <xf numFmtId="164" fontId="0" fillId="2" borderId="0" xfId="0" applyNumberFormat="1" applyFill="1" applyAlignment="1" applyProtection="1">
      <alignment horizontal="center" vertical="center"/>
    </xf>
    <xf numFmtId="164" fontId="13" fillId="11" borderId="22" xfId="0" applyNumberFormat="1" applyFont="1" applyFill="1" applyBorder="1" applyAlignment="1" applyProtection="1">
      <alignment horizontal="center" vertical="center"/>
    </xf>
    <xf numFmtId="164" fontId="17" fillId="15" borderId="52" xfId="0" applyNumberFormat="1" applyFont="1" applyFill="1" applyBorder="1" applyAlignment="1" applyProtection="1">
      <alignment horizontal="center" vertical="center" wrapText="1"/>
    </xf>
    <xf numFmtId="0" fontId="0" fillId="2" borderId="10" xfId="0" applyFill="1" applyBorder="1" applyAlignment="1" applyProtection="1">
      <alignment horizontal="center" vertical="center"/>
    </xf>
    <xf numFmtId="0" fontId="0" fillId="2" borderId="0" xfId="0" applyFill="1" applyAlignment="1" applyProtection="1">
      <alignment vertical="center"/>
    </xf>
    <xf numFmtId="0" fontId="32" fillId="2" borderId="0" xfId="0" applyFont="1" applyFill="1" applyAlignment="1" applyProtection="1">
      <alignment vertical="center"/>
    </xf>
    <xf numFmtId="164" fontId="15" fillId="11" borderId="17" xfId="0" applyNumberFormat="1" applyFont="1" applyFill="1" applyBorder="1" applyAlignment="1" applyProtection="1">
      <alignment horizontal="right" vertical="center" wrapText="1"/>
    </xf>
    <xf numFmtId="0" fontId="2" fillId="2" borderId="0" xfId="0" applyFont="1" applyFill="1" applyAlignment="1" applyProtection="1">
      <alignment horizontal="center" vertical="center" wrapText="1"/>
    </xf>
    <xf numFmtId="0" fontId="0" fillId="2" borderId="0" xfId="0" applyFill="1" applyProtection="1"/>
    <xf numFmtId="0" fontId="26" fillId="11" borderId="32" xfId="0" applyFont="1" applyFill="1" applyBorder="1" applyAlignment="1" applyProtection="1">
      <alignment horizontal="center" vertical="center" wrapText="1"/>
    </xf>
    <xf numFmtId="0" fontId="2" fillId="11" borderId="32" xfId="0" applyFont="1" applyFill="1" applyBorder="1" applyAlignment="1" applyProtection="1">
      <alignment horizontal="center" vertical="center" wrapText="1"/>
    </xf>
    <xf numFmtId="0" fontId="2" fillId="11" borderId="33" xfId="0" applyFont="1" applyFill="1" applyBorder="1" applyAlignment="1" applyProtection="1">
      <alignment horizontal="center" vertical="center" wrapText="1"/>
    </xf>
    <xf numFmtId="0" fontId="31" fillId="11" borderId="1" xfId="0" applyFont="1" applyFill="1" applyBorder="1" applyAlignment="1" applyProtection="1">
      <alignment horizontal="center" vertical="center" wrapText="1"/>
    </xf>
    <xf numFmtId="0" fontId="50" fillId="11" borderId="35" xfId="0" applyFont="1" applyFill="1" applyBorder="1" applyAlignment="1" applyProtection="1">
      <alignment wrapText="1"/>
    </xf>
    <xf numFmtId="0" fontId="13" fillId="4" borderId="36" xfId="0" applyFont="1" applyFill="1" applyBorder="1" applyAlignment="1" applyProtection="1">
      <alignment horizontal="center" vertical="center"/>
    </xf>
    <xf numFmtId="0" fontId="15" fillId="4" borderId="1" xfId="0" applyFont="1" applyFill="1" applyBorder="1" applyAlignment="1" applyProtection="1">
      <alignment horizontal="center" vertical="center" wrapText="1"/>
    </xf>
    <xf numFmtId="0" fontId="39" fillId="4" borderId="1" xfId="0" applyFont="1" applyFill="1" applyBorder="1" applyAlignment="1" applyProtection="1">
      <alignment horizontal="center" vertical="center" wrapText="1"/>
    </xf>
    <xf numFmtId="0" fontId="39" fillId="4" borderId="1" xfId="0" applyFont="1" applyFill="1" applyBorder="1" applyAlignment="1" applyProtection="1">
      <alignment horizontal="left" vertical="center" wrapText="1"/>
    </xf>
    <xf numFmtId="0" fontId="0" fillId="4" borderId="35" xfId="0" applyFill="1" applyBorder="1" applyAlignment="1" applyProtection="1">
      <alignment horizontal="center" vertical="center"/>
    </xf>
    <xf numFmtId="0" fontId="0" fillId="5" borderId="39" xfId="0" applyFill="1" applyBorder="1" applyAlignment="1" applyProtection="1">
      <alignment horizontal="center" vertical="center"/>
    </xf>
    <xf numFmtId="0" fontId="0" fillId="17" borderId="16" xfId="0" applyFill="1" applyBorder="1" applyAlignment="1" applyProtection="1">
      <alignment horizontal="center" vertical="center" wrapText="1"/>
    </xf>
    <xf numFmtId="0" fontId="0" fillId="17" borderId="40" xfId="0" applyFill="1" applyBorder="1" applyAlignment="1" applyProtection="1">
      <alignment horizontal="center" vertical="center" wrapText="1"/>
    </xf>
    <xf numFmtId="0" fontId="0" fillId="17" borderId="41" xfId="0" applyFill="1" applyBorder="1" applyAlignment="1" applyProtection="1">
      <alignment horizontal="center" vertical="center" wrapText="1"/>
    </xf>
    <xf numFmtId="0" fontId="0" fillId="5" borderId="25" xfId="0" applyFill="1" applyBorder="1" applyAlignment="1" applyProtection="1">
      <alignment horizontal="center" vertical="center"/>
    </xf>
    <xf numFmtId="0" fontId="0" fillId="5" borderId="15" xfId="0" applyFill="1" applyBorder="1" applyAlignment="1" applyProtection="1">
      <alignment horizontal="center" vertical="center"/>
    </xf>
    <xf numFmtId="0" fontId="0" fillId="5" borderId="21" xfId="0" applyFill="1" applyBorder="1" applyAlignment="1" applyProtection="1">
      <alignment horizontal="center" vertical="center"/>
    </xf>
    <xf numFmtId="0" fontId="0" fillId="17" borderId="22" xfId="0" applyFill="1" applyBorder="1" applyAlignment="1" applyProtection="1">
      <alignment horizontal="center" vertical="center" wrapText="1"/>
    </xf>
    <xf numFmtId="0" fontId="24" fillId="2" borderId="0" xfId="0" applyFont="1" applyFill="1" applyProtection="1"/>
    <xf numFmtId="0" fontId="24" fillId="2" borderId="8" xfId="0" applyFont="1" applyFill="1" applyBorder="1" applyProtection="1"/>
    <xf numFmtId="164" fontId="36" fillId="0" borderId="0" xfId="0" applyNumberFormat="1" applyFont="1" applyProtection="1"/>
    <xf numFmtId="0" fontId="0" fillId="2" borderId="0" xfId="0" applyFill="1" applyBorder="1" applyProtection="1"/>
    <xf numFmtId="0" fontId="0" fillId="17" borderId="16" xfId="0" applyFill="1" applyBorder="1" applyAlignment="1" applyProtection="1">
      <alignment horizontal="center" vertical="center" wrapText="1"/>
      <protection locked="0"/>
    </xf>
    <xf numFmtId="0" fontId="0" fillId="17" borderId="23" xfId="0" applyFill="1" applyBorder="1" applyAlignment="1" applyProtection="1">
      <alignment horizontal="center" vertical="center" wrapText="1"/>
      <protection locked="0"/>
    </xf>
    <xf numFmtId="44" fontId="0" fillId="17" borderId="16" xfId="51" applyFont="1" applyFill="1" applyBorder="1" applyAlignment="1" applyProtection="1">
      <alignment horizontal="right" vertical="center" wrapText="1"/>
      <protection locked="0"/>
    </xf>
    <xf numFmtId="0" fontId="32" fillId="2" borderId="16" xfId="0" applyFont="1" applyFill="1" applyBorder="1" applyAlignment="1" applyProtection="1">
      <alignment horizontal="center" vertical="center"/>
      <protection locked="0"/>
    </xf>
    <xf numFmtId="0" fontId="0" fillId="17" borderId="22" xfId="0" applyFill="1" applyBorder="1" applyAlignment="1" applyProtection="1">
      <alignment horizontal="center" vertical="center" wrapText="1"/>
      <protection locked="0"/>
    </xf>
    <xf numFmtId="44" fontId="0" fillId="17" borderId="22" xfId="51" applyFont="1" applyFill="1" applyBorder="1" applyAlignment="1" applyProtection="1">
      <alignment horizontal="right" vertical="center" wrapText="1"/>
      <protection locked="0"/>
    </xf>
    <xf numFmtId="0" fontId="32" fillId="2" borderId="22" xfId="0" applyFont="1" applyFill="1" applyBorder="1" applyAlignment="1" applyProtection="1">
      <alignment horizontal="center" vertical="center"/>
      <protection locked="0"/>
    </xf>
    <xf numFmtId="44" fontId="0" fillId="2" borderId="16" xfId="51" applyFont="1" applyFill="1" applyBorder="1" applyAlignment="1" applyProtection="1">
      <alignment vertical="center"/>
      <protection locked="0"/>
    </xf>
    <xf numFmtId="0" fontId="39" fillId="2" borderId="23" xfId="0" applyFont="1" applyFill="1" applyBorder="1" applyAlignment="1" applyProtection="1">
      <alignment horizontal="left" vertical="center" wrapText="1"/>
      <protection locked="0"/>
    </xf>
    <xf numFmtId="44" fontId="0" fillId="2" borderId="22" xfId="51" applyFont="1" applyFill="1" applyBorder="1" applyAlignment="1" applyProtection="1">
      <alignment vertical="center"/>
      <protection locked="0"/>
    </xf>
    <xf numFmtId="0" fontId="39" fillId="2" borderId="22" xfId="0" applyFont="1" applyFill="1" applyBorder="1" applyAlignment="1" applyProtection="1">
      <alignment horizontal="left" vertical="center" wrapText="1"/>
      <protection locked="0"/>
    </xf>
    <xf numFmtId="0" fontId="0" fillId="2" borderId="81" xfId="0" applyFill="1" applyBorder="1" applyProtection="1"/>
    <xf numFmtId="0" fontId="0" fillId="2" borderId="79" xfId="0" applyFill="1" applyBorder="1" applyProtection="1"/>
    <xf numFmtId="0" fontId="26" fillId="11" borderId="53" xfId="0" applyFont="1" applyFill="1" applyBorder="1" applyAlignment="1" applyProtection="1">
      <alignment horizontal="center" vertical="center" wrapText="1"/>
    </xf>
    <xf numFmtId="0" fontId="48" fillId="11" borderId="27" xfId="0" applyFont="1" applyFill="1" applyBorder="1" applyAlignment="1" applyProtection="1">
      <alignment horizontal="center" vertical="center" wrapText="1"/>
    </xf>
    <xf numFmtId="0" fontId="48" fillId="11" borderId="59" xfId="0" applyFont="1" applyFill="1" applyBorder="1" applyAlignment="1" applyProtection="1">
      <alignment horizontal="center" vertical="center" wrapText="1"/>
    </xf>
    <xf numFmtId="0" fontId="0" fillId="2" borderId="80" xfId="0" applyFill="1" applyBorder="1" applyProtection="1"/>
    <xf numFmtId="44" fontId="15" fillId="4" borderId="54" xfId="51" applyFont="1" applyFill="1" applyBorder="1" applyAlignment="1" applyProtection="1">
      <alignment horizontal="center" vertical="center" wrapText="1"/>
    </xf>
    <xf numFmtId="164" fontId="0" fillId="4" borderId="1" xfId="0" applyNumberFormat="1" applyFill="1" applyBorder="1" applyAlignment="1" applyProtection="1">
      <alignment vertical="center"/>
    </xf>
    <xf numFmtId="0" fontId="0" fillId="17" borderId="39" xfId="0" applyFill="1" applyBorder="1" applyAlignment="1" applyProtection="1">
      <alignment horizontal="center" vertical="center" wrapText="1"/>
    </xf>
    <xf numFmtId="0" fontId="0" fillId="17" borderId="87" xfId="0" applyFill="1" applyBorder="1" applyAlignment="1" applyProtection="1">
      <alignment horizontal="center" vertical="center" wrapText="1"/>
    </xf>
    <xf numFmtId="164" fontId="0" fillId="17" borderId="16" xfId="0" applyNumberFormat="1" applyFill="1" applyBorder="1" applyAlignment="1" applyProtection="1">
      <alignment vertical="center"/>
    </xf>
    <xf numFmtId="164" fontId="0" fillId="17" borderId="22" xfId="0" applyNumberFormat="1" applyFill="1" applyBorder="1" applyAlignment="1" applyProtection="1">
      <alignment vertical="center"/>
    </xf>
    <xf numFmtId="0" fontId="34" fillId="2" borderId="0" xfId="0" applyFont="1" applyFill="1" applyAlignment="1" applyProtection="1">
      <alignment vertical="center"/>
    </xf>
    <xf numFmtId="44" fontId="34" fillId="2" borderId="0" xfId="0" applyNumberFormat="1" applyFont="1" applyFill="1" applyAlignment="1" applyProtection="1">
      <alignment vertical="center"/>
    </xf>
    <xf numFmtId="44" fontId="34" fillId="11" borderId="12" xfId="0" applyNumberFormat="1" applyFont="1" applyFill="1" applyBorder="1" applyAlignment="1" applyProtection="1">
      <alignment horizontal="center" vertical="center"/>
    </xf>
    <xf numFmtId="44" fontId="0" fillId="17" borderId="23" xfId="51" applyFont="1" applyFill="1" applyBorder="1" applyAlignment="1" applyProtection="1">
      <alignment horizontal="center" vertical="center"/>
      <protection locked="0"/>
    </xf>
    <xf numFmtId="0" fontId="0" fillId="17" borderId="23" xfId="51" applyNumberFormat="1" applyFont="1" applyFill="1" applyBorder="1" applyAlignment="1" applyProtection="1">
      <alignment horizontal="center" vertical="center"/>
      <protection locked="0"/>
    </xf>
    <xf numFmtId="44" fontId="0" fillId="17" borderId="16" xfId="51" applyFont="1" applyFill="1" applyBorder="1" applyAlignment="1" applyProtection="1">
      <alignment horizontal="center" vertical="center" wrapText="1"/>
      <protection locked="0"/>
    </xf>
    <xf numFmtId="44" fontId="0" fillId="17" borderId="51" xfId="51" applyFont="1" applyFill="1" applyBorder="1" applyAlignment="1" applyProtection="1">
      <alignment horizontal="center" vertical="center" wrapText="1"/>
      <protection locked="0"/>
    </xf>
    <xf numFmtId="44" fontId="0" fillId="17" borderId="22" xfId="51" applyFont="1" applyFill="1" applyBorder="1" applyAlignment="1" applyProtection="1">
      <alignment horizontal="center" vertical="center"/>
      <protection locked="0"/>
    </xf>
    <xf numFmtId="0" fontId="0" fillId="17" borderId="22" xfId="51" applyNumberFormat="1" applyFont="1" applyFill="1" applyBorder="1" applyAlignment="1" applyProtection="1">
      <alignment horizontal="center" vertical="center"/>
      <protection locked="0"/>
    </xf>
    <xf numFmtId="44" fontId="0" fillId="17" borderId="22" xfId="51" applyFont="1" applyFill="1" applyBorder="1" applyAlignment="1" applyProtection="1">
      <alignment horizontal="center" vertical="center" wrapText="1"/>
      <protection locked="0"/>
    </xf>
    <xf numFmtId="44" fontId="0" fillId="17" borderId="56" xfId="51" applyFont="1" applyFill="1" applyBorder="1" applyAlignment="1" applyProtection="1">
      <alignment horizontal="center" vertical="center" wrapText="1"/>
      <protection locked="0"/>
    </xf>
    <xf numFmtId="164" fontId="0" fillId="2" borderId="16" xfId="0" applyNumberFormat="1" applyFill="1" applyBorder="1" applyAlignment="1" applyProtection="1">
      <alignment vertical="center"/>
      <protection locked="0"/>
    </xf>
    <xf numFmtId="164" fontId="0" fillId="2" borderId="22" xfId="0" applyNumberFormat="1" applyFill="1" applyBorder="1" applyAlignment="1" applyProtection="1">
      <alignment vertical="center"/>
      <protection locked="0"/>
    </xf>
    <xf numFmtId="164" fontId="0" fillId="2" borderId="23" xfId="0" applyNumberFormat="1" applyFill="1" applyBorder="1" applyAlignment="1" applyProtection="1">
      <alignment vertical="center"/>
      <protection locked="0"/>
    </xf>
    <xf numFmtId="0" fontId="44" fillId="11" borderId="27" xfId="0" applyFont="1" applyFill="1" applyBorder="1" applyAlignment="1" applyProtection="1">
      <alignment horizontal="center" vertical="center" wrapText="1"/>
    </xf>
    <xf numFmtId="0" fontId="0" fillId="11" borderId="1" xfId="0" applyFill="1" applyBorder="1" applyProtection="1"/>
    <xf numFmtId="0" fontId="0" fillId="11" borderId="35" xfId="0" applyFill="1" applyBorder="1" applyAlignment="1" applyProtection="1">
      <alignment wrapText="1"/>
    </xf>
    <xf numFmtId="164" fontId="0" fillId="17" borderId="23" xfId="0" applyNumberFormat="1" applyFill="1" applyBorder="1" applyAlignment="1" applyProtection="1">
      <alignment vertical="center"/>
    </xf>
    <xf numFmtId="0" fontId="2" fillId="11" borderId="1" xfId="0" applyFont="1" applyFill="1" applyBorder="1" applyProtection="1"/>
    <xf numFmtId="0" fontId="24" fillId="2" borderId="0" xfId="0" applyFont="1" applyFill="1" applyBorder="1" applyProtection="1"/>
    <xf numFmtId="0" fontId="34" fillId="2" borderId="0" xfId="0" applyFont="1" applyFill="1" applyBorder="1" applyAlignment="1" applyProtection="1">
      <alignment vertical="center"/>
    </xf>
    <xf numFmtId="0" fontId="34" fillId="2" borderId="0" xfId="0" applyFont="1" applyFill="1" applyBorder="1" applyAlignment="1" applyProtection="1">
      <alignment horizontal="center" vertical="center"/>
    </xf>
    <xf numFmtId="0" fontId="34" fillId="11" borderId="28" xfId="0" applyFont="1" applyFill="1" applyBorder="1" applyAlignment="1" applyProtection="1">
      <alignment horizontal="center" vertical="center"/>
    </xf>
    <xf numFmtId="164" fontId="36" fillId="0" borderId="0" xfId="0" applyNumberFormat="1" applyFont="1" applyBorder="1" applyProtection="1"/>
    <xf numFmtId="0" fontId="39" fillId="2" borderId="16" xfId="0" applyFont="1" applyFill="1" applyBorder="1" applyAlignment="1" applyProtection="1">
      <alignment horizontal="left" vertical="center" wrapText="1"/>
      <protection locked="0"/>
    </xf>
    <xf numFmtId="0" fontId="27" fillId="11" borderId="27" xfId="0" applyFont="1" applyFill="1" applyBorder="1" applyAlignment="1" applyProtection="1">
      <alignment horizontal="center" vertical="center" wrapText="1"/>
    </xf>
    <xf numFmtId="0" fontId="15" fillId="4" borderId="1" xfId="0" applyFont="1" applyFill="1" applyBorder="1" applyAlignment="1" applyProtection="1">
      <alignment horizontal="left" vertical="center" wrapText="1"/>
    </xf>
    <xf numFmtId="0" fontId="0" fillId="17" borderId="55" xfId="0" applyFill="1" applyBorder="1" applyAlignment="1" applyProtection="1">
      <alignment horizontal="center" vertical="center" wrapText="1"/>
    </xf>
    <xf numFmtId="164" fontId="34" fillId="2" borderId="0" xfId="0" applyNumberFormat="1" applyFont="1" applyFill="1" applyBorder="1" applyAlignment="1" applyProtection="1">
      <alignment horizontal="center" vertical="center"/>
    </xf>
    <xf numFmtId="164" fontId="34" fillId="11" borderId="88" xfId="0" applyNumberFormat="1" applyFont="1" applyFill="1" applyBorder="1" applyAlignment="1" applyProtection="1">
      <alignment horizontal="center" vertical="center"/>
    </xf>
    <xf numFmtId="44" fontId="15" fillId="2" borderId="16" xfId="0" applyNumberFormat="1" applyFont="1" applyFill="1" applyBorder="1" applyAlignment="1" applyProtection="1">
      <alignment horizontal="center" vertical="center"/>
      <protection locked="0"/>
    </xf>
    <xf numFmtId="44" fontId="15" fillId="2" borderId="22" xfId="0" applyNumberFormat="1" applyFont="1" applyFill="1" applyBorder="1" applyAlignment="1" applyProtection="1">
      <alignment horizontal="center" vertical="center"/>
      <protection locked="0"/>
    </xf>
    <xf numFmtId="2" fontId="15" fillId="4" borderId="1" xfId="0" applyNumberFormat="1" applyFont="1" applyFill="1" applyBorder="1" applyAlignment="1" applyProtection="1">
      <alignment horizontal="center" vertical="center" wrapText="1"/>
    </xf>
    <xf numFmtId="166" fontId="0" fillId="17" borderId="23" xfId="51" applyNumberFormat="1" applyFont="1" applyFill="1" applyBorder="1" applyAlignment="1" applyProtection="1">
      <alignment horizontal="center" vertical="center"/>
      <protection locked="0"/>
    </xf>
    <xf numFmtId="166" fontId="0" fillId="17" borderId="22" xfId="51" applyNumberFormat="1" applyFont="1" applyFill="1" applyBorder="1" applyAlignment="1" applyProtection="1">
      <alignment horizontal="center" vertical="center"/>
      <protection locked="0"/>
    </xf>
    <xf numFmtId="0" fontId="30" fillId="11" borderId="43" xfId="0" applyFont="1" applyFill="1" applyBorder="1" applyAlignment="1" applyProtection="1">
      <alignment horizontal="center" vertical="center"/>
    </xf>
    <xf numFmtId="164" fontId="30" fillId="11" borderId="90" xfId="0" applyNumberFormat="1" applyFont="1" applyFill="1" applyBorder="1" applyAlignment="1" applyProtection="1">
      <alignment horizontal="right" vertical="center"/>
    </xf>
    <xf numFmtId="164" fontId="13" fillId="11" borderId="91" xfId="0" applyNumberFormat="1" applyFont="1" applyFill="1" applyBorder="1" applyAlignment="1" applyProtection="1">
      <alignment horizontal="center" vertical="center"/>
    </xf>
    <xf numFmtId="164" fontId="30" fillId="11" borderId="89" xfId="0" applyNumberFormat="1" applyFont="1" applyFill="1" applyBorder="1" applyAlignment="1" applyProtection="1">
      <alignment horizontal="right" vertical="center"/>
    </xf>
    <xf numFmtId="164" fontId="30" fillId="11" borderId="46" xfId="0" applyNumberFormat="1" applyFont="1" applyFill="1" applyBorder="1" applyAlignment="1" applyProtection="1">
      <alignment horizontal="right" vertical="center"/>
    </xf>
    <xf numFmtId="0" fontId="0" fillId="11" borderId="92" xfId="0" applyFill="1" applyBorder="1" applyAlignment="1" applyProtection="1">
      <alignment horizontal="left" vertical="center" wrapText="1"/>
    </xf>
    <xf numFmtId="164" fontId="15" fillId="11" borderId="22" xfId="0" applyNumberFormat="1" applyFont="1" applyFill="1" applyBorder="1" applyAlignment="1" applyProtection="1">
      <alignment horizontal="right" vertical="center" wrapText="1"/>
    </xf>
    <xf numFmtId="164" fontId="15" fillId="11" borderId="42" xfId="0" applyNumberFormat="1" applyFont="1" applyFill="1" applyBorder="1" applyAlignment="1" applyProtection="1">
      <alignment horizontal="right" vertical="center" wrapText="1"/>
    </xf>
    <xf numFmtId="164" fontId="17" fillId="15" borderId="2" xfId="0" applyNumberFormat="1" applyFont="1" applyFill="1" applyBorder="1" applyAlignment="1" applyProtection="1">
      <alignment horizontal="center" vertical="center" wrapText="1"/>
    </xf>
    <xf numFmtId="0" fontId="41" fillId="2" borderId="68" xfId="0" applyFont="1" applyFill="1" applyBorder="1" applyAlignment="1" applyProtection="1">
      <alignment horizontal="center" vertical="center" wrapText="1"/>
      <protection hidden="1"/>
    </xf>
    <xf numFmtId="8" fontId="54" fillId="0" borderId="23" xfId="0" applyNumberFormat="1" applyFont="1" applyBorder="1" applyAlignment="1" applyProtection="1">
      <alignment horizontal="center" vertical="center" wrapText="1"/>
      <protection hidden="1"/>
    </xf>
    <xf numFmtId="8" fontId="54" fillId="0" borderId="16" xfId="0" applyNumberFormat="1" applyFont="1" applyBorder="1" applyAlignment="1" applyProtection="1">
      <alignment horizontal="center" vertical="center" wrapText="1"/>
      <protection hidden="1"/>
    </xf>
    <xf numFmtId="0" fontId="41" fillId="2" borderId="23" xfId="0" applyFont="1" applyFill="1" applyBorder="1" applyAlignment="1" applyProtection="1">
      <alignment horizontal="center" vertical="center" wrapText="1"/>
      <protection hidden="1"/>
    </xf>
    <xf numFmtId="0" fontId="41" fillId="2" borderId="16" xfId="0" applyFont="1" applyFill="1" applyBorder="1" applyAlignment="1" applyProtection="1">
      <alignment horizontal="center" vertical="center" wrapText="1"/>
      <protection hidden="1"/>
    </xf>
    <xf numFmtId="0" fontId="51" fillId="0" borderId="40" xfId="0" applyFont="1" applyBorder="1" applyAlignment="1" applyProtection="1">
      <alignment horizontal="center" vertical="center" wrapText="1"/>
      <protection hidden="1"/>
    </xf>
    <xf numFmtId="0" fontId="51" fillId="0" borderId="68" xfId="0" applyFont="1" applyBorder="1" applyAlignment="1" applyProtection="1">
      <alignment horizontal="center" vertical="center" wrapText="1"/>
      <protection hidden="1"/>
    </xf>
    <xf numFmtId="0" fontId="51" fillId="0" borderId="1" xfId="0" applyFont="1" applyBorder="1" applyAlignment="1" applyProtection="1">
      <alignment horizontal="center" vertical="center"/>
      <protection hidden="1"/>
    </xf>
    <xf numFmtId="0" fontId="51" fillId="0" borderId="40" xfId="0" applyFont="1" applyBorder="1" applyAlignment="1" applyProtection="1">
      <alignment horizontal="center" vertical="center"/>
      <protection hidden="1"/>
    </xf>
    <xf numFmtId="0" fontId="51" fillId="0" borderId="68" xfId="0" applyFont="1" applyBorder="1" applyAlignment="1" applyProtection="1">
      <alignment horizontal="center" vertical="center"/>
      <protection hidden="1"/>
    </xf>
    <xf numFmtId="0" fontId="51" fillId="0" borderId="16" xfId="0" applyFont="1" applyBorder="1" applyAlignment="1" applyProtection="1">
      <alignment horizontal="center" vertical="center"/>
      <protection hidden="1"/>
    </xf>
    <xf numFmtId="0" fontId="51" fillId="0" borderId="54" xfId="0" applyFont="1" applyBorder="1" applyAlignment="1" applyProtection="1">
      <alignment horizontal="left" vertical="center"/>
      <protection hidden="1"/>
    </xf>
    <xf numFmtId="0" fontId="51" fillId="0" borderId="6" xfId="0" applyFont="1" applyBorder="1" applyAlignment="1" applyProtection="1">
      <alignment horizontal="left" vertical="center"/>
      <protection hidden="1"/>
    </xf>
    <xf numFmtId="0" fontId="51" fillId="0" borderId="57" xfId="0" applyFont="1" applyBorder="1" applyAlignment="1" applyProtection="1">
      <alignment horizontal="left" vertical="center"/>
      <protection hidden="1"/>
    </xf>
    <xf numFmtId="0" fontId="51" fillId="0" borderId="55" xfId="0" applyFont="1" applyBorder="1" applyAlignment="1" applyProtection="1">
      <alignment horizontal="left" vertical="center"/>
      <protection hidden="1"/>
    </xf>
    <xf numFmtId="0" fontId="51" fillId="0" borderId="69" xfId="0" applyFont="1" applyBorder="1" applyAlignment="1" applyProtection="1">
      <alignment horizontal="left" vertical="center"/>
      <protection hidden="1"/>
    </xf>
    <xf numFmtId="0" fontId="51" fillId="0" borderId="70" xfId="0" applyFont="1" applyBorder="1" applyAlignment="1" applyProtection="1">
      <alignment horizontal="left" vertical="center"/>
      <protection hidden="1"/>
    </xf>
    <xf numFmtId="0" fontId="51" fillId="0" borderId="73" xfId="0" applyFont="1" applyBorder="1" applyAlignment="1" applyProtection="1">
      <alignment horizontal="left" vertical="center"/>
      <protection hidden="1"/>
    </xf>
    <xf numFmtId="0" fontId="51" fillId="0" borderId="74" xfId="0" applyFont="1" applyBorder="1" applyAlignment="1" applyProtection="1">
      <alignment horizontal="left" vertical="center"/>
      <protection hidden="1"/>
    </xf>
    <xf numFmtId="0" fontId="51" fillId="0" borderId="75" xfId="0" applyFont="1" applyBorder="1" applyAlignment="1" applyProtection="1">
      <alignment horizontal="left" vertical="center"/>
      <protection hidden="1"/>
    </xf>
    <xf numFmtId="0" fontId="51" fillId="0" borderId="51" xfId="0" applyFont="1" applyBorder="1" applyAlignment="1" applyProtection="1">
      <alignment horizontal="left" vertical="center"/>
      <protection hidden="1"/>
    </xf>
    <xf numFmtId="0" fontId="51" fillId="0" borderId="71" xfId="0" applyFont="1" applyBorder="1" applyAlignment="1" applyProtection="1">
      <alignment horizontal="left" vertical="center"/>
      <protection hidden="1"/>
    </xf>
    <xf numFmtId="0" fontId="51" fillId="0" borderId="72" xfId="0" applyFont="1" applyBorder="1" applyAlignment="1" applyProtection="1">
      <alignment horizontal="left" vertical="center"/>
      <protection hidden="1"/>
    </xf>
    <xf numFmtId="0" fontId="25" fillId="8" borderId="60" xfId="0" applyFont="1" applyFill="1" applyBorder="1" applyAlignment="1" applyProtection="1">
      <alignment horizontal="center" vertical="top" wrapText="1"/>
      <protection hidden="1"/>
    </xf>
    <xf numFmtId="0" fontId="25" fillId="8" borderId="61" xfId="0" applyFont="1" applyFill="1" applyBorder="1" applyAlignment="1" applyProtection="1">
      <alignment horizontal="center" vertical="top" wrapText="1"/>
      <protection hidden="1"/>
    </xf>
    <xf numFmtId="0" fontId="25" fillId="8" borderId="62" xfId="0" applyFont="1" applyFill="1" applyBorder="1" applyAlignment="1" applyProtection="1">
      <alignment horizontal="center" vertical="top" wrapText="1"/>
      <protection hidden="1"/>
    </xf>
    <xf numFmtId="0" fontId="41" fillId="16" borderId="48" xfId="0" applyFont="1" applyFill="1" applyBorder="1" applyAlignment="1" applyProtection="1">
      <alignment horizontal="center" vertical="center" wrapText="1"/>
      <protection hidden="1"/>
    </xf>
    <xf numFmtId="0" fontId="41" fillId="16" borderId="37" xfId="0" applyFont="1" applyFill="1" applyBorder="1" applyAlignment="1" applyProtection="1">
      <alignment horizontal="center" vertical="center" wrapText="1"/>
      <protection hidden="1"/>
    </xf>
    <xf numFmtId="0" fontId="41" fillId="16" borderId="49" xfId="0" applyFont="1" applyFill="1" applyBorder="1" applyAlignment="1" applyProtection="1">
      <alignment horizontal="center" vertical="center" wrapText="1"/>
      <protection hidden="1"/>
    </xf>
    <xf numFmtId="0" fontId="41" fillId="16" borderId="45" xfId="0" applyFont="1" applyFill="1" applyBorder="1" applyAlignment="1" applyProtection="1">
      <alignment horizontal="center" vertical="center" wrapText="1"/>
      <protection hidden="1"/>
    </xf>
    <xf numFmtId="0" fontId="41" fillId="16" borderId="6" xfId="0" applyFont="1" applyFill="1" applyBorder="1" applyAlignment="1" applyProtection="1">
      <alignment horizontal="center" vertical="center" wrapText="1"/>
      <protection hidden="1"/>
    </xf>
    <xf numFmtId="0" fontId="41" fillId="16" borderId="47" xfId="0" applyFont="1" applyFill="1" applyBorder="1" applyAlignment="1" applyProtection="1">
      <alignment horizontal="center" vertical="center" wrapText="1"/>
      <protection hidden="1"/>
    </xf>
    <xf numFmtId="0" fontId="41" fillId="2" borderId="68" xfId="0" applyFont="1" applyFill="1" applyBorder="1" applyAlignment="1" applyProtection="1">
      <alignment horizontal="center" vertical="center"/>
      <protection hidden="1"/>
    </xf>
    <xf numFmtId="0" fontId="41" fillId="16" borderId="8" xfId="0" applyFont="1" applyFill="1" applyBorder="1" applyAlignment="1" applyProtection="1">
      <alignment horizontal="center" vertical="center" wrapText="1"/>
      <protection hidden="1"/>
    </xf>
    <xf numFmtId="0" fontId="41" fillId="16" borderId="0" xfId="0" applyFont="1" applyFill="1" applyAlignment="1" applyProtection="1">
      <alignment horizontal="center" vertical="center" wrapText="1"/>
      <protection hidden="1"/>
    </xf>
    <xf numFmtId="0" fontId="41" fillId="16" borderId="9" xfId="0" applyFont="1" applyFill="1" applyBorder="1" applyAlignment="1" applyProtection="1">
      <alignment horizontal="center" vertical="center" wrapText="1"/>
      <protection hidden="1"/>
    </xf>
    <xf numFmtId="0" fontId="42" fillId="14" borderId="54" xfId="0" applyFont="1" applyFill="1" applyBorder="1" applyAlignment="1" applyProtection="1">
      <alignment horizontal="center" vertical="center"/>
      <protection hidden="1"/>
    </xf>
    <xf numFmtId="0" fontId="42" fillId="14" borderId="6" xfId="0" applyFont="1" applyFill="1" applyBorder="1" applyAlignment="1" applyProtection="1">
      <alignment horizontal="center" vertical="center"/>
      <protection hidden="1"/>
    </xf>
    <xf numFmtId="0" fontId="42" fillId="14" borderId="57" xfId="0" applyFont="1" applyFill="1" applyBorder="1" applyAlignment="1" applyProtection="1">
      <alignment horizontal="center" vertical="center"/>
      <protection hidden="1"/>
    </xf>
    <xf numFmtId="164" fontId="41" fillId="2" borderId="55" xfId="51" applyNumberFormat="1" applyFont="1" applyFill="1" applyBorder="1" applyAlignment="1" applyProtection="1">
      <alignment horizontal="center" vertical="center"/>
      <protection hidden="1"/>
    </xf>
    <xf numFmtId="164" fontId="41" fillId="2" borderId="69" xfId="51" applyNumberFormat="1" applyFont="1" applyFill="1" applyBorder="1" applyAlignment="1" applyProtection="1">
      <alignment horizontal="center" vertical="center"/>
      <protection hidden="1"/>
    </xf>
    <xf numFmtId="164" fontId="41" fillId="2" borderId="70" xfId="51" applyNumberFormat="1" applyFont="1" applyFill="1" applyBorder="1" applyAlignment="1" applyProtection="1">
      <alignment horizontal="center" vertical="center"/>
      <protection hidden="1"/>
    </xf>
    <xf numFmtId="164" fontId="41" fillId="2" borderId="73" xfId="51" applyNumberFormat="1" applyFont="1" applyFill="1" applyBorder="1" applyAlignment="1" applyProtection="1">
      <alignment horizontal="center" vertical="center"/>
      <protection hidden="1"/>
    </xf>
    <xf numFmtId="164" fontId="41" fillId="2" borderId="74" xfId="51" applyNumberFormat="1" applyFont="1" applyFill="1" applyBorder="1" applyAlignment="1" applyProtection="1">
      <alignment horizontal="center" vertical="center"/>
      <protection hidden="1"/>
    </xf>
    <xf numFmtId="164" fontId="41" fillId="2" borderId="75" xfId="51" applyNumberFormat="1" applyFont="1" applyFill="1" applyBorder="1" applyAlignment="1" applyProtection="1">
      <alignment horizontal="center" vertical="center"/>
      <protection hidden="1"/>
    </xf>
    <xf numFmtId="0" fontId="29" fillId="14" borderId="1" xfId="0" applyFont="1" applyFill="1" applyBorder="1" applyAlignment="1" applyProtection="1">
      <alignment horizontal="center" vertical="center" wrapText="1"/>
      <protection hidden="1"/>
    </xf>
    <xf numFmtId="0" fontId="37" fillId="16" borderId="8" xfId="52" applyFill="1" applyBorder="1" applyAlignment="1" applyProtection="1">
      <alignment horizontal="center" vertical="center" wrapText="1"/>
      <protection hidden="1"/>
    </xf>
    <xf numFmtId="0" fontId="37" fillId="16" borderId="0" xfId="52" applyFill="1" applyBorder="1" applyAlignment="1" applyProtection="1">
      <alignment horizontal="center" vertical="center" wrapText="1"/>
      <protection hidden="1"/>
    </xf>
    <xf numFmtId="0" fontId="37" fillId="16" borderId="9" xfId="52" applyFill="1" applyBorder="1" applyAlignment="1" applyProtection="1">
      <alignment horizontal="center" vertical="center" wrapText="1"/>
      <protection hidden="1"/>
    </xf>
    <xf numFmtId="0" fontId="37" fillId="16" borderId="63" xfId="52" applyFill="1" applyBorder="1" applyAlignment="1" applyProtection="1">
      <alignment horizontal="center" vertical="center" wrapText="1"/>
      <protection hidden="1"/>
    </xf>
    <xf numFmtId="0" fontId="37" fillId="16" borderId="38" xfId="52" applyFill="1" applyBorder="1" applyAlignment="1" applyProtection="1">
      <alignment horizontal="center" vertical="center" wrapText="1"/>
      <protection hidden="1"/>
    </xf>
    <xf numFmtId="0" fontId="37" fillId="16" borderId="64" xfId="52" applyFill="1" applyBorder="1" applyAlignment="1" applyProtection="1">
      <alignment horizontal="center" vertical="center" wrapText="1"/>
      <protection hidden="1"/>
    </xf>
    <xf numFmtId="0" fontId="41" fillId="2" borderId="55" xfId="0" applyFont="1" applyFill="1" applyBorder="1" applyAlignment="1" applyProtection="1">
      <alignment horizontal="center" vertical="center"/>
      <protection hidden="1"/>
    </xf>
    <xf numFmtId="0" fontId="41" fillId="2" borderId="70" xfId="0" applyFont="1" applyFill="1" applyBorder="1" applyAlignment="1" applyProtection="1">
      <alignment horizontal="center" vertical="center"/>
      <protection hidden="1"/>
    </xf>
    <xf numFmtId="0" fontId="41" fillId="16" borderId="63" xfId="0" applyFont="1" applyFill="1" applyBorder="1" applyAlignment="1" applyProtection="1">
      <alignment horizontal="center" vertical="center" wrapText="1"/>
      <protection hidden="1"/>
    </xf>
    <xf numFmtId="0" fontId="41" fillId="16" borderId="38" xfId="0" applyFont="1" applyFill="1" applyBorder="1" applyAlignment="1" applyProtection="1">
      <alignment horizontal="center" vertical="center" wrapText="1"/>
      <protection hidden="1"/>
    </xf>
    <xf numFmtId="0" fontId="41" fillId="16" borderId="64" xfId="0" applyFont="1" applyFill="1" applyBorder="1" applyAlignment="1" applyProtection="1">
      <alignment horizontal="center" vertical="center" wrapText="1"/>
      <protection hidden="1"/>
    </xf>
    <xf numFmtId="0" fontId="42" fillId="14" borderId="1" xfId="0" applyFont="1" applyFill="1" applyBorder="1" applyAlignment="1" applyProtection="1">
      <alignment horizontal="center" vertical="center" wrapText="1"/>
      <protection hidden="1"/>
    </xf>
    <xf numFmtId="8" fontId="54" fillId="0" borderId="68" xfId="0" applyNumberFormat="1" applyFont="1" applyBorder="1" applyAlignment="1" applyProtection="1">
      <alignment horizontal="center" vertical="center" wrapText="1"/>
      <protection hidden="1"/>
    </xf>
    <xf numFmtId="0" fontId="42" fillId="14" borderId="1" xfId="0" applyFont="1" applyFill="1" applyBorder="1" applyAlignment="1" applyProtection="1">
      <alignment horizontal="center" vertical="center"/>
      <protection hidden="1"/>
    </xf>
    <xf numFmtId="0" fontId="16" fillId="10" borderId="1" xfId="0" applyFont="1" applyFill="1" applyBorder="1" applyAlignment="1" applyProtection="1">
      <alignment horizontal="center" vertical="center" wrapText="1"/>
      <protection hidden="1"/>
    </xf>
    <xf numFmtId="0" fontId="14" fillId="8" borderId="3" xfId="0" applyFont="1" applyFill="1" applyBorder="1" applyAlignment="1" applyProtection="1">
      <alignment horizontal="center" vertical="center"/>
      <protection hidden="1"/>
    </xf>
    <xf numFmtId="0" fontId="14" fillId="8" borderId="5" xfId="0" applyFont="1" applyFill="1" applyBorder="1" applyAlignment="1" applyProtection="1">
      <alignment horizontal="center" vertical="center"/>
      <protection hidden="1"/>
    </xf>
    <xf numFmtId="0" fontId="14" fillId="8" borderId="4" xfId="0" applyFont="1" applyFill="1" applyBorder="1" applyAlignment="1" applyProtection="1">
      <alignment horizontal="center" vertical="center"/>
      <protection hidden="1"/>
    </xf>
    <xf numFmtId="0" fontId="23" fillId="16" borderId="43" xfId="0" applyFont="1" applyFill="1" applyBorder="1" applyAlignment="1" applyProtection="1">
      <alignment horizontal="center" vertical="center" wrapText="1"/>
      <protection hidden="1"/>
    </xf>
    <xf numFmtId="0" fontId="23" fillId="16" borderId="7" xfId="0" applyFont="1" applyFill="1" applyBorder="1" applyAlignment="1" applyProtection="1">
      <alignment horizontal="center" vertical="center" wrapText="1"/>
      <protection hidden="1"/>
    </xf>
    <xf numFmtId="0" fontId="23" fillId="16" borderId="44" xfId="0" applyFont="1" applyFill="1" applyBorder="1" applyAlignment="1" applyProtection="1">
      <alignment horizontal="center" vertical="center" wrapText="1"/>
      <protection hidden="1"/>
    </xf>
    <xf numFmtId="0" fontId="23" fillId="16" borderId="8" xfId="0" applyFont="1" applyFill="1" applyBorder="1" applyAlignment="1" applyProtection="1">
      <alignment horizontal="center" vertical="center" wrapText="1"/>
      <protection hidden="1"/>
    </xf>
    <xf numFmtId="0" fontId="23" fillId="16" borderId="0" xfId="0" applyFont="1" applyFill="1" applyAlignment="1" applyProtection="1">
      <alignment horizontal="center" vertical="center" wrapText="1"/>
      <protection hidden="1"/>
    </xf>
    <xf numFmtId="0" fontId="23" fillId="16" borderId="9" xfId="0" applyFont="1" applyFill="1" applyBorder="1" applyAlignment="1" applyProtection="1">
      <alignment horizontal="center" vertical="center" wrapText="1"/>
      <protection hidden="1"/>
    </xf>
    <xf numFmtId="0" fontId="23" fillId="16" borderId="28" xfId="0" applyFont="1" applyFill="1" applyBorder="1" applyAlignment="1" applyProtection="1">
      <alignment horizontal="center" vertical="center" wrapText="1"/>
      <protection hidden="1"/>
    </xf>
    <xf numFmtId="0" fontId="23" fillId="16" borderId="29" xfId="0" applyFont="1" applyFill="1" applyBorder="1" applyAlignment="1" applyProtection="1">
      <alignment horizontal="center" vertical="center" wrapText="1"/>
      <protection hidden="1"/>
    </xf>
    <xf numFmtId="0" fontId="23" fillId="16" borderId="30" xfId="0" applyFont="1" applyFill="1" applyBorder="1" applyAlignment="1" applyProtection="1">
      <alignment horizontal="center" vertical="center" wrapText="1"/>
      <protection hidden="1"/>
    </xf>
    <xf numFmtId="165" fontId="0" fillId="2" borderId="85" xfId="0" applyNumberFormat="1" applyFill="1" applyBorder="1" applyAlignment="1" applyProtection="1">
      <alignment horizontal="center" vertical="center"/>
      <protection locked="0" hidden="1"/>
    </xf>
    <xf numFmtId="165" fontId="0" fillId="2" borderId="82" xfId="0" applyNumberFormat="1" applyFill="1" applyBorder="1" applyAlignment="1" applyProtection="1">
      <alignment horizontal="center" vertical="center"/>
      <protection locked="0" hidden="1"/>
    </xf>
    <xf numFmtId="0" fontId="31" fillId="8" borderId="85" xfId="0" applyFont="1" applyFill="1" applyBorder="1" applyAlignment="1" applyProtection="1">
      <alignment horizontal="center" vertical="center" wrapText="1"/>
      <protection hidden="1"/>
    </xf>
    <xf numFmtId="0" fontId="31" fillId="8" borderId="82" xfId="0" applyFont="1" applyFill="1" applyBorder="1" applyAlignment="1" applyProtection="1">
      <alignment horizontal="center" vertical="center" wrapText="1"/>
      <protection hidden="1"/>
    </xf>
    <xf numFmtId="0" fontId="17" fillId="10" borderId="3" xfId="0" applyFont="1" applyFill="1" applyBorder="1" applyAlignment="1" applyProtection="1">
      <alignment horizontal="center" vertical="center" wrapText="1"/>
      <protection hidden="1"/>
    </xf>
    <xf numFmtId="0" fontId="17" fillId="10" borderId="4" xfId="0" applyFont="1" applyFill="1" applyBorder="1" applyAlignment="1" applyProtection="1">
      <alignment horizontal="center" vertical="center" wrapText="1"/>
      <protection hidden="1"/>
    </xf>
    <xf numFmtId="0" fontId="31" fillId="8" borderId="60" xfId="0" applyFont="1" applyFill="1" applyBorder="1" applyAlignment="1" applyProtection="1">
      <alignment horizontal="center" vertical="center" wrapText="1"/>
      <protection hidden="1"/>
    </xf>
    <xf numFmtId="0" fontId="31" fillId="8" borderId="62" xfId="0" applyFont="1" applyFill="1" applyBorder="1" applyAlignment="1" applyProtection="1">
      <alignment horizontal="center" vertical="center" wrapText="1"/>
      <protection hidden="1"/>
    </xf>
    <xf numFmtId="165" fontId="0" fillId="2" borderId="48" xfId="0" applyNumberFormat="1" applyFill="1" applyBorder="1" applyAlignment="1" applyProtection="1">
      <alignment horizontal="center" vertical="center" wrapText="1"/>
      <protection locked="0" hidden="1"/>
    </xf>
    <xf numFmtId="165" fontId="0" fillId="2" borderId="49" xfId="0" applyNumberFormat="1" applyFill="1" applyBorder="1" applyAlignment="1" applyProtection="1">
      <alignment horizontal="center" vertical="center" wrapText="1"/>
      <protection locked="0" hidden="1"/>
    </xf>
    <xf numFmtId="0" fontId="16" fillId="10" borderId="54" xfId="0" applyFont="1" applyFill="1" applyBorder="1" applyAlignment="1" applyProtection="1">
      <alignment horizontal="center" vertical="center" wrapText="1"/>
      <protection hidden="1"/>
    </xf>
    <xf numFmtId="0" fontId="16" fillId="10" borderId="6" xfId="0" applyFont="1" applyFill="1" applyBorder="1" applyAlignment="1" applyProtection="1">
      <alignment horizontal="center" vertical="center" wrapText="1"/>
      <protection hidden="1"/>
    </xf>
    <xf numFmtId="0" fontId="16" fillId="10" borderId="57" xfId="0" applyFont="1" applyFill="1" applyBorder="1" applyAlignment="1" applyProtection="1">
      <alignment horizontal="center" vertical="center" wrapText="1"/>
      <protection hidden="1"/>
    </xf>
    <xf numFmtId="0" fontId="12" fillId="8" borderId="27" xfId="0" applyFont="1" applyFill="1" applyBorder="1" applyAlignment="1" applyProtection="1">
      <alignment horizontal="center" vertical="center"/>
      <protection hidden="1"/>
    </xf>
    <xf numFmtId="0" fontId="24" fillId="2" borderId="54" xfId="0" applyFont="1" applyFill="1" applyBorder="1" applyAlignment="1" applyProtection="1">
      <alignment horizontal="center" vertical="center" wrapText="1"/>
      <protection locked="0" hidden="1"/>
    </xf>
    <xf numFmtId="0" fontId="24" fillId="2" borderId="6" xfId="0" applyFont="1" applyFill="1" applyBorder="1" applyAlignment="1" applyProtection="1">
      <alignment horizontal="center" vertical="center" wrapText="1"/>
      <protection locked="0" hidden="1"/>
    </xf>
    <xf numFmtId="0" fontId="24" fillId="2" borderId="57" xfId="0" applyFont="1" applyFill="1" applyBorder="1" applyAlignment="1" applyProtection="1">
      <alignment horizontal="center" vertical="center" wrapText="1"/>
      <protection locked="0" hidden="1"/>
    </xf>
    <xf numFmtId="0" fontId="12" fillId="8" borderId="26" xfId="0" applyFont="1" applyFill="1" applyBorder="1" applyAlignment="1" applyProtection="1">
      <alignment horizontal="center" vertical="center"/>
      <protection hidden="1"/>
    </xf>
    <xf numFmtId="0" fontId="26" fillId="8" borderId="31" xfId="0" applyFont="1" applyFill="1" applyBorder="1" applyAlignment="1" applyProtection="1">
      <alignment horizontal="center" vertical="center" wrapText="1"/>
      <protection hidden="1"/>
    </xf>
    <xf numFmtId="0" fontId="26" fillId="8" borderId="34" xfId="0" applyFont="1" applyFill="1" applyBorder="1" applyAlignment="1" applyProtection="1">
      <alignment horizontal="center" vertical="center" wrapText="1"/>
      <protection hidden="1"/>
    </xf>
    <xf numFmtId="0" fontId="21" fillId="13" borderId="3" xfId="0" applyFont="1" applyFill="1" applyBorder="1" applyAlignment="1" applyProtection="1">
      <alignment horizontal="center" vertical="center"/>
      <protection hidden="1"/>
    </xf>
    <xf numFmtId="0" fontId="21" fillId="13" borderId="5" xfId="0" applyFont="1" applyFill="1" applyBorder="1" applyAlignment="1" applyProtection="1">
      <alignment horizontal="center" vertical="center"/>
      <protection hidden="1"/>
    </xf>
    <xf numFmtId="0" fontId="21" fillId="13" borderId="4" xfId="0" applyFont="1" applyFill="1" applyBorder="1" applyAlignment="1" applyProtection="1">
      <alignment horizontal="center" vertical="center"/>
      <protection hidden="1"/>
    </xf>
    <xf numFmtId="0" fontId="14" fillId="9" borderId="43" xfId="0" applyFont="1" applyFill="1" applyBorder="1" applyAlignment="1" applyProtection="1">
      <alignment horizontal="center" vertical="center" wrapText="1"/>
      <protection hidden="1"/>
    </xf>
    <xf numFmtId="0" fontId="14" fillId="9" borderId="7" xfId="0" applyFont="1" applyFill="1" applyBorder="1" applyAlignment="1" applyProtection="1">
      <alignment horizontal="center" vertical="center"/>
      <protection hidden="1"/>
    </xf>
    <xf numFmtId="0" fontId="14" fillId="9" borderId="44" xfId="0" applyFont="1" applyFill="1" applyBorder="1" applyAlignment="1" applyProtection="1">
      <alignment horizontal="center" vertical="center"/>
      <protection hidden="1"/>
    </xf>
    <xf numFmtId="44" fontId="34" fillId="9" borderId="28" xfId="0" applyNumberFormat="1" applyFont="1" applyFill="1" applyBorder="1" applyAlignment="1" applyProtection="1">
      <alignment horizontal="center" vertical="center"/>
      <protection hidden="1"/>
    </xf>
    <xf numFmtId="44" fontId="34" fillId="9" borderId="30" xfId="0" applyNumberFormat="1" applyFont="1" applyFill="1" applyBorder="1" applyAlignment="1" applyProtection="1">
      <alignment horizontal="center" vertical="center"/>
      <protection hidden="1"/>
    </xf>
    <xf numFmtId="0" fontId="53" fillId="9" borderId="3" xfId="0" applyFont="1" applyFill="1" applyBorder="1" applyAlignment="1" applyProtection="1">
      <alignment horizontal="center" vertical="center" wrapText="1"/>
      <protection hidden="1"/>
    </xf>
    <xf numFmtId="0" fontId="53" fillId="9" borderId="5" xfId="0" applyFont="1" applyFill="1" applyBorder="1" applyAlignment="1" applyProtection="1">
      <alignment horizontal="center" vertical="center" wrapText="1"/>
      <protection hidden="1"/>
    </xf>
    <xf numFmtId="0" fontId="48" fillId="8" borderId="54" xfId="0" applyFont="1" applyFill="1" applyBorder="1" applyAlignment="1" applyProtection="1">
      <alignment horizontal="center" vertical="center" wrapText="1"/>
      <protection hidden="1"/>
    </xf>
    <xf numFmtId="0" fontId="48" fillId="8" borderId="6" xfId="0" applyFont="1" applyFill="1" applyBorder="1" applyAlignment="1" applyProtection="1">
      <alignment horizontal="center" vertical="center" wrapText="1"/>
      <protection hidden="1"/>
    </xf>
    <xf numFmtId="0" fontId="48" fillId="8" borderId="57" xfId="0" applyFont="1" applyFill="1" applyBorder="1" applyAlignment="1" applyProtection="1">
      <alignment horizontal="center" vertical="center" wrapText="1"/>
      <protection hidden="1"/>
    </xf>
    <xf numFmtId="0" fontId="26" fillId="8" borderId="53" xfId="0" applyFont="1" applyFill="1" applyBorder="1" applyAlignment="1" applyProtection="1">
      <alignment horizontal="center" vertical="center" wrapText="1"/>
      <protection hidden="1"/>
    </xf>
    <xf numFmtId="0" fontId="26" fillId="8" borderId="61" xfId="0" applyFont="1" applyFill="1" applyBorder="1" applyAlignment="1" applyProtection="1">
      <alignment horizontal="center" vertical="center" wrapText="1"/>
      <protection hidden="1"/>
    </xf>
    <xf numFmtId="0" fontId="26" fillId="8" borderId="77" xfId="0" applyFont="1" applyFill="1" applyBorder="1" applyAlignment="1" applyProtection="1">
      <alignment horizontal="center" vertical="center" wrapText="1"/>
      <protection hidden="1"/>
    </xf>
    <xf numFmtId="0" fontId="14" fillId="9" borderId="3" xfId="0" applyFont="1" applyFill="1" applyBorder="1" applyAlignment="1" applyProtection="1">
      <alignment horizontal="center" vertical="center" wrapText="1"/>
      <protection hidden="1"/>
    </xf>
    <xf numFmtId="0" fontId="14" fillId="9" borderId="5" xfId="0" applyFont="1" applyFill="1" applyBorder="1" applyAlignment="1" applyProtection="1">
      <alignment horizontal="center" vertical="center" wrapText="1"/>
      <protection hidden="1"/>
    </xf>
    <xf numFmtId="0" fontId="4" fillId="0" borderId="29" xfId="0" applyFont="1" applyBorder="1" applyAlignment="1" applyProtection="1">
      <alignment horizontal="center" vertical="center" wrapText="1"/>
    </xf>
    <xf numFmtId="0" fontId="12" fillId="11" borderId="1" xfId="0" applyFont="1" applyFill="1" applyBorder="1" applyAlignment="1" applyProtection="1">
      <alignment horizontal="center" vertical="center"/>
    </xf>
    <xf numFmtId="0" fontId="16" fillId="15" borderId="54" xfId="0" applyFont="1" applyFill="1" applyBorder="1" applyAlignment="1" applyProtection="1">
      <alignment horizontal="center" vertical="center" wrapText="1"/>
    </xf>
    <xf numFmtId="0" fontId="16" fillId="15" borderId="6" xfId="0" applyFont="1" applyFill="1" applyBorder="1" applyAlignment="1" applyProtection="1">
      <alignment horizontal="center" vertical="center" wrapText="1"/>
    </xf>
    <xf numFmtId="0" fontId="16" fillId="15" borderId="57" xfId="0" applyFont="1" applyFill="1" applyBorder="1" applyAlignment="1" applyProtection="1">
      <alignment horizontal="center" vertical="center" wrapText="1"/>
    </xf>
    <xf numFmtId="0" fontId="24" fillId="2" borderId="54" xfId="0" applyFont="1" applyFill="1" applyBorder="1" applyAlignment="1" applyProtection="1">
      <alignment horizontal="center" vertical="center" wrapText="1"/>
      <protection locked="0"/>
    </xf>
    <xf numFmtId="0" fontId="24" fillId="2" borderId="6" xfId="0" applyFont="1" applyFill="1" applyBorder="1" applyAlignment="1" applyProtection="1">
      <alignment horizontal="center" vertical="center" wrapText="1"/>
      <protection locked="0"/>
    </xf>
    <xf numFmtId="0" fontId="24" fillId="2" borderId="57" xfId="0" applyFont="1" applyFill="1" applyBorder="1" applyAlignment="1" applyProtection="1">
      <alignment horizontal="center" vertical="center" wrapText="1"/>
      <protection locked="0"/>
    </xf>
    <xf numFmtId="0" fontId="13" fillId="15" borderId="3" xfId="0" applyFont="1" applyFill="1" applyBorder="1" applyAlignment="1" applyProtection="1">
      <alignment horizontal="center" vertical="center"/>
    </xf>
    <xf numFmtId="0" fontId="13" fillId="15" borderId="4" xfId="0" applyFont="1" applyFill="1" applyBorder="1" applyAlignment="1" applyProtection="1">
      <alignment horizontal="center" vertical="center"/>
    </xf>
    <xf numFmtId="0" fontId="17" fillId="15" borderId="31" xfId="0" applyFont="1" applyFill="1" applyBorder="1" applyAlignment="1" applyProtection="1">
      <alignment horizontal="center" vertical="center" wrapText="1"/>
    </xf>
    <xf numFmtId="0" fontId="17" fillId="15" borderId="88" xfId="0" applyFont="1" applyFill="1" applyBorder="1" applyAlignment="1" applyProtection="1">
      <alignment horizontal="center" vertical="center" wrapText="1"/>
    </xf>
    <xf numFmtId="164" fontId="15" fillId="11" borderId="1" xfId="0" applyNumberFormat="1" applyFont="1" applyFill="1" applyBorder="1" applyAlignment="1" applyProtection="1">
      <alignment horizontal="center" vertical="center" wrapText="1"/>
    </xf>
    <xf numFmtId="0" fontId="21" fillId="15" borderId="3" xfId="0" applyFont="1" applyFill="1" applyBorder="1" applyAlignment="1" applyProtection="1">
      <alignment horizontal="center" vertical="center"/>
    </xf>
    <xf numFmtId="0" fontId="21" fillId="15" borderId="5" xfId="0" applyFont="1" applyFill="1" applyBorder="1" applyAlignment="1" applyProtection="1">
      <alignment horizontal="center" vertical="center"/>
    </xf>
    <xf numFmtId="0" fontId="21" fillId="15" borderId="4" xfId="0" applyFont="1" applyFill="1" applyBorder="1" applyAlignment="1" applyProtection="1">
      <alignment horizontal="center" vertical="center"/>
    </xf>
    <xf numFmtId="0" fontId="14" fillId="18" borderId="3" xfId="0" applyFont="1" applyFill="1" applyBorder="1" applyAlignment="1" applyProtection="1">
      <alignment horizontal="center" vertical="center" wrapText="1"/>
    </xf>
    <xf numFmtId="0" fontId="14" fillId="18" borderId="5" xfId="0" applyFont="1" applyFill="1" applyBorder="1" applyAlignment="1" applyProtection="1">
      <alignment horizontal="center" vertical="center" wrapText="1"/>
    </xf>
    <xf numFmtId="0" fontId="14" fillId="18" borderId="4" xfId="0" applyFont="1" applyFill="1" applyBorder="1" applyAlignment="1" applyProtection="1">
      <alignment horizontal="center" vertical="center" wrapText="1"/>
    </xf>
    <xf numFmtId="0" fontId="26" fillId="11" borderId="31" xfId="0" applyFont="1" applyFill="1" applyBorder="1" applyAlignment="1" applyProtection="1">
      <alignment horizontal="center" vertical="center" wrapText="1"/>
    </xf>
    <xf numFmtId="0" fontId="26" fillId="11" borderId="34" xfId="0" applyFont="1" applyFill="1" applyBorder="1" applyAlignment="1" applyProtection="1">
      <alignment horizontal="center" vertical="center" wrapText="1"/>
    </xf>
    <xf numFmtId="0" fontId="48" fillId="11" borderId="54" xfId="0" applyFont="1" applyFill="1" applyBorder="1" applyAlignment="1" applyProtection="1">
      <alignment horizontal="center" vertical="center" wrapText="1"/>
    </xf>
    <xf numFmtId="0" fontId="48" fillId="11" borderId="6" xfId="0" applyFont="1" applyFill="1" applyBorder="1" applyAlignment="1" applyProtection="1">
      <alignment horizontal="center" vertical="center" wrapText="1"/>
    </xf>
    <xf numFmtId="0" fontId="48" fillId="11" borderId="57" xfId="0" applyFont="1" applyFill="1" applyBorder="1" applyAlignment="1" applyProtection="1">
      <alignment horizontal="center" vertical="center" wrapText="1"/>
    </xf>
    <xf numFmtId="0" fontId="31" fillId="11" borderId="54" xfId="0" applyFont="1" applyFill="1" applyBorder="1" applyAlignment="1" applyProtection="1">
      <alignment horizontal="center" vertical="center" wrapText="1"/>
    </xf>
    <xf numFmtId="0" fontId="31" fillId="11" borderId="6" xfId="0" applyFont="1" applyFill="1" applyBorder="1" applyAlignment="1" applyProtection="1">
      <alignment horizontal="center" vertical="center" wrapText="1"/>
    </xf>
    <xf numFmtId="0" fontId="31" fillId="11" borderId="57" xfId="0" applyFont="1" applyFill="1" applyBorder="1" applyAlignment="1" applyProtection="1">
      <alignment horizontal="center" vertical="center" wrapText="1"/>
    </xf>
    <xf numFmtId="0" fontId="44" fillId="11" borderId="54" xfId="0" applyFont="1" applyFill="1" applyBorder="1" applyAlignment="1" applyProtection="1">
      <alignment horizontal="center" vertical="center" wrapText="1"/>
    </xf>
    <xf numFmtId="0" fontId="44" fillId="11" borderId="57" xfId="0" applyFont="1" applyFill="1" applyBorder="1" applyAlignment="1" applyProtection="1">
      <alignment horizontal="center" vertical="center" wrapText="1"/>
    </xf>
    <xf numFmtId="0" fontId="26" fillId="11" borderId="53" xfId="0" applyFont="1" applyFill="1" applyBorder="1" applyAlignment="1" applyProtection="1">
      <alignment horizontal="center" vertical="center" wrapText="1"/>
    </xf>
    <xf numFmtId="0" fontId="26" fillId="11" borderId="61" xfId="0" applyFont="1" applyFill="1" applyBorder="1" applyAlignment="1" applyProtection="1">
      <alignment horizontal="center" vertical="center" wrapText="1"/>
    </xf>
    <xf numFmtId="0" fontId="26" fillId="11" borderId="77" xfId="0" applyFont="1" applyFill="1" applyBorder="1" applyAlignment="1" applyProtection="1">
      <alignment horizontal="center" vertical="center" wrapText="1"/>
    </xf>
    <xf numFmtId="0" fontId="27" fillId="11" borderId="54" xfId="0" applyFont="1" applyFill="1" applyBorder="1" applyAlignment="1" applyProtection="1">
      <alignment horizontal="center" vertical="center" wrapText="1"/>
    </xf>
    <xf numFmtId="0" fontId="27" fillId="11" borderId="57" xfId="0" applyFont="1" applyFill="1" applyBorder="1" applyAlignment="1" applyProtection="1">
      <alignment horizontal="center" vertical="center" wrapText="1"/>
    </xf>
    <xf numFmtId="0" fontId="27" fillId="11" borderId="6" xfId="0" applyFont="1" applyFill="1" applyBorder="1" applyAlignment="1" applyProtection="1">
      <alignment horizontal="center" vertical="center" wrapText="1"/>
    </xf>
    <xf numFmtId="0" fontId="4" fillId="14" borderId="3" xfId="0" applyFont="1" applyFill="1" applyBorder="1" applyAlignment="1" applyProtection="1">
      <alignment horizontal="center"/>
      <protection hidden="1"/>
    </xf>
    <xf numFmtId="0" fontId="4" fillId="14" borderId="5" xfId="0" applyFont="1" applyFill="1" applyBorder="1" applyAlignment="1" applyProtection="1">
      <alignment horizontal="center"/>
      <protection hidden="1"/>
    </xf>
    <xf numFmtId="0" fontId="4" fillId="14" borderId="4" xfId="0" applyFont="1" applyFill="1" applyBorder="1" applyAlignment="1" applyProtection="1">
      <alignment horizontal="center"/>
      <protection hidden="1"/>
    </xf>
    <xf numFmtId="0" fontId="2" fillId="14" borderId="20" xfId="0" applyFont="1" applyFill="1" applyBorder="1" applyAlignment="1" applyProtection="1">
      <alignment horizontal="center"/>
      <protection hidden="1"/>
    </xf>
    <xf numFmtId="0" fontId="2" fillId="14" borderId="19" xfId="0" applyFont="1" applyFill="1" applyBorder="1" applyAlignment="1" applyProtection="1">
      <alignment horizontal="center"/>
      <protection hidden="1"/>
    </xf>
  </cellXfs>
  <cellStyles count="91">
    <cellStyle name="à saisir" xfId="5"/>
    <cellStyle name="Cadre DDR" xfId="50"/>
    <cellStyle name="Cadre SI" xfId="49"/>
    <cellStyle name="Champs-saisie" xfId="14"/>
    <cellStyle name="Champs-saisie-sans_bordure" xfId="6"/>
    <cellStyle name="Lien hypertexte" xfId="52" builtinId="8"/>
    <cellStyle name="Milliers 2" xfId="7"/>
    <cellStyle name="Milliers 2 2" xfId="18"/>
    <cellStyle name="Milliers 2 2 2" xfId="31"/>
    <cellStyle name="Milliers 2 2 2 2" xfId="39"/>
    <cellStyle name="Milliers 2 2 2 2 2" xfId="81"/>
    <cellStyle name="Milliers 2 2 2 3" xfId="73"/>
    <cellStyle name="Milliers 2 2 3" xfId="41"/>
    <cellStyle name="Milliers 2 2 3 2" xfId="83"/>
    <cellStyle name="Milliers 2 2 4" xfId="45"/>
    <cellStyle name="Milliers 2 2 4 2" xfId="87"/>
    <cellStyle name="Milliers 2 2 5" xfId="35"/>
    <cellStyle name="Milliers 2 2 5 2" xfId="77"/>
    <cellStyle name="Milliers 2 2 6" xfId="61"/>
    <cellStyle name="Milliers 2 3" xfId="20"/>
    <cellStyle name="Milliers 2 3 2" xfId="33"/>
    <cellStyle name="Milliers 2 3 2 2" xfId="43"/>
    <cellStyle name="Milliers 2 3 2 2 2" xfId="85"/>
    <cellStyle name="Milliers 2 3 2 3" xfId="75"/>
    <cellStyle name="Milliers 2 3 3" xfId="47"/>
    <cellStyle name="Milliers 2 3 3 2" xfId="89"/>
    <cellStyle name="Milliers 2 3 4" xfId="37"/>
    <cellStyle name="Milliers 2 3 4 2" xfId="79"/>
    <cellStyle name="Milliers 2 3 5" xfId="63"/>
    <cellStyle name="Milliers 2 4" xfId="16"/>
    <cellStyle name="Milliers 2 4 2" xfId="59"/>
    <cellStyle name="Milliers 2 5" xfId="57"/>
    <cellStyle name="Monétaire" xfId="51" builtinId="4"/>
    <cellStyle name="Monétaire 2" xfId="2"/>
    <cellStyle name="Monétaire 2 2" xfId="19"/>
    <cellStyle name="Monétaire 2 2 2" xfId="32"/>
    <cellStyle name="Monétaire 2 2 2 2" xfId="40"/>
    <cellStyle name="Monétaire 2 2 2 2 2" xfId="82"/>
    <cellStyle name="Monétaire 2 2 2 3" xfId="74"/>
    <cellStyle name="Monétaire 2 2 3" xfId="42"/>
    <cellStyle name="Monétaire 2 2 3 2" xfId="84"/>
    <cellStyle name="Monétaire 2 2 4" xfId="46"/>
    <cellStyle name="Monétaire 2 2 4 2" xfId="88"/>
    <cellStyle name="Monétaire 2 2 5" xfId="36"/>
    <cellStyle name="Monétaire 2 2 5 2" xfId="78"/>
    <cellStyle name="Monétaire 2 2 6" xfId="62"/>
    <cellStyle name="Monétaire 2 3" xfId="21"/>
    <cellStyle name="Monétaire 2 3 2" xfId="34"/>
    <cellStyle name="Monétaire 2 3 2 2" xfId="44"/>
    <cellStyle name="Monétaire 2 3 2 2 2" xfId="86"/>
    <cellStyle name="Monétaire 2 3 2 3" xfId="76"/>
    <cellStyle name="Monétaire 2 3 3" xfId="48"/>
    <cellStyle name="Monétaire 2 3 3 2" xfId="90"/>
    <cellStyle name="Monétaire 2 3 4" xfId="38"/>
    <cellStyle name="Monétaire 2 3 4 2" xfId="80"/>
    <cellStyle name="Monétaire 2 3 5" xfId="64"/>
    <cellStyle name="Monétaire 2 4" xfId="17"/>
    <cellStyle name="Monétaire 2 4 2" xfId="60"/>
    <cellStyle name="Monétaire 2 5" xfId="23"/>
    <cellStyle name="Monétaire 2 5 2" xfId="66"/>
    <cellStyle name="Monétaire 2 6" xfId="28"/>
    <cellStyle name="Monétaire 2 6 2" xfId="70"/>
    <cellStyle name="Monétaire 2 7" xfId="8"/>
    <cellStyle name="Monétaire 2 7 2" xfId="58"/>
    <cellStyle name="Monétaire 2 8" xfId="54"/>
    <cellStyle name="Monétaire 3" xfId="1"/>
    <cellStyle name="Monétaire 3 2" xfId="27"/>
    <cellStyle name="Monétaire 3 2 2" xfId="69"/>
    <cellStyle name="Monétaire 3 3" xfId="22"/>
    <cellStyle name="Monétaire 3 3 2" xfId="65"/>
    <cellStyle name="Monétaire 3 4" xfId="53"/>
    <cellStyle name="Monétaire 4" xfId="3"/>
    <cellStyle name="Monétaire 4 2" xfId="30"/>
    <cellStyle name="Monétaire 4 2 2" xfId="72"/>
    <cellStyle name="Monétaire 4 3" xfId="25"/>
    <cellStyle name="Monétaire 4 3 2" xfId="68"/>
    <cellStyle name="Monétaire 4 4" xfId="56"/>
    <cellStyle name="Monétaire 5" xfId="24"/>
    <cellStyle name="Monétaire 5 2" xfId="67"/>
    <cellStyle name="Monétaire 6" xfId="29"/>
    <cellStyle name="Monétaire 6 2" xfId="71"/>
    <cellStyle name="Monétaire 7" xfId="55"/>
    <cellStyle name="Normal" xfId="0" builtinId="0"/>
    <cellStyle name="Normal 2" xfId="4"/>
    <cellStyle name="Normal 2 2" xfId="10"/>
    <cellStyle name="Normal 2 3" xfId="26"/>
    <cellStyle name="Normal 2 4" xfId="9"/>
    <cellStyle name="Normal 3" xfId="11"/>
    <cellStyle name="OSIRIS_LIBEL" xfId="15"/>
    <cellStyle name="protégé" xfId="12"/>
    <cellStyle name="Saisie obligatoire" xfId="13"/>
  </cellStyles>
  <dxfs count="29">
    <dxf>
      <font>
        <color rgb="FF9C0006"/>
      </font>
      <fill>
        <patternFill>
          <bgColor rgb="FFFFC7CE"/>
        </patternFill>
      </fill>
    </dxf>
    <dxf>
      <font>
        <color rgb="FFFF0000"/>
      </font>
      <fill>
        <patternFill patternType="none">
          <bgColor auto="1"/>
        </patternFill>
      </fill>
    </dxf>
    <dxf>
      <fill>
        <patternFill>
          <bgColor theme="9" tint="0.59996337778862885"/>
        </patternFill>
      </fill>
    </dxf>
    <dxf>
      <font>
        <color rgb="FFFF0000"/>
      </font>
    </dxf>
    <dxf>
      <fill>
        <patternFill>
          <bgColor theme="9" tint="0.59996337778862885"/>
        </patternFill>
      </fill>
    </dxf>
    <dxf>
      <font>
        <color rgb="FFFF0000"/>
      </font>
    </dxf>
    <dxf>
      <fill>
        <patternFill>
          <bgColor theme="9" tint="0.59996337778862885"/>
        </patternFill>
      </fill>
    </dxf>
    <dxf>
      <font>
        <color rgb="FFFF0000"/>
      </font>
    </dxf>
    <dxf>
      <fill>
        <patternFill>
          <bgColor theme="9" tint="0.59996337778862885"/>
        </patternFill>
      </fill>
    </dxf>
    <dxf>
      <font>
        <color rgb="FFFF0000"/>
      </font>
    </dxf>
    <dxf>
      <fill>
        <patternFill>
          <bgColor theme="9" tint="0.59996337778862885"/>
        </patternFill>
      </fill>
    </dxf>
    <dxf>
      <fill>
        <patternFill>
          <bgColor rgb="FFFF0000"/>
        </patternFill>
      </fill>
    </dxf>
    <dxf>
      <font>
        <b/>
        <i val="0"/>
        <color auto="1"/>
      </font>
      <fill>
        <patternFill>
          <bgColor rgb="FFFF0000"/>
        </patternFill>
      </fill>
    </dxf>
    <dxf>
      <font>
        <b val="0"/>
        <i val="0"/>
      </font>
    </dxf>
    <dxf>
      <font>
        <b/>
        <i val="0"/>
        <color auto="1"/>
      </font>
      <fill>
        <patternFill>
          <bgColor rgb="FFFF0000"/>
        </patternFill>
      </fill>
    </dxf>
    <dxf>
      <font>
        <b val="0"/>
        <i val="0"/>
      </font>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b/>
        <i val="0"/>
      </font>
      <fill>
        <patternFill>
          <bgColor rgb="FFFF0000"/>
        </patternFill>
      </fill>
    </dxf>
    <dxf>
      <font>
        <b val="0"/>
        <i val="0"/>
      </font>
    </dxf>
    <dxf>
      <fill>
        <patternFill>
          <bgColor theme="4" tint="0.59996337778862885"/>
        </patternFill>
      </fill>
    </dxf>
    <dxf>
      <font>
        <b/>
        <i val="0"/>
      </font>
      <fill>
        <patternFill>
          <bgColor rgb="FFFF0000"/>
        </patternFill>
      </fill>
    </dxf>
    <dxf>
      <font>
        <b val="0"/>
        <i val="0"/>
      </font>
    </dxf>
    <dxf>
      <fill>
        <patternFill>
          <bgColor rgb="FFFF0000"/>
        </patternFill>
      </fill>
    </dxf>
    <dxf>
      <fill>
        <patternFill>
          <bgColor rgb="FFFF0000"/>
        </patternFill>
      </fill>
    </dxf>
  </dxfs>
  <tableStyles count="0" defaultTableStyle="TableStyleMedium2" defaultPivotStyle="PivotStyleLight16"/>
  <colors>
    <mruColors>
      <color rgb="FFFF66FF"/>
      <color rgb="FFFF00FF"/>
      <color rgb="FFC0504D"/>
      <color rgb="FF009999"/>
      <color rgb="FF33CCCC"/>
      <color rgb="FF006699"/>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97155</xdr:colOff>
      <xdr:row>0</xdr:row>
      <xdr:rowOff>58728</xdr:rowOff>
    </xdr:from>
    <xdr:to>
      <xdr:col>2</xdr:col>
      <xdr:colOff>43708</xdr:colOff>
      <xdr:row>7</xdr:row>
      <xdr:rowOff>1986</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155" y="58728"/>
          <a:ext cx="1470553" cy="1276758"/>
        </a:xfrm>
        <a:prstGeom prst="rect">
          <a:avLst/>
        </a:prstGeom>
      </xdr:spPr>
    </xdr:pic>
    <xdr:clientData/>
  </xdr:twoCellAnchor>
  <xdr:twoCellAnchor editAs="oneCell">
    <xdr:from>
      <xdr:col>20</xdr:col>
      <xdr:colOff>285751</xdr:colOff>
      <xdr:row>0</xdr:row>
      <xdr:rowOff>48797</xdr:rowOff>
    </xdr:from>
    <xdr:to>
      <xdr:col>22</xdr:col>
      <xdr:colOff>742950</xdr:colOff>
      <xdr:row>7</xdr:row>
      <xdr:rowOff>11917</xdr:rowOff>
    </xdr:to>
    <xdr:pic>
      <xdr:nvPicPr>
        <xdr:cNvPr id="5" name="Imag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525751" y="48797"/>
          <a:ext cx="1981199" cy="1296620"/>
        </a:xfrm>
        <a:prstGeom prst="rect">
          <a:avLst/>
        </a:prstGeom>
      </xdr:spPr>
    </xdr:pic>
    <xdr:clientData/>
  </xdr:twoCellAnchor>
  <xdr:twoCellAnchor editAs="oneCell">
    <xdr:from>
      <xdr:col>10</xdr:col>
      <xdr:colOff>426138</xdr:colOff>
      <xdr:row>0</xdr:row>
      <xdr:rowOff>42807</xdr:rowOff>
    </xdr:from>
    <xdr:to>
      <xdr:col>12</xdr:col>
      <xdr:colOff>531971</xdr:colOff>
      <xdr:row>6</xdr:row>
      <xdr:rowOff>170307</xdr:rowOff>
    </xdr:to>
    <xdr:pic>
      <xdr:nvPicPr>
        <xdr:cNvPr id="6" name="Imag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046138" y="42807"/>
          <a:ext cx="1629833" cy="1270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97155</xdr:colOff>
      <xdr:row>0</xdr:row>
      <xdr:rowOff>72111</xdr:rowOff>
    </xdr:from>
    <xdr:to>
      <xdr:col>1</xdr:col>
      <xdr:colOff>85725</xdr:colOff>
      <xdr:row>7</xdr:row>
      <xdr:rowOff>44896</xdr:rowOff>
    </xdr:to>
    <xdr:pic>
      <xdr:nvPicPr>
        <xdr:cNvPr id="3" name="Imag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155" y="72111"/>
          <a:ext cx="1474470" cy="1306285"/>
        </a:xfrm>
        <a:prstGeom prst="rect">
          <a:avLst/>
        </a:prstGeom>
      </xdr:spPr>
    </xdr:pic>
    <xdr:clientData/>
  </xdr:twoCellAnchor>
  <xdr:twoCellAnchor editAs="oneCell">
    <xdr:from>
      <xdr:col>7</xdr:col>
      <xdr:colOff>307288</xdr:colOff>
      <xdr:row>0</xdr:row>
      <xdr:rowOff>44034</xdr:rowOff>
    </xdr:from>
    <xdr:to>
      <xdr:col>9</xdr:col>
      <xdr:colOff>764487</xdr:colOff>
      <xdr:row>7</xdr:row>
      <xdr:rowOff>7154</xdr:rowOff>
    </xdr:to>
    <xdr:pic>
      <xdr:nvPicPr>
        <xdr:cNvPr id="5" name="Imag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785413" y="44034"/>
          <a:ext cx="1981199" cy="1296620"/>
        </a:xfrm>
        <a:prstGeom prst="rect">
          <a:avLst/>
        </a:prstGeom>
      </xdr:spPr>
    </xdr:pic>
    <xdr:clientData/>
  </xdr:twoCellAnchor>
  <xdr:twoCellAnchor editAs="oneCell">
    <xdr:from>
      <xdr:col>4</xdr:col>
      <xdr:colOff>619840</xdr:colOff>
      <xdr:row>0</xdr:row>
      <xdr:rowOff>95194</xdr:rowOff>
    </xdr:from>
    <xdr:to>
      <xdr:col>5</xdr:col>
      <xdr:colOff>868548</xdr:colOff>
      <xdr:row>7</xdr:row>
      <xdr:rowOff>32194</xdr:rowOff>
    </xdr:to>
    <xdr:pic>
      <xdr:nvPicPr>
        <xdr:cNvPr id="6" name="Imag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544515" y="95194"/>
          <a:ext cx="1629833" cy="1270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0</xdr:row>
      <xdr:rowOff>114159</xdr:rowOff>
    </xdr:from>
    <xdr:to>
      <xdr:col>1</xdr:col>
      <xdr:colOff>890531</xdr:colOff>
      <xdr:row>7</xdr:row>
      <xdr:rowOff>21123</xdr:rowOff>
    </xdr:to>
    <xdr:pic>
      <xdr:nvPicPr>
        <xdr:cNvPr id="3" name="Imag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 y="114159"/>
          <a:ext cx="1411605" cy="1240464"/>
        </a:xfrm>
        <a:prstGeom prst="rect">
          <a:avLst/>
        </a:prstGeom>
      </xdr:spPr>
    </xdr:pic>
    <xdr:clientData/>
  </xdr:twoCellAnchor>
  <xdr:twoCellAnchor editAs="oneCell">
    <xdr:from>
      <xdr:col>7</xdr:col>
      <xdr:colOff>285750</xdr:colOff>
      <xdr:row>0</xdr:row>
      <xdr:rowOff>86081</xdr:rowOff>
    </xdr:from>
    <xdr:to>
      <xdr:col>7</xdr:col>
      <xdr:colOff>2266949</xdr:colOff>
      <xdr:row>7</xdr:row>
      <xdr:rowOff>49201</xdr:rowOff>
    </xdr:to>
    <xdr:pic>
      <xdr:nvPicPr>
        <xdr:cNvPr id="5" name="Image 4">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592425" y="86081"/>
          <a:ext cx="1981199" cy="1296620"/>
        </a:xfrm>
        <a:prstGeom prst="rect">
          <a:avLst/>
        </a:prstGeom>
      </xdr:spPr>
    </xdr:pic>
    <xdr:clientData/>
  </xdr:twoCellAnchor>
  <xdr:twoCellAnchor editAs="oneCell">
    <xdr:from>
      <xdr:col>3</xdr:col>
      <xdr:colOff>662411</xdr:colOff>
      <xdr:row>0</xdr:row>
      <xdr:rowOff>99141</xdr:rowOff>
    </xdr:from>
    <xdr:to>
      <xdr:col>4</xdr:col>
      <xdr:colOff>745832</xdr:colOff>
      <xdr:row>7</xdr:row>
      <xdr:rowOff>36141</xdr:rowOff>
    </xdr:to>
    <xdr:pic>
      <xdr:nvPicPr>
        <xdr:cNvPr id="6" name="Image 5">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691861" y="99141"/>
          <a:ext cx="1629833" cy="127050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legifrance.gouv.fr/jorf/id/JORFTEXT000047416556" TargetMode="External"/><Relationship Id="rId7" Type="http://schemas.openxmlformats.org/officeDocument/2006/relationships/drawing" Target="../drawings/drawing1.xml"/><Relationship Id="rId2" Type="http://schemas.openxmlformats.org/officeDocument/2006/relationships/hyperlink" Target="https://daaf.mayotte.agriculture.gouv.fr/guide-du-beneficiaire-et-notice-transversale-a618.html" TargetMode="External"/><Relationship Id="rId1" Type="http://schemas.openxmlformats.org/officeDocument/2006/relationships/hyperlink" Target="https://daaf.mayotte.agriculture.gouv.fr/guide-du-beneficiaire-et-notice-transversale-a618.html" TargetMode="External"/><Relationship Id="rId6" Type="http://schemas.openxmlformats.org/officeDocument/2006/relationships/printerSettings" Target="../printerSettings/printerSettings1.bin"/><Relationship Id="rId5" Type="http://schemas.openxmlformats.org/officeDocument/2006/relationships/hyperlink" Target="https://www.legifrance.gouv.fr/jorf/id/JORFTEXT000048092179" TargetMode="External"/><Relationship Id="rId4" Type="http://schemas.openxmlformats.org/officeDocument/2006/relationships/hyperlink" Target="https://www.legifrance.gouv.fr/jorf/id/JORFTEXT000048092179"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theme="4" tint="0.59999389629810485"/>
    <pageSetUpPr fitToPage="1"/>
  </sheetPr>
  <dimension ref="A1:X64"/>
  <sheetViews>
    <sheetView zoomScaleNormal="100" workbookViewId="0">
      <selection activeCell="G81" sqref="G81"/>
    </sheetView>
  </sheetViews>
  <sheetFormatPr baseColWidth="10" defaultColWidth="11.42578125" defaultRowHeight="15" x14ac:dyDescent="0.25"/>
  <cols>
    <col min="1" max="15" width="11.42578125" style="26"/>
    <col min="16" max="16" width="11.42578125" style="26" customWidth="1"/>
    <col min="17" max="22" width="11.42578125" style="26"/>
    <col min="23" max="23" width="16" style="26" customWidth="1"/>
    <col min="24" max="16384" width="11.42578125" style="26"/>
  </cols>
  <sheetData>
    <row r="1" spans="1:23" x14ac:dyDescent="0.25">
      <c r="A1" s="19"/>
      <c r="B1" s="19"/>
      <c r="C1" s="19"/>
      <c r="D1" s="19"/>
      <c r="E1" s="19"/>
      <c r="F1" s="3"/>
    </row>
    <row r="2" spans="1:23" x14ac:dyDescent="0.25">
      <c r="A2" s="19"/>
      <c r="B2" s="19"/>
      <c r="C2" s="19"/>
      <c r="D2" s="19"/>
      <c r="E2" s="19"/>
      <c r="F2" s="3"/>
    </row>
    <row r="3" spans="1:23" x14ac:dyDescent="0.25">
      <c r="A3" s="19"/>
      <c r="B3" s="19"/>
      <c r="C3" s="19"/>
      <c r="D3" s="19"/>
      <c r="E3" s="19"/>
      <c r="F3" s="3"/>
    </row>
    <row r="4" spans="1:23" x14ac:dyDescent="0.25">
      <c r="A4" s="19"/>
      <c r="B4" s="19"/>
      <c r="C4" s="19"/>
      <c r="D4" s="25"/>
      <c r="E4" s="19"/>
      <c r="F4" s="3"/>
    </row>
    <row r="5" spans="1:23" x14ac:dyDescent="0.25">
      <c r="A5" s="19"/>
      <c r="B5" s="19"/>
      <c r="C5" s="19"/>
      <c r="D5" s="25"/>
      <c r="E5" s="19"/>
      <c r="F5" s="3"/>
    </row>
    <row r="6" spans="1:23" x14ac:dyDescent="0.25">
      <c r="A6" s="19"/>
      <c r="B6" s="19"/>
      <c r="C6" s="19"/>
      <c r="D6" s="19"/>
      <c r="E6" s="19"/>
      <c r="F6" s="3"/>
    </row>
    <row r="7" spans="1:23" x14ac:dyDescent="0.25">
      <c r="A7" s="19"/>
      <c r="B7" s="1"/>
      <c r="C7" s="1"/>
      <c r="D7" s="19"/>
      <c r="E7" s="19"/>
      <c r="F7" s="3"/>
    </row>
    <row r="8" spans="1:23" x14ac:dyDescent="0.25">
      <c r="A8" s="19"/>
      <c r="B8" s="1"/>
      <c r="C8" s="1"/>
      <c r="D8" s="19"/>
      <c r="E8" s="19"/>
      <c r="F8" s="3"/>
    </row>
    <row r="9" spans="1:23" ht="63.6" customHeight="1" x14ac:dyDescent="0.25">
      <c r="A9" s="378" t="s">
        <v>202</v>
      </c>
      <c r="B9" s="378"/>
      <c r="C9" s="378"/>
      <c r="D9" s="378"/>
      <c r="E9" s="378"/>
      <c r="F9" s="378"/>
      <c r="G9" s="378"/>
      <c r="H9" s="378"/>
      <c r="I9" s="378"/>
      <c r="J9" s="378"/>
      <c r="K9" s="378"/>
      <c r="L9" s="378"/>
      <c r="M9" s="378"/>
      <c r="N9" s="378"/>
      <c r="O9" s="378"/>
      <c r="P9" s="378"/>
      <c r="Q9" s="378"/>
      <c r="R9" s="378"/>
      <c r="S9" s="378"/>
      <c r="T9" s="378"/>
      <c r="U9" s="378"/>
      <c r="V9" s="378"/>
      <c r="W9" s="378"/>
    </row>
    <row r="10" spans="1:23" ht="15.75" thickBot="1" x14ac:dyDescent="0.3">
      <c r="L10" s="46" t="s">
        <v>254</v>
      </c>
    </row>
    <row r="11" spans="1:23" ht="15.75" thickBot="1" x14ac:dyDescent="0.3"/>
    <row r="12" spans="1:23" ht="24" thickBot="1" x14ac:dyDescent="0.3">
      <c r="A12" s="379" t="s">
        <v>33</v>
      </c>
      <c r="B12" s="380"/>
      <c r="C12" s="380"/>
      <c r="D12" s="380"/>
      <c r="E12" s="380"/>
      <c r="F12" s="380"/>
      <c r="G12" s="380"/>
      <c r="H12" s="380"/>
      <c r="I12" s="380"/>
      <c r="J12" s="380"/>
      <c r="K12" s="380"/>
      <c r="L12" s="380"/>
      <c r="M12" s="380"/>
      <c r="N12" s="380"/>
      <c r="O12" s="380"/>
      <c r="P12" s="380"/>
      <c r="Q12" s="380"/>
      <c r="R12" s="380"/>
      <c r="S12" s="380"/>
      <c r="T12" s="380"/>
      <c r="U12" s="380"/>
      <c r="V12" s="380"/>
      <c r="W12" s="381"/>
    </row>
    <row r="13" spans="1:23" ht="15" customHeight="1" x14ac:dyDescent="0.25">
      <c r="A13" s="382" t="s">
        <v>257</v>
      </c>
      <c r="B13" s="383"/>
      <c r="C13" s="383"/>
      <c r="D13" s="383"/>
      <c r="E13" s="383"/>
      <c r="F13" s="383"/>
      <c r="G13" s="383"/>
      <c r="H13" s="383"/>
      <c r="I13" s="383"/>
      <c r="J13" s="383"/>
      <c r="K13" s="383"/>
      <c r="L13" s="383"/>
      <c r="M13" s="383"/>
      <c r="N13" s="383"/>
      <c r="O13" s="383"/>
      <c r="P13" s="383"/>
      <c r="Q13" s="383"/>
      <c r="R13" s="383"/>
      <c r="S13" s="383"/>
      <c r="T13" s="383"/>
      <c r="U13" s="383"/>
      <c r="V13" s="383"/>
      <c r="W13" s="384"/>
    </row>
    <row r="14" spans="1:23" ht="15" customHeight="1" x14ac:dyDescent="0.25">
      <c r="A14" s="44"/>
      <c r="B14" s="43"/>
      <c r="C14" s="43"/>
      <c r="D14" s="100" t="s">
        <v>60</v>
      </c>
      <c r="E14" s="101"/>
      <c r="F14" s="101"/>
      <c r="G14" s="101"/>
      <c r="H14" s="101"/>
      <c r="I14" s="101"/>
      <c r="J14" s="101"/>
      <c r="K14" s="101"/>
      <c r="L14" s="101"/>
      <c r="M14" s="103" t="s">
        <v>59</v>
      </c>
      <c r="N14" s="102"/>
      <c r="O14" s="102"/>
      <c r="P14" s="102"/>
      <c r="Q14" s="102"/>
      <c r="R14" s="102"/>
      <c r="S14" s="102"/>
      <c r="T14" s="102"/>
      <c r="U14" s="43"/>
      <c r="V14" s="43"/>
      <c r="W14" s="45"/>
    </row>
    <row r="15" spans="1:23" ht="15" customHeight="1" x14ac:dyDescent="0.25">
      <c r="A15" s="158"/>
      <c r="B15" s="159"/>
      <c r="C15" s="159"/>
      <c r="D15" s="159"/>
      <c r="E15" s="159"/>
      <c r="F15" s="159"/>
      <c r="G15" s="159"/>
      <c r="H15" s="159"/>
      <c r="I15" s="159"/>
      <c r="J15" s="159"/>
      <c r="K15" s="159"/>
      <c r="L15" s="159"/>
      <c r="M15" s="159"/>
      <c r="N15" s="159"/>
      <c r="O15" s="159"/>
      <c r="P15" s="159"/>
      <c r="Q15" s="159"/>
      <c r="R15" s="159"/>
      <c r="S15" s="159"/>
      <c r="T15" s="159"/>
      <c r="U15" s="159"/>
      <c r="V15" s="159"/>
      <c r="W15" s="160"/>
    </row>
    <row r="16" spans="1:23" ht="15" customHeight="1" x14ac:dyDescent="0.25">
      <c r="A16" s="385" t="s">
        <v>203</v>
      </c>
      <c r="B16" s="386"/>
      <c r="C16" s="386"/>
      <c r="D16" s="386"/>
      <c r="E16" s="386"/>
      <c r="F16" s="386"/>
      <c r="G16" s="386"/>
      <c r="H16" s="386"/>
      <c r="I16" s="386"/>
      <c r="J16" s="386"/>
      <c r="K16" s="386"/>
      <c r="L16" s="386"/>
      <c r="M16" s="386"/>
      <c r="N16" s="386"/>
      <c r="O16" s="386"/>
      <c r="P16" s="386"/>
      <c r="Q16" s="386"/>
      <c r="R16" s="386"/>
      <c r="S16" s="386"/>
      <c r="T16" s="386"/>
      <c r="U16" s="386"/>
      <c r="V16" s="386"/>
      <c r="W16" s="387"/>
    </row>
    <row r="17" spans="1:23" ht="15" customHeight="1" x14ac:dyDescent="0.25">
      <c r="A17" s="158"/>
      <c r="B17" s="159"/>
      <c r="C17" s="159"/>
      <c r="D17" s="159"/>
      <c r="E17" s="159"/>
      <c r="F17" s="159"/>
      <c r="G17" s="159"/>
      <c r="H17" s="159"/>
      <c r="I17" s="159"/>
      <c r="J17" s="159"/>
      <c r="K17" s="159"/>
      <c r="L17" s="159"/>
      <c r="M17" s="159"/>
      <c r="N17" s="159"/>
      <c r="O17" s="159"/>
      <c r="P17" s="159"/>
      <c r="Q17" s="159"/>
      <c r="R17" s="159"/>
      <c r="S17" s="159"/>
      <c r="T17" s="159"/>
      <c r="U17" s="159"/>
      <c r="V17" s="159"/>
      <c r="W17" s="160"/>
    </row>
    <row r="18" spans="1:23" ht="15" customHeight="1" thickBot="1" x14ac:dyDescent="0.3">
      <c r="A18" s="388" t="s">
        <v>256</v>
      </c>
      <c r="B18" s="389"/>
      <c r="C18" s="389"/>
      <c r="D18" s="389"/>
      <c r="E18" s="389"/>
      <c r="F18" s="389"/>
      <c r="G18" s="389"/>
      <c r="H18" s="389"/>
      <c r="I18" s="389"/>
      <c r="J18" s="389"/>
      <c r="K18" s="389"/>
      <c r="L18" s="389"/>
      <c r="M18" s="389"/>
      <c r="N18" s="389"/>
      <c r="O18" s="389"/>
      <c r="P18" s="389"/>
      <c r="Q18" s="389"/>
      <c r="R18" s="389"/>
      <c r="S18" s="389"/>
      <c r="T18" s="389"/>
      <c r="U18" s="389"/>
      <c r="V18" s="389"/>
      <c r="W18" s="390"/>
    </row>
    <row r="20" spans="1:23" ht="15.75" thickBot="1" x14ac:dyDescent="0.3"/>
    <row r="21" spans="1:23" ht="24" thickBot="1" x14ac:dyDescent="0.3">
      <c r="A21" s="379" t="s">
        <v>34</v>
      </c>
      <c r="B21" s="380"/>
      <c r="C21" s="380"/>
      <c r="D21" s="380"/>
      <c r="E21" s="380"/>
      <c r="F21" s="380"/>
      <c r="G21" s="380"/>
      <c r="H21" s="380"/>
      <c r="I21" s="380"/>
      <c r="J21" s="380"/>
      <c r="K21" s="380"/>
      <c r="L21" s="380"/>
      <c r="M21" s="380"/>
      <c r="N21" s="380"/>
      <c r="O21" s="380"/>
      <c r="P21" s="380"/>
      <c r="Q21" s="380"/>
      <c r="R21" s="380"/>
      <c r="S21" s="380"/>
      <c r="T21" s="380"/>
      <c r="U21" s="380"/>
      <c r="V21" s="380"/>
      <c r="W21" s="381"/>
    </row>
    <row r="22" spans="1:23" ht="18.75" customHeight="1" x14ac:dyDescent="0.25">
      <c r="A22" s="341" t="s">
        <v>80</v>
      </c>
      <c r="B22" s="342"/>
      <c r="C22" s="342"/>
      <c r="D22" s="342"/>
      <c r="E22" s="342"/>
      <c r="F22" s="342"/>
      <c r="G22" s="342"/>
      <c r="H22" s="342"/>
      <c r="I22" s="342"/>
      <c r="J22" s="342"/>
      <c r="K22" s="342"/>
      <c r="L22" s="342"/>
      <c r="M22" s="342"/>
      <c r="N22" s="342"/>
      <c r="O22" s="342"/>
      <c r="P22" s="342"/>
      <c r="Q22" s="342"/>
      <c r="R22" s="342"/>
      <c r="S22" s="342"/>
      <c r="T22" s="342"/>
      <c r="U22" s="342"/>
      <c r="V22" s="342"/>
      <c r="W22" s="343"/>
    </row>
    <row r="23" spans="1:23" ht="168" customHeight="1" thickBot="1" x14ac:dyDescent="0.3">
      <c r="A23" s="347" t="s">
        <v>255</v>
      </c>
      <c r="B23" s="348"/>
      <c r="C23" s="348"/>
      <c r="D23" s="348"/>
      <c r="E23" s="348"/>
      <c r="F23" s="348"/>
      <c r="G23" s="348"/>
      <c r="H23" s="348"/>
      <c r="I23" s="348"/>
      <c r="J23" s="348"/>
      <c r="K23" s="348"/>
      <c r="L23" s="348"/>
      <c r="M23" s="348"/>
      <c r="N23" s="348"/>
      <c r="O23" s="348"/>
      <c r="P23" s="348"/>
      <c r="Q23" s="348"/>
      <c r="R23" s="348"/>
      <c r="S23" s="348"/>
      <c r="T23" s="348"/>
      <c r="U23" s="348"/>
      <c r="V23" s="348"/>
      <c r="W23" s="349"/>
    </row>
    <row r="24" spans="1:23" ht="18.75" customHeight="1" x14ac:dyDescent="0.25">
      <c r="A24" s="341" t="s">
        <v>171</v>
      </c>
      <c r="B24" s="342"/>
      <c r="C24" s="342"/>
      <c r="D24" s="342"/>
      <c r="E24" s="342"/>
      <c r="F24" s="342"/>
      <c r="G24" s="342"/>
      <c r="H24" s="342"/>
      <c r="I24" s="342"/>
      <c r="J24" s="342"/>
      <c r="K24" s="342"/>
      <c r="L24" s="342"/>
      <c r="M24" s="342"/>
      <c r="N24" s="342"/>
      <c r="O24" s="342"/>
      <c r="P24" s="342"/>
      <c r="Q24" s="342"/>
      <c r="R24" s="342"/>
      <c r="S24" s="342"/>
      <c r="T24" s="342"/>
      <c r="U24" s="342"/>
      <c r="V24" s="342"/>
      <c r="W24" s="343"/>
    </row>
    <row r="25" spans="1:23" ht="24.75" customHeight="1" x14ac:dyDescent="0.25">
      <c r="A25" s="344" t="s">
        <v>204</v>
      </c>
      <c r="B25" s="345"/>
      <c r="C25" s="345"/>
      <c r="D25" s="345"/>
      <c r="E25" s="345"/>
      <c r="F25" s="345"/>
      <c r="G25" s="345"/>
      <c r="H25" s="345"/>
      <c r="I25" s="345"/>
      <c r="J25" s="345"/>
      <c r="K25" s="345"/>
      <c r="L25" s="345"/>
      <c r="M25" s="345"/>
      <c r="N25" s="345"/>
      <c r="O25" s="345"/>
      <c r="P25" s="345"/>
      <c r="Q25" s="345"/>
      <c r="R25" s="345"/>
      <c r="S25" s="345"/>
      <c r="T25" s="345"/>
      <c r="U25" s="345"/>
      <c r="V25" s="345"/>
      <c r="W25" s="346"/>
    </row>
    <row r="26" spans="1:23" x14ac:dyDescent="0.25">
      <c r="A26" s="52"/>
      <c r="B26" s="53"/>
      <c r="C26" s="53"/>
      <c r="D26" s="53"/>
      <c r="E26" s="53"/>
      <c r="F26" s="53"/>
      <c r="G26" s="53"/>
      <c r="H26" s="354" t="s">
        <v>95</v>
      </c>
      <c r="I26" s="356"/>
      <c r="J26" s="354" t="s">
        <v>96</v>
      </c>
      <c r="K26" s="355"/>
      <c r="L26" s="355"/>
      <c r="M26" s="355"/>
      <c r="N26" s="355"/>
      <c r="O26" s="355"/>
      <c r="P26" s="356"/>
      <c r="Q26" s="53"/>
      <c r="R26" s="53"/>
      <c r="S26" s="53"/>
      <c r="T26" s="53"/>
      <c r="U26" s="53"/>
      <c r="V26" s="53"/>
      <c r="W26" s="54"/>
    </row>
    <row r="27" spans="1:23" x14ac:dyDescent="0.25">
      <c r="A27" s="52"/>
      <c r="B27" s="53"/>
      <c r="C27" s="53"/>
      <c r="D27" s="53"/>
      <c r="E27" s="53"/>
      <c r="F27" s="53"/>
      <c r="G27" s="53"/>
      <c r="H27" s="370" t="s">
        <v>91</v>
      </c>
      <c r="I27" s="371"/>
      <c r="J27" s="357">
        <v>60000</v>
      </c>
      <c r="K27" s="358"/>
      <c r="L27" s="358"/>
      <c r="M27" s="358"/>
      <c r="N27" s="358"/>
      <c r="O27" s="358"/>
      <c r="P27" s="359"/>
      <c r="Q27" s="53"/>
      <c r="R27" s="53"/>
      <c r="S27" s="53"/>
      <c r="T27" s="53"/>
      <c r="U27" s="53"/>
      <c r="V27" s="53"/>
      <c r="W27" s="54"/>
    </row>
    <row r="28" spans="1:23" x14ac:dyDescent="0.25">
      <c r="A28" s="52"/>
      <c r="B28" s="53"/>
      <c r="C28" s="53"/>
      <c r="D28" s="53"/>
      <c r="E28" s="53"/>
      <c r="F28" s="53"/>
      <c r="G28" s="53"/>
      <c r="H28" s="350" t="s">
        <v>94</v>
      </c>
      <c r="I28" s="350"/>
      <c r="J28" s="360">
        <v>80000</v>
      </c>
      <c r="K28" s="361"/>
      <c r="L28" s="361"/>
      <c r="M28" s="361"/>
      <c r="N28" s="361"/>
      <c r="O28" s="361"/>
      <c r="P28" s="362"/>
      <c r="Q28" s="53"/>
      <c r="R28" s="53"/>
      <c r="S28" s="53"/>
      <c r="T28" s="53"/>
      <c r="U28" s="53"/>
      <c r="V28" s="53"/>
      <c r="W28" s="54"/>
    </row>
    <row r="29" spans="1:23" ht="45" customHeight="1" thickBot="1" x14ac:dyDescent="0.3">
      <c r="A29" s="351" t="s">
        <v>170</v>
      </c>
      <c r="B29" s="352"/>
      <c r="C29" s="352"/>
      <c r="D29" s="352"/>
      <c r="E29" s="352"/>
      <c r="F29" s="352"/>
      <c r="G29" s="352"/>
      <c r="H29" s="352"/>
      <c r="I29" s="352"/>
      <c r="J29" s="352"/>
      <c r="K29" s="352"/>
      <c r="L29" s="352"/>
      <c r="M29" s="352"/>
      <c r="N29" s="352"/>
      <c r="O29" s="352"/>
      <c r="P29" s="352"/>
      <c r="Q29" s="352"/>
      <c r="R29" s="352"/>
      <c r="S29" s="352"/>
      <c r="T29" s="352"/>
      <c r="U29" s="352"/>
      <c r="V29" s="352"/>
      <c r="W29" s="353"/>
    </row>
    <row r="30" spans="1:23" ht="18.75" customHeight="1" x14ac:dyDescent="0.25">
      <c r="A30" s="341" t="s">
        <v>172</v>
      </c>
      <c r="B30" s="342"/>
      <c r="C30" s="342"/>
      <c r="D30" s="342"/>
      <c r="E30" s="342"/>
      <c r="F30" s="342"/>
      <c r="G30" s="342"/>
      <c r="H30" s="342"/>
      <c r="I30" s="342"/>
      <c r="J30" s="342"/>
      <c r="K30" s="342"/>
      <c r="L30" s="342"/>
      <c r="M30" s="342"/>
      <c r="N30" s="342"/>
      <c r="O30" s="342"/>
      <c r="P30" s="342"/>
      <c r="Q30" s="342"/>
      <c r="R30" s="342"/>
      <c r="S30" s="342"/>
      <c r="T30" s="342"/>
      <c r="U30" s="342"/>
      <c r="V30" s="342"/>
      <c r="W30" s="343"/>
    </row>
    <row r="31" spans="1:23" ht="45" customHeight="1" thickBot="1" x14ac:dyDescent="0.3">
      <c r="A31" s="347" t="s">
        <v>215</v>
      </c>
      <c r="B31" s="348"/>
      <c r="C31" s="348"/>
      <c r="D31" s="348"/>
      <c r="E31" s="348"/>
      <c r="F31" s="348"/>
      <c r="G31" s="348"/>
      <c r="H31" s="348"/>
      <c r="I31" s="348"/>
      <c r="J31" s="348"/>
      <c r="K31" s="348"/>
      <c r="L31" s="348"/>
      <c r="M31" s="348"/>
      <c r="N31" s="348"/>
      <c r="O31" s="348"/>
      <c r="P31" s="348"/>
      <c r="Q31" s="348"/>
      <c r="R31" s="348"/>
      <c r="S31" s="348"/>
      <c r="T31" s="348"/>
      <c r="U31" s="348"/>
      <c r="V31" s="348"/>
      <c r="W31" s="349"/>
    </row>
    <row r="32" spans="1:23" ht="18.75" customHeight="1" x14ac:dyDescent="0.25">
      <c r="A32" s="341" t="s">
        <v>126</v>
      </c>
      <c r="B32" s="342"/>
      <c r="C32" s="342"/>
      <c r="D32" s="342"/>
      <c r="E32" s="342"/>
      <c r="F32" s="342"/>
      <c r="G32" s="342"/>
      <c r="H32" s="342"/>
      <c r="I32" s="342"/>
      <c r="J32" s="342"/>
      <c r="K32" s="342"/>
      <c r="L32" s="342"/>
      <c r="M32" s="342"/>
      <c r="N32" s="342"/>
      <c r="O32" s="342"/>
      <c r="P32" s="342"/>
      <c r="Q32" s="342"/>
      <c r="R32" s="342"/>
      <c r="S32" s="342"/>
      <c r="T32" s="342"/>
      <c r="U32" s="342"/>
      <c r="V32" s="342"/>
      <c r="W32" s="343"/>
    </row>
    <row r="33" spans="1:24" ht="116.25" customHeight="1" thickBot="1" x14ac:dyDescent="0.3">
      <c r="A33" s="347" t="s">
        <v>258</v>
      </c>
      <c r="B33" s="348"/>
      <c r="C33" s="348"/>
      <c r="D33" s="348"/>
      <c r="E33" s="348"/>
      <c r="F33" s="348"/>
      <c r="G33" s="348"/>
      <c r="H33" s="348"/>
      <c r="I33" s="348"/>
      <c r="J33" s="348"/>
      <c r="K33" s="348"/>
      <c r="L33" s="348"/>
      <c r="M33" s="348"/>
      <c r="N33" s="348"/>
      <c r="O33" s="348"/>
      <c r="P33" s="348"/>
      <c r="Q33" s="348"/>
      <c r="R33" s="348"/>
      <c r="S33" s="348"/>
      <c r="T33" s="348"/>
      <c r="U33" s="348"/>
      <c r="V33" s="348"/>
      <c r="W33" s="349"/>
    </row>
    <row r="34" spans="1:24" ht="18.75" customHeight="1" x14ac:dyDescent="0.25">
      <c r="A34" s="341" t="s">
        <v>214</v>
      </c>
      <c r="B34" s="342"/>
      <c r="C34" s="342"/>
      <c r="D34" s="342"/>
      <c r="E34" s="342"/>
      <c r="F34" s="342"/>
      <c r="G34" s="342"/>
      <c r="H34" s="342"/>
      <c r="I34" s="342"/>
      <c r="J34" s="342"/>
      <c r="K34" s="342"/>
      <c r="L34" s="342"/>
      <c r="M34" s="342"/>
      <c r="N34" s="342"/>
      <c r="O34" s="342"/>
      <c r="P34" s="342"/>
      <c r="Q34" s="342"/>
      <c r="R34" s="342"/>
      <c r="S34" s="342"/>
      <c r="T34" s="342"/>
      <c r="U34" s="342"/>
      <c r="V34" s="342"/>
      <c r="W34" s="343"/>
    </row>
    <row r="35" spans="1:24" ht="68.25" customHeight="1" x14ac:dyDescent="0.25">
      <c r="A35" s="347" t="s">
        <v>259</v>
      </c>
      <c r="B35" s="348"/>
      <c r="C35" s="348"/>
      <c r="D35" s="348"/>
      <c r="E35" s="348"/>
      <c r="F35" s="348"/>
      <c r="G35" s="348"/>
      <c r="H35" s="348"/>
      <c r="I35" s="348"/>
      <c r="J35" s="348"/>
      <c r="K35" s="348"/>
      <c r="L35" s="348"/>
      <c r="M35" s="348"/>
      <c r="N35" s="348"/>
      <c r="O35" s="348"/>
      <c r="P35" s="348"/>
      <c r="Q35" s="348"/>
      <c r="R35" s="348"/>
      <c r="S35" s="348"/>
      <c r="T35" s="348"/>
      <c r="U35" s="348"/>
      <c r="V35" s="348"/>
      <c r="W35" s="349"/>
      <c r="X35" s="27"/>
    </row>
    <row r="36" spans="1:24" ht="15" customHeight="1" x14ac:dyDescent="0.25">
      <c r="A36" s="364" t="s">
        <v>97</v>
      </c>
      <c r="B36" s="365"/>
      <c r="C36" s="365"/>
      <c r="D36" s="365"/>
      <c r="E36" s="365"/>
      <c r="F36" s="365"/>
      <c r="G36" s="365"/>
      <c r="H36" s="365"/>
      <c r="I36" s="365"/>
      <c r="J36" s="365"/>
      <c r="K36" s="365"/>
      <c r="L36" s="365"/>
      <c r="M36" s="365"/>
      <c r="N36" s="365"/>
      <c r="O36" s="365"/>
      <c r="P36" s="365"/>
      <c r="Q36" s="365"/>
      <c r="R36" s="365"/>
      <c r="S36" s="365"/>
      <c r="T36" s="365"/>
      <c r="U36" s="365"/>
      <c r="V36" s="365"/>
      <c r="W36" s="366"/>
    </row>
    <row r="37" spans="1:24" ht="15" customHeight="1" x14ac:dyDescent="0.25">
      <c r="A37" s="364" t="s">
        <v>98</v>
      </c>
      <c r="B37" s="365"/>
      <c r="C37" s="365"/>
      <c r="D37" s="365"/>
      <c r="E37" s="365"/>
      <c r="F37" s="365"/>
      <c r="G37" s="365"/>
      <c r="H37" s="365"/>
      <c r="I37" s="365"/>
      <c r="J37" s="365"/>
      <c r="K37" s="365"/>
      <c r="L37" s="365"/>
      <c r="M37" s="365"/>
      <c r="N37" s="365"/>
      <c r="O37" s="365"/>
      <c r="P37" s="365"/>
      <c r="Q37" s="365"/>
      <c r="R37" s="365"/>
      <c r="S37" s="365"/>
      <c r="T37" s="365"/>
      <c r="U37" s="365"/>
      <c r="V37" s="365"/>
      <c r="W37" s="366"/>
      <c r="X37" s="27"/>
    </row>
    <row r="38" spans="1:24" ht="18.75" customHeight="1" thickBot="1" x14ac:dyDescent="0.3">
      <c r="A38" s="367" t="s">
        <v>99</v>
      </c>
      <c r="B38" s="368"/>
      <c r="C38" s="368"/>
      <c r="D38" s="368"/>
      <c r="E38" s="368"/>
      <c r="F38" s="368"/>
      <c r="G38" s="368"/>
      <c r="H38" s="368"/>
      <c r="I38" s="368"/>
      <c r="J38" s="368"/>
      <c r="K38" s="368"/>
      <c r="L38" s="368"/>
      <c r="M38" s="368"/>
      <c r="N38" s="368"/>
      <c r="O38" s="368"/>
      <c r="P38" s="368"/>
      <c r="Q38" s="368"/>
      <c r="R38" s="368"/>
      <c r="S38" s="368"/>
      <c r="T38" s="368"/>
      <c r="U38" s="368"/>
      <c r="V38" s="368"/>
      <c r="W38" s="369"/>
    </row>
    <row r="39" spans="1:24" ht="18.75" customHeight="1" x14ac:dyDescent="0.25">
      <c r="A39" s="341" t="s">
        <v>238</v>
      </c>
      <c r="B39" s="342"/>
      <c r="C39" s="342"/>
      <c r="D39" s="342"/>
      <c r="E39" s="342"/>
      <c r="F39" s="342"/>
      <c r="G39" s="342"/>
      <c r="H39" s="342"/>
      <c r="I39" s="342"/>
      <c r="J39" s="342"/>
      <c r="K39" s="342"/>
      <c r="L39" s="342"/>
      <c r="M39" s="342"/>
      <c r="N39" s="342"/>
      <c r="O39" s="342"/>
      <c r="P39" s="342"/>
      <c r="Q39" s="342"/>
      <c r="R39" s="342"/>
      <c r="S39" s="342"/>
      <c r="T39" s="342"/>
      <c r="U39" s="342"/>
      <c r="V39" s="342"/>
      <c r="W39" s="343"/>
    </row>
    <row r="40" spans="1:24" ht="41.25" customHeight="1" x14ac:dyDescent="0.25">
      <c r="A40" s="344" t="s">
        <v>239</v>
      </c>
      <c r="B40" s="345"/>
      <c r="C40" s="345"/>
      <c r="D40" s="345"/>
      <c r="E40" s="345"/>
      <c r="F40" s="345"/>
      <c r="G40" s="345"/>
      <c r="H40" s="345"/>
      <c r="I40" s="345"/>
      <c r="J40" s="345"/>
      <c r="K40" s="345"/>
      <c r="L40" s="345"/>
      <c r="M40" s="345"/>
      <c r="N40" s="345"/>
      <c r="O40" s="345"/>
      <c r="P40" s="345"/>
      <c r="Q40" s="345"/>
      <c r="R40" s="345"/>
      <c r="S40" s="345"/>
      <c r="T40" s="345"/>
      <c r="U40" s="345"/>
      <c r="V40" s="345"/>
      <c r="W40" s="346"/>
    </row>
    <row r="41" spans="1:24" x14ac:dyDescent="0.25">
      <c r="A41" s="53"/>
      <c r="B41" s="53"/>
      <c r="C41" s="53"/>
      <c r="D41" s="53"/>
      <c r="E41" s="53"/>
      <c r="F41" s="53"/>
      <c r="G41" s="53"/>
      <c r="H41" s="377" t="s">
        <v>240</v>
      </c>
      <c r="I41" s="377"/>
      <c r="J41" s="377"/>
      <c r="K41" s="377"/>
      <c r="L41" s="375" t="s">
        <v>247</v>
      </c>
      <c r="M41" s="375"/>
      <c r="N41" s="375"/>
      <c r="O41" s="375"/>
      <c r="P41" s="375"/>
      <c r="Q41" s="53"/>
      <c r="R41" s="53"/>
      <c r="S41" s="53"/>
      <c r="T41" s="53"/>
      <c r="U41" s="53"/>
      <c r="V41" s="53"/>
      <c r="W41" s="54"/>
    </row>
    <row r="42" spans="1:24" ht="34.5" customHeight="1" x14ac:dyDescent="0.25">
      <c r="A42" s="53"/>
      <c r="B42" s="53"/>
      <c r="C42" s="53"/>
      <c r="D42" s="53"/>
      <c r="E42" s="53"/>
      <c r="F42" s="53"/>
      <c r="G42" s="53"/>
      <c r="H42" s="321" t="s">
        <v>241</v>
      </c>
      <c r="I42" s="321"/>
      <c r="J42" s="321"/>
      <c r="K42" s="321"/>
      <c r="L42" s="319">
        <v>5.19</v>
      </c>
      <c r="M42" s="319"/>
      <c r="N42" s="319"/>
      <c r="O42" s="319"/>
      <c r="P42" s="319"/>
      <c r="Q42" s="53"/>
      <c r="R42" s="53"/>
      <c r="S42" s="53"/>
      <c r="T42" s="53"/>
      <c r="U42" s="53"/>
      <c r="V42" s="53"/>
      <c r="W42" s="54"/>
    </row>
    <row r="43" spans="1:24" ht="34.5" customHeight="1" x14ac:dyDescent="0.25">
      <c r="A43" s="53"/>
      <c r="B43" s="53"/>
      <c r="C43" s="53"/>
      <c r="D43" s="53"/>
      <c r="E43" s="53"/>
      <c r="F43" s="53"/>
      <c r="G43" s="53"/>
      <c r="H43" s="322" t="s">
        <v>242</v>
      </c>
      <c r="I43" s="322"/>
      <c r="J43" s="322"/>
      <c r="K43" s="322"/>
      <c r="L43" s="320">
        <v>11.42</v>
      </c>
      <c r="M43" s="320"/>
      <c r="N43" s="320"/>
      <c r="O43" s="320"/>
      <c r="P43" s="320"/>
      <c r="Q43" s="53"/>
      <c r="R43" s="53"/>
      <c r="S43" s="53"/>
      <c r="T43" s="53"/>
      <c r="U43" s="53"/>
      <c r="V43" s="53"/>
      <c r="W43" s="54"/>
    </row>
    <row r="44" spans="1:24" ht="34.5" customHeight="1" x14ac:dyDescent="0.25">
      <c r="A44" s="53"/>
      <c r="B44" s="53"/>
      <c r="C44" s="53"/>
      <c r="D44" s="53"/>
      <c r="E44" s="53"/>
      <c r="F44" s="53"/>
      <c r="G44" s="53"/>
      <c r="H44" s="322" t="s">
        <v>243</v>
      </c>
      <c r="I44" s="322"/>
      <c r="J44" s="322"/>
      <c r="K44" s="322"/>
      <c r="L44" s="320">
        <v>12</v>
      </c>
      <c r="M44" s="320"/>
      <c r="N44" s="320"/>
      <c r="O44" s="320"/>
      <c r="P44" s="320"/>
      <c r="Q44" s="53"/>
      <c r="R44" s="53"/>
      <c r="S44" s="53"/>
      <c r="T44" s="53"/>
      <c r="U44" s="53"/>
      <c r="V44" s="53"/>
      <c r="W44" s="54"/>
    </row>
    <row r="45" spans="1:24" ht="34.5" customHeight="1" x14ac:dyDescent="0.25">
      <c r="A45" s="53"/>
      <c r="B45" s="53"/>
      <c r="C45" s="53"/>
      <c r="D45" s="53"/>
      <c r="E45" s="53"/>
      <c r="F45" s="53"/>
      <c r="G45" s="53"/>
      <c r="H45" s="322" t="s">
        <v>244</v>
      </c>
      <c r="I45" s="322"/>
      <c r="J45" s="322"/>
      <c r="K45" s="322"/>
      <c r="L45" s="320">
        <v>21.53</v>
      </c>
      <c r="M45" s="320"/>
      <c r="N45" s="320"/>
      <c r="O45" s="320"/>
      <c r="P45" s="320"/>
      <c r="Q45" s="53"/>
      <c r="R45" s="53"/>
      <c r="S45" s="53"/>
      <c r="T45" s="53"/>
      <c r="U45" s="53"/>
      <c r="V45" s="53"/>
      <c r="W45" s="54"/>
    </row>
    <row r="46" spans="1:24" ht="34.5" customHeight="1" x14ac:dyDescent="0.25">
      <c r="A46" s="53"/>
      <c r="B46" s="53"/>
      <c r="C46" s="53"/>
      <c r="D46" s="53"/>
      <c r="E46" s="53"/>
      <c r="F46" s="53"/>
      <c r="G46" s="53"/>
      <c r="H46" s="322" t="s">
        <v>245</v>
      </c>
      <c r="I46" s="322"/>
      <c r="J46" s="322"/>
      <c r="K46" s="322"/>
      <c r="L46" s="320">
        <v>23.73</v>
      </c>
      <c r="M46" s="320"/>
      <c r="N46" s="320"/>
      <c r="O46" s="320"/>
      <c r="P46" s="320"/>
      <c r="Q46" s="53"/>
      <c r="R46" s="53"/>
      <c r="S46" s="53"/>
      <c r="T46" s="53"/>
      <c r="U46" s="53"/>
      <c r="V46" s="53"/>
      <c r="W46" s="54"/>
    </row>
    <row r="47" spans="1:24" ht="34.5" customHeight="1" x14ac:dyDescent="0.25">
      <c r="A47" s="53"/>
      <c r="B47" s="53"/>
      <c r="C47" s="53"/>
      <c r="D47" s="53"/>
      <c r="E47" s="53"/>
      <c r="F47" s="53"/>
      <c r="G47" s="53"/>
      <c r="H47" s="318" t="s">
        <v>246</v>
      </c>
      <c r="I47" s="318"/>
      <c r="J47" s="318"/>
      <c r="K47" s="318"/>
      <c r="L47" s="376">
        <v>39.97</v>
      </c>
      <c r="M47" s="376"/>
      <c r="N47" s="376"/>
      <c r="O47" s="376"/>
      <c r="P47" s="376"/>
      <c r="Q47" s="53"/>
      <c r="R47" s="53"/>
      <c r="S47" s="53"/>
      <c r="T47" s="53"/>
      <c r="U47" s="53"/>
      <c r="V47" s="53"/>
      <c r="W47" s="54"/>
    </row>
    <row r="48" spans="1:24" ht="15" customHeight="1" x14ac:dyDescent="0.25">
      <c r="A48" s="372"/>
      <c r="B48" s="373"/>
      <c r="C48" s="373"/>
      <c r="D48" s="373"/>
      <c r="E48" s="373"/>
      <c r="F48" s="373"/>
      <c r="G48" s="373"/>
      <c r="H48" s="373"/>
      <c r="I48" s="373"/>
      <c r="J48" s="373"/>
      <c r="K48" s="373"/>
      <c r="L48" s="373"/>
      <c r="M48" s="373"/>
      <c r="N48" s="373"/>
      <c r="O48" s="373"/>
      <c r="P48" s="373"/>
      <c r="Q48" s="373"/>
      <c r="R48" s="373"/>
      <c r="S48" s="373"/>
      <c r="T48" s="373"/>
      <c r="U48" s="373"/>
      <c r="V48" s="373"/>
      <c r="W48" s="374"/>
    </row>
    <row r="49" spans="1:23" ht="15" customHeight="1" x14ac:dyDescent="0.25">
      <c r="W49" s="28"/>
    </row>
    <row r="50" spans="1:23" ht="15" customHeight="1" x14ac:dyDescent="0.25">
      <c r="A50" s="27"/>
      <c r="I50" s="363" t="s">
        <v>41</v>
      </c>
      <c r="J50" s="363"/>
      <c r="K50" s="363"/>
      <c r="L50" s="363" t="s">
        <v>50</v>
      </c>
      <c r="M50" s="363"/>
      <c r="N50" s="363"/>
      <c r="O50" s="363"/>
      <c r="W50" s="28"/>
    </row>
    <row r="51" spans="1:23" ht="15" customHeight="1" x14ac:dyDescent="0.25">
      <c r="A51" s="27"/>
      <c r="I51" s="326" t="s">
        <v>80</v>
      </c>
      <c r="J51" s="326"/>
      <c r="K51" s="326"/>
      <c r="L51" s="332" t="s">
        <v>69</v>
      </c>
      <c r="M51" s="333"/>
      <c r="N51" s="333"/>
      <c r="O51" s="334"/>
      <c r="W51" s="28"/>
    </row>
    <row r="52" spans="1:23" ht="15" customHeight="1" x14ac:dyDescent="0.25">
      <c r="A52" s="27"/>
      <c r="I52" s="328"/>
      <c r="J52" s="328"/>
      <c r="K52" s="328"/>
      <c r="L52" s="338" t="s">
        <v>70</v>
      </c>
      <c r="M52" s="339"/>
      <c r="N52" s="339"/>
      <c r="O52" s="340"/>
      <c r="W52" s="28"/>
    </row>
    <row r="53" spans="1:23" ht="15" customHeight="1" x14ac:dyDescent="0.25">
      <c r="A53" s="27"/>
      <c r="I53" s="328"/>
      <c r="J53" s="328"/>
      <c r="K53" s="328"/>
      <c r="L53" s="338" t="s">
        <v>71</v>
      </c>
      <c r="M53" s="339"/>
      <c r="N53" s="339"/>
      <c r="O53" s="340"/>
      <c r="W53" s="28"/>
    </row>
    <row r="54" spans="1:23" ht="15" customHeight="1" x14ac:dyDescent="0.25">
      <c r="A54" s="27"/>
      <c r="I54" s="328"/>
      <c r="J54" s="328"/>
      <c r="K54" s="328"/>
      <c r="L54" s="338" t="s">
        <v>205</v>
      </c>
      <c r="M54" s="339"/>
      <c r="N54" s="339"/>
      <c r="O54" s="340"/>
      <c r="W54" s="28"/>
    </row>
    <row r="55" spans="1:23" ht="15" customHeight="1" x14ac:dyDescent="0.25">
      <c r="A55" s="27"/>
      <c r="I55" s="327"/>
      <c r="J55" s="327"/>
      <c r="K55" s="327"/>
      <c r="L55" s="335" t="s">
        <v>72</v>
      </c>
      <c r="M55" s="336"/>
      <c r="N55" s="336"/>
      <c r="O55" s="337"/>
      <c r="W55" s="28"/>
    </row>
    <row r="56" spans="1:23" ht="15" customHeight="1" x14ac:dyDescent="0.25">
      <c r="A56" s="27"/>
      <c r="I56" s="323" t="s">
        <v>66</v>
      </c>
      <c r="J56" s="323"/>
      <c r="K56" s="323"/>
      <c r="L56" s="332" t="s">
        <v>73</v>
      </c>
      <c r="M56" s="333"/>
      <c r="N56" s="333"/>
      <c r="O56" s="334"/>
      <c r="W56" s="28"/>
    </row>
    <row r="57" spans="1:23" ht="15" customHeight="1" x14ac:dyDescent="0.25">
      <c r="A57" s="27"/>
      <c r="I57" s="324"/>
      <c r="J57" s="324"/>
      <c r="K57" s="324"/>
      <c r="L57" s="335" t="s">
        <v>74</v>
      </c>
      <c r="M57" s="336"/>
      <c r="N57" s="336"/>
      <c r="O57" s="337"/>
      <c r="W57" s="28"/>
    </row>
    <row r="58" spans="1:23" ht="15" customHeight="1" x14ac:dyDescent="0.25">
      <c r="A58" s="27"/>
      <c r="I58" s="325" t="s">
        <v>81</v>
      </c>
      <c r="J58" s="325"/>
      <c r="K58" s="325"/>
      <c r="L58" s="329" t="s">
        <v>82</v>
      </c>
      <c r="M58" s="330"/>
      <c r="N58" s="330"/>
      <c r="O58" s="331"/>
      <c r="W58" s="28"/>
    </row>
    <row r="59" spans="1:23" ht="15" customHeight="1" x14ac:dyDescent="0.25">
      <c r="A59" s="27"/>
      <c r="I59" s="326" t="s">
        <v>67</v>
      </c>
      <c r="J59" s="326"/>
      <c r="K59" s="326"/>
      <c r="L59" s="332" t="s">
        <v>75</v>
      </c>
      <c r="M59" s="333"/>
      <c r="N59" s="333"/>
      <c r="O59" s="334"/>
      <c r="W59" s="28"/>
    </row>
    <row r="60" spans="1:23" ht="15" customHeight="1" x14ac:dyDescent="0.25">
      <c r="A60" s="27"/>
      <c r="I60" s="327"/>
      <c r="J60" s="327"/>
      <c r="K60" s="327"/>
      <c r="L60" s="335" t="s">
        <v>76</v>
      </c>
      <c r="M60" s="336"/>
      <c r="N60" s="336"/>
      <c r="O60" s="337"/>
      <c r="W60" s="28"/>
    </row>
    <row r="61" spans="1:23" ht="15" customHeight="1" x14ac:dyDescent="0.25">
      <c r="A61" s="27"/>
      <c r="I61" s="326" t="s">
        <v>68</v>
      </c>
      <c r="J61" s="326"/>
      <c r="K61" s="326"/>
      <c r="L61" s="332" t="s">
        <v>77</v>
      </c>
      <c r="M61" s="333"/>
      <c r="N61" s="333"/>
      <c r="O61" s="334"/>
      <c r="W61" s="28"/>
    </row>
    <row r="62" spans="1:23" ht="15" customHeight="1" x14ac:dyDescent="0.25">
      <c r="A62" s="27"/>
      <c r="I62" s="328"/>
      <c r="J62" s="328"/>
      <c r="K62" s="328"/>
      <c r="L62" s="338" t="s">
        <v>78</v>
      </c>
      <c r="M62" s="339"/>
      <c r="N62" s="339"/>
      <c r="O62" s="340"/>
      <c r="W62" s="28"/>
    </row>
    <row r="63" spans="1:23" ht="15" customHeight="1" x14ac:dyDescent="0.25">
      <c r="A63" s="27"/>
      <c r="I63" s="327"/>
      <c r="J63" s="327"/>
      <c r="K63" s="327"/>
      <c r="L63" s="335" t="s">
        <v>79</v>
      </c>
      <c r="M63" s="336"/>
      <c r="N63" s="336"/>
      <c r="O63" s="337"/>
      <c r="W63" s="28"/>
    </row>
    <row r="64" spans="1:23" ht="15" customHeight="1" x14ac:dyDescent="0.25">
      <c r="A64" s="27"/>
      <c r="I64" s="325" t="s">
        <v>206</v>
      </c>
      <c r="J64" s="325"/>
      <c r="K64" s="325"/>
      <c r="L64" s="329" t="s">
        <v>207</v>
      </c>
      <c r="M64" s="330"/>
      <c r="N64" s="330"/>
      <c r="O64" s="331"/>
      <c r="W64" s="28"/>
    </row>
  </sheetData>
  <mergeCells count="65">
    <mergeCell ref="A9:W9"/>
    <mergeCell ref="A12:W12"/>
    <mergeCell ref="A21:W21"/>
    <mergeCell ref="A22:W22"/>
    <mergeCell ref="A23:W23"/>
    <mergeCell ref="A13:W13"/>
    <mergeCell ref="A16:W16"/>
    <mergeCell ref="A18:W18"/>
    <mergeCell ref="I50:K50"/>
    <mergeCell ref="H27:I27"/>
    <mergeCell ref="A39:W39"/>
    <mergeCell ref="A40:W40"/>
    <mergeCell ref="A48:W48"/>
    <mergeCell ref="L41:P41"/>
    <mergeCell ref="A35:W35"/>
    <mergeCell ref="A36:W36"/>
    <mergeCell ref="L47:P47"/>
    <mergeCell ref="H41:K41"/>
    <mergeCell ref="H26:I26"/>
    <mergeCell ref="A33:W33"/>
    <mergeCell ref="A34:W34"/>
    <mergeCell ref="A37:W37"/>
    <mergeCell ref="A38:W38"/>
    <mergeCell ref="L53:O53"/>
    <mergeCell ref="L54:O54"/>
    <mergeCell ref="L55:O55"/>
    <mergeCell ref="L52:O52"/>
    <mergeCell ref="L50:O50"/>
    <mergeCell ref="L63:O63"/>
    <mergeCell ref="L64:O64"/>
    <mergeCell ref="L56:O56"/>
    <mergeCell ref="L57:O57"/>
    <mergeCell ref="A24:W24"/>
    <mergeCell ref="A25:W25"/>
    <mergeCell ref="A30:W30"/>
    <mergeCell ref="A31:W31"/>
    <mergeCell ref="A32:W32"/>
    <mergeCell ref="H28:I28"/>
    <mergeCell ref="A29:W29"/>
    <mergeCell ref="J26:P26"/>
    <mergeCell ref="J27:P27"/>
    <mergeCell ref="J28:P28"/>
    <mergeCell ref="I51:K55"/>
    <mergeCell ref="L51:O51"/>
    <mergeCell ref="L58:O58"/>
    <mergeCell ref="L59:O59"/>
    <mergeCell ref="L60:O60"/>
    <mergeCell ref="L61:O61"/>
    <mergeCell ref="L62:O62"/>
    <mergeCell ref="I56:K57"/>
    <mergeCell ref="I58:K58"/>
    <mergeCell ref="I59:K60"/>
    <mergeCell ref="I61:K63"/>
    <mergeCell ref="I64:K64"/>
    <mergeCell ref="H47:K47"/>
    <mergeCell ref="L42:P42"/>
    <mergeCell ref="L43:P43"/>
    <mergeCell ref="L45:P45"/>
    <mergeCell ref="L44:P44"/>
    <mergeCell ref="L46:P46"/>
    <mergeCell ref="H42:K42"/>
    <mergeCell ref="H43:K43"/>
    <mergeCell ref="H44:K44"/>
    <mergeCell ref="H45:K45"/>
    <mergeCell ref="H46:K46"/>
  </mergeCells>
  <hyperlinks>
    <hyperlink ref="M14:T14" r:id="rId1" display=": https://daaf.mayotte.agriculture.gouv.fr/guide-du-beneficiaire-et-notice-transversale-a618.html"/>
    <hyperlink ref="M14" r:id="rId2"/>
    <hyperlink ref="A38:W38" r:id="rId3" display="Frais de déplacement : Voir l'arrêté du 27 mars 2023"/>
    <hyperlink ref="A37:W37" r:id="rId4" display="Frais de d'hébergement : Voir l'arrêté du 20 septembre 2023"/>
    <hyperlink ref="A36:W36" r:id="rId5" display="Frais de restauration : 20 € (à hauteur de deux repas maximum par jour)"/>
  </hyperlinks>
  <pageMargins left="0.7" right="0.7" top="0.75" bottom="0.75" header="0.3" footer="0.3"/>
  <pageSetup paperSize="9" scale="49" orientation="landscape" r:id="rId6"/>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tabColor theme="5" tint="0.39997558519241921"/>
  </sheetPr>
  <dimension ref="A1:AA529"/>
  <sheetViews>
    <sheetView zoomScaleNormal="100" workbookViewId="0">
      <pane ySplit="6" topLeftCell="A7" activePane="bottomLeft" state="frozen"/>
      <selection activeCell="F81" sqref="F81"/>
      <selection pane="bottomLeft" activeCell="B7" sqref="B7"/>
    </sheetView>
  </sheetViews>
  <sheetFormatPr baseColWidth="10" defaultColWidth="11.42578125" defaultRowHeight="15" x14ac:dyDescent="0.25"/>
  <cols>
    <col min="1" max="1" width="10.7109375" style="228" customWidth="1"/>
    <col min="2" max="2" width="50.7109375" style="228" customWidth="1"/>
    <col min="3" max="3" width="30.7109375" style="228" customWidth="1"/>
    <col min="4" max="4" width="20.7109375" style="228" customWidth="1"/>
    <col min="5" max="5" width="31.85546875" style="228" bestFit="1" customWidth="1"/>
    <col min="6" max="13" width="17.7109375" style="228" customWidth="1"/>
    <col min="14" max="14" width="72.28515625" style="228" bestFit="1" customWidth="1"/>
    <col min="15" max="17" width="17.7109375" style="228" customWidth="1"/>
    <col min="18" max="18" width="75.7109375" style="228" customWidth="1"/>
    <col min="19" max="19" width="10.7109375" style="228" customWidth="1"/>
    <col min="20" max="21" width="11.42578125" style="228"/>
    <col min="22" max="22" width="24.140625" style="228" customWidth="1"/>
    <col min="23" max="23" width="24.140625" style="228" hidden="1" customWidth="1"/>
    <col min="24" max="24" width="34.42578125" style="228" hidden="1" customWidth="1"/>
    <col min="25" max="25" width="33.140625" style="228" customWidth="1"/>
    <col min="26" max="26" width="44" style="228" customWidth="1"/>
    <col min="27" max="27" width="39.5703125" style="228" customWidth="1"/>
    <col min="28" max="16384" width="11.42578125" style="228"/>
  </cols>
  <sheetData>
    <row r="1" spans="1:24" ht="30" customHeight="1" thickBot="1" x14ac:dyDescent="0.3">
      <c r="A1" s="442" t="s">
        <v>186</v>
      </c>
      <c r="B1" s="443"/>
      <c r="C1" s="443"/>
      <c r="D1" s="443"/>
      <c r="E1" s="443"/>
      <c r="F1" s="443"/>
      <c r="G1" s="443"/>
      <c r="H1" s="443"/>
      <c r="I1" s="443"/>
      <c r="J1" s="443"/>
      <c r="K1" s="443"/>
      <c r="L1" s="443"/>
      <c r="M1" s="443"/>
      <c r="N1" s="443"/>
      <c r="O1" s="443"/>
      <c r="P1" s="443"/>
      <c r="Q1" s="443"/>
      <c r="R1" s="443"/>
      <c r="S1" s="444"/>
      <c r="W1" s="262" t="s">
        <v>91</v>
      </c>
      <c r="X1" s="119">
        <f>SUMIFS($Q$7:$Q$506,$E$7:$E$506,"Salaire_technicien")</f>
        <v>0</v>
      </c>
    </row>
    <row r="2" spans="1:24" ht="45" customHeight="1" thickBot="1" x14ac:dyDescent="0.3">
      <c r="A2" s="445" t="s">
        <v>173</v>
      </c>
      <c r="B2" s="446"/>
      <c r="C2" s="446"/>
      <c r="D2" s="446"/>
      <c r="E2" s="446"/>
      <c r="F2" s="446"/>
      <c r="G2" s="446"/>
      <c r="H2" s="446"/>
      <c r="I2" s="446"/>
      <c r="J2" s="446"/>
      <c r="K2" s="446"/>
      <c r="L2" s="446"/>
      <c r="M2" s="446"/>
      <c r="N2" s="446"/>
      <c r="O2" s="446"/>
      <c r="P2" s="446"/>
      <c r="Q2" s="446"/>
      <c r="R2" s="446"/>
      <c r="S2" s="447"/>
      <c r="W2" s="263" t="s">
        <v>94</v>
      </c>
      <c r="X2" s="120">
        <f>SUMIFS($Q$7:$Q$506,$E$7:$E$506,"Salaire_ingénieur")</f>
        <v>0</v>
      </c>
    </row>
    <row r="3" spans="1:24" ht="45.75" customHeight="1" x14ac:dyDescent="0.25">
      <c r="A3" s="448" t="s">
        <v>0</v>
      </c>
      <c r="B3" s="229" t="s">
        <v>83</v>
      </c>
      <c r="C3" s="229" t="s">
        <v>84</v>
      </c>
      <c r="D3" s="229" t="s">
        <v>85</v>
      </c>
      <c r="E3" s="229" t="s">
        <v>44</v>
      </c>
      <c r="F3" s="229" t="s">
        <v>86</v>
      </c>
      <c r="G3" s="229" t="s">
        <v>87</v>
      </c>
      <c r="H3" s="229" t="s">
        <v>88</v>
      </c>
      <c r="I3" s="264" t="s">
        <v>89</v>
      </c>
      <c r="J3" s="230" t="s">
        <v>188</v>
      </c>
      <c r="K3" s="230" t="s">
        <v>189</v>
      </c>
      <c r="L3" s="230" t="s">
        <v>190</v>
      </c>
      <c r="M3" s="230" t="s">
        <v>56</v>
      </c>
      <c r="N3" s="230" t="s">
        <v>5</v>
      </c>
      <c r="O3" s="230" t="s">
        <v>191</v>
      </c>
      <c r="P3" s="230" t="s">
        <v>178</v>
      </c>
      <c r="Q3" s="230" t="s">
        <v>159</v>
      </c>
      <c r="R3" s="230" t="s">
        <v>23</v>
      </c>
      <c r="S3" s="231" t="s">
        <v>63</v>
      </c>
      <c r="W3" s="263" t="s">
        <v>92</v>
      </c>
      <c r="X3" s="120">
        <f>SUMIFS($Q$7:$Q$506,$E$7:$E$506,"Salaire_Chercheur")</f>
        <v>0</v>
      </c>
    </row>
    <row r="4" spans="1:24" ht="33.75" customHeight="1" thickBot="1" x14ac:dyDescent="0.3">
      <c r="A4" s="449"/>
      <c r="B4" s="265" t="s">
        <v>150</v>
      </c>
      <c r="C4" s="265" t="s">
        <v>151</v>
      </c>
      <c r="D4" s="265" t="s">
        <v>152</v>
      </c>
      <c r="E4" s="265" t="s">
        <v>90</v>
      </c>
      <c r="F4" s="450" t="s">
        <v>149</v>
      </c>
      <c r="G4" s="451"/>
      <c r="H4" s="452"/>
      <c r="I4" s="266"/>
      <c r="J4" s="453" t="s">
        <v>149</v>
      </c>
      <c r="K4" s="454"/>
      <c r="L4" s="455"/>
      <c r="M4" s="152"/>
      <c r="N4" s="232" t="s">
        <v>62</v>
      </c>
      <c r="O4" s="152"/>
      <c r="P4" s="152"/>
      <c r="Q4" s="152"/>
      <c r="R4" s="232"/>
      <c r="S4" s="233"/>
      <c r="W4" s="267" t="s">
        <v>93</v>
      </c>
      <c r="X4" s="121">
        <f>SUMIFS($Q$7:$Q$506,$E$7:$E$506,"Salaire_Directeur")</f>
        <v>0</v>
      </c>
    </row>
    <row r="5" spans="1:24" ht="15.75" thickBot="1" x14ac:dyDescent="0.3">
      <c r="A5" s="234" t="s">
        <v>39</v>
      </c>
      <c r="B5" s="235" t="s">
        <v>237</v>
      </c>
      <c r="C5" s="235" t="s">
        <v>148</v>
      </c>
      <c r="D5" s="235" t="s">
        <v>94</v>
      </c>
      <c r="E5" s="235" t="s">
        <v>73</v>
      </c>
      <c r="F5" s="112">
        <v>80000</v>
      </c>
      <c r="G5" s="116">
        <v>1607</v>
      </c>
      <c r="H5" s="116">
        <v>1607</v>
      </c>
      <c r="I5" s="268">
        <f>IF($E5="","",IF(OR(($F5=0),($G5=0)),0,$F5/$G5*$H5))</f>
        <v>80000</v>
      </c>
      <c r="J5" s="112">
        <v>80000</v>
      </c>
      <c r="K5" s="116">
        <v>1607</v>
      </c>
      <c r="L5" s="116">
        <v>1607</v>
      </c>
      <c r="M5" s="114">
        <v>80000</v>
      </c>
      <c r="N5" s="117"/>
      <c r="O5" s="269">
        <v>80000</v>
      </c>
      <c r="P5" s="269">
        <v>80000</v>
      </c>
      <c r="Q5" s="269">
        <v>80000</v>
      </c>
      <c r="R5" s="237"/>
      <c r="S5" s="238" t="s">
        <v>64</v>
      </c>
    </row>
    <row r="6" spans="1:24" ht="18" thickBot="1" x14ac:dyDescent="0.35">
      <c r="A6" s="239"/>
      <c r="B6" s="241"/>
      <c r="C6" s="241"/>
      <c r="D6" s="241"/>
      <c r="E6" s="240"/>
      <c r="F6" s="240"/>
      <c r="G6" s="150"/>
      <c r="H6" s="150"/>
      <c r="I6" s="150"/>
      <c r="J6" s="150"/>
      <c r="K6" s="150"/>
      <c r="L6" s="127" t="s">
        <v>2</v>
      </c>
      <c r="M6" s="128">
        <f>SUM(M7:M506)</f>
        <v>0</v>
      </c>
      <c r="N6" s="270"/>
      <c r="O6" s="271"/>
      <c r="P6" s="127" t="s">
        <v>2</v>
      </c>
      <c r="Q6" s="128">
        <f>SUM(Q7:Q506)</f>
        <v>0</v>
      </c>
      <c r="R6" s="241"/>
      <c r="S6" s="242"/>
    </row>
    <row r="7" spans="1:24" ht="20.100000000000001" customHeight="1" x14ac:dyDescent="0.25">
      <c r="A7" s="243">
        <v>1</v>
      </c>
      <c r="B7" s="277" t="str">
        <f>IF('Frais de personnel'!$B6="","",'Frais de personnel'!$B6)</f>
        <v/>
      </c>
      <c r="C7" s="277" t="str">
        <f>IF('Frais de personnel'!$C6="","",'Frais de personnel'!$C6)</f>
        <v/>
      </c>
      <c r="D7" s="278" t="str">
        <f>IF('Frais de personnel'!$D6="","",'Frais de personnel'!$D6)</f>
        <v/>
      </c>
      <c r="E7" s="251" t="str">
        <f>IF('Frais de personnel'!$E6="","",'Frais de personnel'!$E6)</f>
        <v/>
      </c>
      <c r="F7" s="279" t="str">
        <f>IF('Frais de personnel'!$F6="","",'Frais de personnel'!$F6)</f>
        <v/>
      </c>
      <c r="G7" s="123" t="str">
        <f>IF('Frais de personnel'!$G6="","",'Frais de personnel'!$G6)</f>
        <v/>
      </c>
      <c r="H7" s="123" t="str">
        <f>IF('Frais de personnel'!$H6="","",'Frais de personnel'!$H6)</f>
        <v/>
      </c>
      <c r="I7" s="280" t="str">
        <f>IF('Frais de personnel'!$I6=0,"",'Frais de personnel'!$I6)</f>
        <v/>
      </c>
      <c r="J7" s="122"/>
      <c r="K7" s="89"/>
      <c r="L7" s="89"/>
      <c r="M7" s="118" t="str">
        <f>IF($E7="","",IF(OR(($J7=0),($K7=0)),0,$J7/$K7*$L7))</f>
        <v/>
      </c>
      <c r="N7" s="254" t="str">
        <f>IF($I7="","",IF($M7&gt;$I7,"Le montant éligible ne peut etre supérieur au montant présenté",""))</f>
        <v/>
      </c>
      <c r="O7" s="285" t="str">
        <f>IF(OR(M7=0, ISBLANK(M7)), "", M7)</f>
        <v/>
      </c>
      <c r="P7" s="272" t="str">
        <f>IF(H7="","",IF(E7="Salaire technicien",MIN(60000/1607*L7,60000),IF(E7="Salaire ingénieur",MIN(80000/1607*L7,80000))))</f>
        <v/>
      </c>
      <c r="Q7" s="287" t="str">
        <f>IF(MIN(O7,P7)=0,"",MIN(O7,P7))</f>
        <v/>
      </c>
      <c r="R7" s="259"/>
      <c r="S7" s="126"/>
    </row>
    <row r="8" spans="1:24" ht="20.100000000000001" customHeight="1" x14ac:dyDescent="0.25">
      <c r="A8" s="244">
        <v>2</v>
      </c>
      <c r="B8" s="277" t="str">
        <f>IF('Frais de personnel'!$B7="","",'Frais de personnel'!$B7)</f>
        <v/>
      </c>
      <c r="C8" s="277" t="str">
        <f>IF('Frais de personnel'!$C7="","",'Frais de personnel'!$C7)</f>
        <v/>
      </c>
      <c r="D8" s="278" t="str">
        <f>IF('Frais de personnel'!$D7="","",'Frais de personnel'!$D7)</f>
        <v/>
      </c>
      <c r="E8" s="251" t="str">
        <f>IF('Frais de personnel'!$E7="","",'Frais de personnel'!$E7)</f>
        <v/>
      </c>
      <c r="F8" s="279" t="str">
        <f>IF('Frais de personnel'!$F7="","",'Frais de personnel'!$F7)</f>
        <v/>
      </c>
      <c r="G8" s="123" t="str">
        <f>IF('Frais de personnel'!$G7="","",'Frais de personnel'!$G7)</f>
        <v/>
      </c>
      <c r="H8" s="123" t="str">
        <f>IF('Frais de personnel'!$H7="","",'Frais de personnel'!$H7)</f>
        <v/>
      </c>
      <c r="I8" s="280" t="str">
        <f>IF('Frais de personnel'!$I7=0,"",'Frais de personnel'!$I7)</f>
        <v/>
      </c>
      <c r="J8" s="122"/>
      <c r="K8" s="89"/>
      <c r="L8" s="89"/>
      <c r="M8" s="118" t="str">
        <f t="shared" ref="M8:M71" si="0">IF($E8="","",IF(OR(($J8=0),($K8=0)),0,$J8/$K8*$L8))</f>
        <v/>
      </c>
      <c r="N8" s="254" t="str">
        <f t="shared" ref="N8:N71" si="1">IF($I8="","",IF($M8&gt;$I8,"Le montant éligible ne peut etre supérieur au montant présenté",""))</f>
        <v/>
      </c>
      <c r="O8" s="285" t="str">
        <f t="shared" ref="O8:O71" si="2">IF(OR(M8=0, ISBLANK(M8)), "", M8)</f>
        <v/>
      </c>
      <c r="P8" s="272" t="str">
        <f t="shared" ref="P8:P71" si="3">IF(H8="","",IF(E8="Salaire technicien",MIN(60000/1607*L8,60000),IF(E8="Salaire ingénieur",MIN(80000/1607*L8,80000))))</f>
        <v/>
      </c>
      <c r="Q8" s="287" t="str">
        <f t="shared" ref="Q8:Q71" si="4">IF(MIN(O8,P8)=0,"",MIN(O8,P8))</f>
        <v/>
      </c>
      <c r="R8" s="259"/>
      <c r="S8" s="126"/>
    </row>
    <row r="9" spans="1:24" ht="20.100000000000001" customHeight="1" x14ac:dyDescent="0.25">
      <c r="A9" s="244">
        <v>3</v>
      </c>
      <c r="B9" s="277" t="str">
        <f>IF('Frais de personnel'!$B8="","",'Frais de personnel'!$B8)</f>
        <v/>
      </c>
      <c r="C9" s="277" t="str">
        <f>IF('Frais de personnel'!$C8="","",'Frais de personnel'!$C8)</f>
        <v/>
      </c>
      <c r="D9" s="278" t="str">
        <f>IF('Frais de personnel'!$D8="","",'Frais de personnel'!$D8)</f>
        <v/>
      </c>
      <c r="E9" s="251" t="str">
        <f>IF('Frais de personnel'!$E8="","",'Frais de personnel'!$E8)</f>
        <v/>
      </c>
      <c r="F9" s="279" t="str">
        <f>IF('Frais de personnel'!$F8="","",'Frais de personnel'!$F8)</f>
        <v/>
      </c>
      <c r="G9" s="123" t="str">
        <f>IF('Frais de personnel'!$G8="","",'Frais de personnel'!$G8)</f>
        <v/>
      </c>
      <c r="H9" s="123" t="str">
        <f>IF('Frais de personnel'!$H8="","",'Frais de personnel'!$H8)</f>
        <v/>
      </c>
      <c r="I9" s="280" t="str">
        <f>IF('Frais de personnel'!$I8=0,"",'Frais de personnel'!$I8)</f>
        <v/>
      </c>
      <c r="J9" s="122"/>
      <c r="K9" s="89"/>
      <c r="L9" s="89"/>
      <c r="M9" s="118" t="str">
        <f t="shared" si="0"/>
        <v/>
      </c>
      <c r="N9" s="254" t="str">
        <f t="shared" si="1"/>
        <v/>
      </c>
      <c r="O9" s="285" t="str">
        <f t="shared" si="2"/>
        <v/>
      </c>
      <c r="P9" s="272" t="str">
        <f t="shared" si="3"/>
        <v/>
      </c>
      <c r="Q9" s="287" t="str">
        <f t="shared" si="4"/>
        <v/>
      </c>
      <c r="R9" s="259"/>
      <c r="S9" s="126"/>
    </row>
    <row r="10" spans="1:24" ht="20.100000000000001" customHeight="1" x14ac:dyDescent="0.25">
      <c r="A10" s="244">
        <v>4</v>
      </c>
      <c r="B10" s="277" t="str">
        <f>IF('Frais de personnel'!$B9="","",'Frais de personnel'!$B9)</f>
        <v/>
      </c>
      <c r="C10" s="277" t="str">
        <f>IF('Frais de personnel'!$C9="","",'Frais de personnel'!$C9)</f>
        <v/>
      </c>
      <c r="D10" s="278" t="str">
        <f>IF('Frais de personnel'!$D9="","",'Frais de personnel'!$D9)</f>
        <v/>
      </c>
      <c r="E10" s="251" t="str">
        <f>IF('Frais de personnel'!$E9="","",'Frais de personnel'!$E9)</f>
        <v/>
      </c>
      <c r="F10" s="279" t="str">
        <f>IF('Frais de personnel'!$F9="","",'Frais de personnel'!$F9)</f>
        <v/>
      </c>
      <c r="G10" s="123" t="str">
        <f>IF('Frais de personnel'!$G9="","",'Frais de personnel'!$G9)</f>
        <v/>
      </c>
      <c r="H10" s="123" t="str">
        <f>IF('Frais de personnel'!$H9="","",'Frais de personnel'!$H9)</f>
        <v/>
      </c>
      <c r="I10" s="280" t="str">
        <f>IF('Frais de personnel'!$I9=0,"",'Frais de personnel'!$I9)</f>
        <v/>
      </c>
      <c r="J10" s="122"/>
      <c r="K10" s="89"/>
      <c r="L10" s="89"/>
      <c r="M10" s="118" t="str">
        <f t="shared" si="0"/>
        <v/>
      </c>
      <c r="N10" s="254" t="str">
        <f t="shared" si="1"/>
        <v/>
      </c>
      <c r="O10" s="285" t="str">
        <f t="shared" si="2"/>
        <v/>
      </c>
      <c r="P10" s="272" t="str">
        <f t="shared" si="3"/>
        <v/>
      </c>
      <c r="Q10" s="287" t="str">
        <f t="shared" si="4"/>
        <v/>
      </c>
      <c r="R10" s="259"/>
      <c r="S10" s="126"/>
    </row>
    <row r="11" spans="1:24" ht="20.100000000000001" customHeight="1" x14ac:dyDescent="0.25">
      <c r="A11" s="244">
        <v>5</v>
      </c>
      <c r="B11" s="277" t="str">
        <f>IF('Frais de personnel'!$B10="","",'Frais de personnel'!$B10)</f>
        <v/>
      </c>
      <c r="C11" s="277" t="str">
        <f>IF('Frais de personnel'!$C10="","",'Frais de personnel'!$C10)</f>
        <v/>
      </c>
      <c r="D11" s="278" t="str">
        <f>IF('Frais de personnel'!$D10="","",'Frais de personnel'!$D10)</f>
        <v/>
      </c>
      <c r="E11" s="251" t="str">
        <f>IF('Frais de personnel'!$E10="","",'Frais de personnel'!$E10)</f>
        <v/>
      </c>
      <c r="F11" s="279" t="str">
        <f>IF('Frais de personnel'!$F10="","",'Frais de personnel'!$F10)</f>
        <v/>
      </c>
      <c r="G11" s="123" t="str">
        <f>IF('Frais de personnel'!$G10="","",'Frais de personnel'!$G10)</f>
        <v/>
      </c>
      <c r="H11" s="123" t="str">
        <f>IF('Frais de personnel'!$H10="","",'Frais de personnel'!$H10)</f>
        <v/>
      </c>
      <c r="I11" s="280" t="str">
        <f>IF('Frais de personnel'!$I10=0,"",'Frais de personnel'!$I10)</f>
        <v/>
      </c>
      <c r="J11" s="122"/>
      <c r="K11" s="89"/>
      <c r="L11" s="89"/>
      <c r="M11" s="118" t="str">
        <f t="shared" si="0"/>
        <v/>
      </c>
      <c r="N11" s="254" t="str">
        <f t="shared" si="1"/>
        <v/>
      </c>
      <c r="O11" s="285" t="str">
        <f t="shared" si="2"/>
        <v/>
      </c>
      <c r="P11" s="272" t="str">
        <f t="shared" si="3"/>
        <v/>
      </c>
      <c r="Q11" s="287" t="str">
        <f t="shared" si="4"/>
        <v/>
      </c>
      <c r="R11" s="259"/>
      <c r="S11" s="126"/>
    </row>
    <row r="12" spans="1:24" ht="20.100000000000001" customHeight="1" x14ac:dyDescent="0.25">
      <c r="A12" s="244">
        <v>6</v>
      </c>
      <c r="B12" s="277" t="str">
        <f>IF('Frais de personnel'!$B11="","",'Frais de personnel'!$B11)</f>
        <v/>
      </c>
      <c r="C12" s="277" t="str">
        <f>IF('Frais de personnel'!$C11="","",'Frais de personnel'!$C11)</f>
        <v/>
      </c>
      <c r="D12" s="278" t="str">
        <f>IF('Frais de personnel'!$D11="","",'Frais de personnel'!$D11)</f>
        <v/>
      </c>
      <c r="E12" s="251" t="str">
        <f>IF('Frais de personnel'!$E11="","",'Frais de personnel'!$E11)</f>
        <v/>
      </c>
      <c r="F12" s="279" t="str">
        <f>IF('Frais de personnel'!$F11="","",'Frais de personnel'!$F11)</f>
        <v/>
      </c>
      <c r="G12" s="123" t="str">
        <f>IF('Frais de personnel'!$G11="","",'Frais de personnel'!$G11)</f>
        <v/>
      </c>
      <c r="H12" s="123" t="str">
        <f>IF('Frais de personnel'!$H11="","",'Frais de personnel'!$H11)</f>
        <v/>
      </c>
      <c r="I12" s="280" t="str">
        <f>IF('Frais de personnel'!$I11=0,"",'Frais de personnel'!$I11)</f>
        <v/>
      </c>
      <c r="J12" s="122"/>
      <c r="K12" s="89"/>
      <c r="L12" s="89"/>
      <c r="M12" s="118" t="str">
        <f t="shared" si="0"/>
        <v/>
      </c>
      <c r="N12" s="254" t="str">
        <f t="shared" si="1"/>
        <v/>
      </c>
      <c r="O12" s="285" t="str">
        <f t="shared" si="2"/>
        <v/>
      </c>
      <c r="P12" s="272" t="str">
        <f t="shared" si="3"/>
        <v/>
      </c>
      <c r="Q12" s="287" t="str">
        <f t="shared" si="4"/>
        <v/>
      </c>
      <c r="R12" s="259"/>
      <c r="S12" s="126"/>
    </row>
    <row r="13" spans="1:24" ht="20.100000000000001" customHeight="1" x14ac:dyDescent="0.25">
      <c r="A13" s="244">
        <v>7</v>
      </c>
      <c r="B13" s="277" t="str">
        <f>IF('Frais de personnel'!$B12="","",'Frais de personnel'!$B12)</f>
        <v/>
      </c>
      <c r="C13" s="277" t="str">
        <f>IF('Frais de personnel'!$C12="","",'Frais de personnel'!$C12)</f>
        <v/>
      </c>
      <c r="D13" s="278" t="str">
        <f>IF('Frais de personnel'!$D12="","",'Frais de personnel'!$D12)</f>
        <v/>
      </c>
      <c r="E13" s="251" t="str">
        <f>IF('Frais de personnel'!$E12="","",'Frais de personnel'!$E12)</f>
        <v/>
      </c>
      <c r="F13" s="279" t="str">
        <f>IF('Frais de personnel'!$F12="","",'Frais de personnel'!$F12)</f>
        <v/>
      </c>
      <c r="G13" s="123" t="str">
        <f>IF('Frais de personnel'!$G12="","",'Frais de personnel'!$G12)</f>
        <v/>
      </c>
      <c r="H13" s="123" t="str">
        <f>IF('Frais de personnel'!$H12="","",'Frais de personnel'!$H12)</f>
        <v/>
      </c>
      <c r="I13" s="280" t="str">
        <f>IF('Frais de personnel'!$I12=0,"",'Frais de personnel'!$I12)</f>
        <v/>
      </c>
      <c r="J13" s="122"/>
      <c r="K13" s="89"/>
      <c r="L13" s="89"/>
      <c r="M13" s="118" t="str">
        <f t="shared" si="0"/>
        <v/>
      </c>
      <c r="N13" s="254" t="str">
        <f t="shared" si="1"/>
        <v/>
      </c>
      <c r="O13" s="285" t="str">
        <f t="shared" si="2"/>
        <v/>
      </c>
      <c r="P13" s="272" t="str">
        <f t="shared" si="3"/>
        <v/>
      </c>
      <c r="Q13" s="287" t="str">
        <f t="shared" si="4"/>
        <v/>
      </c>
      <c r="R13" s="259"/>
      <c r="S13" s="126"/>
    </row>
    <row r="14" spans="1:24" ht="20.100000000000001" customHeight="1" x14ac:dyDescent="0.25">
      <c r="A14" s="244">
        <v>8</v>
      </c>
      <c r="B14" s="277" t="str">
        <f>IF('Frais de personnel'!$B13="","",'Frais de personnel'!$B13)</f>
        <v/>
      </c>
      <c r="C14" s="277" t="str">
        <f>IF('Frais de personnel'!$C13="","",'Frais de personnel'!$C13)</f>
        <v/>
      </c>
      <c r="D14" s="278" t="str">
        <f>IF('Frais de personnel'!$D13="","",'Frais de personnel'!$D13)</f>
        <v/>
      </c>
      <c r="E14" s="251" t="str">
        <f>IF('Frais de personnel'!$E13="","",'Frais de personnel'!$E13)</f>
        <v/>
      </c>
      <c r="F14" s="279" t="str">
        <f>IF('Frais de personnel'!$F13="","",'Frais de personnel'!$F13)</f>
        <v/>
      </c>
      <c r="G14" s="123" t="str">
        <f>IF('Frais de personnel'!$G13="","",'Frais de personnel'!$G13)</f>
        <v/>
      </c>
      <c r="H14" s="123" t="str">
        <f>IF('Frais de personnel'!$H13="","",'Frais de personnel'!$H13)</f>
        <v/>
      </c>
      <c r="I14" s="280" t="str">
        <f>IF('Frais de personnel'!$I13=0,"",'Frais de personnel'!$I13)</f>
        <v/>
      </c>
      <c r="J14" s="122"/>
      <c r="K14" s="89"/>
      <c r="L14" s="89"/>
      <c r="M14" s="118" t="str">
        <f t="shared" si="0"/>
        <v/>
      </c>
      <c r="N14" s="254" t="str">
        <f t="shared" si="1"/>
        <v/>
      </c>
      <c r="O14" s="285" t="str">
        <f t="shared" si="2"/>
        <v/>
      </c>
      <c r="P14" s="272" t="str">
        <f t="shared" si="3"/>
        <v/>
      </c>
      <c r="Q14" s="287" t="str">
        <f t="shared" si="4"/>
        <v/>
      </c>
      <c r="R14" s="259"/>
      <c r="S14" s="126"/>
    </row>
    <row r="15" spans="1:24" ht="20.100000000000001" customHeight="1" x14ac:dyDescent="0.25">
      <c r="A15" s="244">
        <v>9</v>
      </c>
      <c r="B15" s="277" t="str">
        <f>IF('Frais de personnel'!$B14="","",'Frais de personnel'!$B14)</f>
        <v/>
      </c>
      <c r="C15" s="277" t="str">
        <f>IF('Frais de personnel'!$C14="","",'Frais de personnel'!$C14)</f>
        <v/>
      </c>
      <c r="D15" s="278" t="str">
        <f>IF('Frais de personnel'!$D14="","",'Frais de personnel'!$D14)</f>
        <v/>
      </c>
      <c r="E15" s="251" t="str">
        <f>IF('Frais de personnel'!$E14="","",'Frais de personnel'!$E14)</f>
        <v/>
      </c>
      <c r="F15" s="279" t="str">
        <f>IF('Frais de personnel'!$F14="","",'Frais de personnel'!$F14)</f>
        <v/>
      </c>
      <c r="G15" s="123" t="str">
        <f>IF('Frais de personnel'!$G14="","",'Frais de personnel'!$G14)</f>
        <v/>
      </c>
      <c r="H15" s="123" t="str">
        <f>IF('Frais de personnel'!$H14="","",'Frais de personnel'!$H14)</f>
        <v/>
      </c>
      <c r="I15" s="280" t="str">
        <f>IF('Frais de personnel'!$I14=0,"",'Frais de personnel'!$I14)</f>
        <v/>
      </c>
      <c r="J15" s="122"/>
      <c r="K15" s="89"/>
      <c r="L15" s="89"/>
      <c r="M15" s="118" t="str">
        <f t="shared" si="0"/>
        <v/>
      </c>
      <c r="N15" s="254" t="str">
        <f t="shared" si="1"/>
        <v/>
      </c>
      <c r="O15" s="285" t="str">
        <f t="shared" si="2"/>
        <v/>
      </c>
      <c r="P15" s="272" t="str">
        <f t="shared" si="3"/>
        <v/>
      </c>
      <c r="Q15" s="287" t="str">
        <f t="shared" si="4"/>
        <v/>
      </c>
      <c r="R15" s="259"/>
      <c r="S15" s="126"/>
    </row>
    <row r="16" spans="1:24" ht="20.100000000000001" customHeight="1" x14ac:dyDescent="0.25">
      <c r="A16" s="244">
        <v>10</v>
      </c>
      <c r="B16" s="277" t="str">
        <f>IF('Frais de personnel'!$B15="","",'Frais de personnel'!$B15)</f>
        <v/>
      </c>
      <c r="C16" s="277" t="str">
        <f>IF('Frais de personnel'!$C15="","",'Frais de personnel'!$C15)</f>
        <v/>
      </c>
      <c r="D16" s="278" t="str">
        <f>IF('Frais de personnel'!$D15="","",'Frais de personnel'!$D15)</f>
        <v/>
      </c>
      <c r="E16" s="251" t="str">
        <f>IF('Frais de personnel'!$E15="","",'Frais de personnel'!$E15)</f>
        <v/>
      </c>
      <c r="F16" s="279" t="str">
        <f>IF('Frais de personnel'!$F15="","",'Frais de personnel'!$F15)</f>
        <v/>
      </c>
      <c r="G16" s="123" t="str">
        <f>IF('Frais de personnel'!$G15="","",'Frais de personnel'!$G15)</f>
        <v/>
      </c>
      <c r="H16" s="123" t="str">
        <f>IF('Frais de personnel'!$H15="","",'Frais de personnel'!$H15)</f>
        <v/>
      </c>
      <c r="I16" s="280" t="str">
        <f>IF('Frais de personnel'!$I15=0,"",'Frais de personnel'!$I15)</f>
        <v/>
      </c>
      <c r="J16" s="122"/>
      <c r="K16" s="89"/>
      <c r="L16" s="89"/>
      <c r="M16" s="118" t="str">
        <f t="shared" si="0"/>
        <v/>
      </c>
      <c r="N16" s="254" t="str">
        <f t="shared" si="1"/>
        <v/>
      </c>
      <c r="O16" s="285" t="str">
        <f t="shared" si="2"/>
        <v/>
      </c>
      <c r="P16" s="272" t="str">
        <f t="shared" si="3"/>
        <v/>
      </c>
      <c r="Q16" s="287" t="str">
        <f t="shared" si="4"/>
        <v/>
      </c>
      <c r="R16" s="259"/>
      <c r="S16" s="126"/>
    </row>
    <row r="17" spans="1:19" ht="20.100000000000001" customHeight="1" x14ac:dyDescent="0.25">
      <c r="A17" s="244">
        <v>11</v>
      </c>
      <c r="B17" s="277" t="str">
        <f>IF('Frais de personnel'!$B16="","",'Frais de personnel'!$B16)</f>
        <v/>
      </c>
      <c r="C17" s="277" t="str">
        <f>IF('Frais de personnel'!$C16="","",'Frais de personnel'!$C16)</f>
        <v/>
      </c>
      <c r="D17" s="278" t="str">
        <f>IF('Frais de personnel'!$D16="","",'Frais de personnel'!$D16)</f>
        <v/>
      </c>
      <c r="E17" s="251" t="str">
        <f>IF('Frais de personnel'!$E16="","",'Frais de personnel'!$E16)</f>
        <v/>
      </c>
      <c r="F17" s="279" t="str">
        <f>IF('Frais de personnel'!$F16="","",'Frais de personnel'!$F16)</f>
        <v/>
      </c>
      <c r="G17" s="123" t="str">
        <f>IF('Frais de personnel'!$G16="","",'Frais de personnel'!$G16)</f>
        <v/>
      </c>
      <c r="H17" s="123" t="str">
        <f>IF('Frais de personnel'!$H16="","",'Frais de personnel'!$H16)</f>
        <v/>
      </c>
      <c r="I17" s="280" t="str">
        <f>IF('Frais de personnel'!$I16=0,"",'Frais de personnel'!$I16)</f>
        <v/>
      </c>
      <c r="J17" s="122"/>
      <c r="K17" s="89"/>
      <c r="L17" s="89"/>
      <c r="M17" s="118" t="str">
        <f t="shared" si="0"/>
        <v/>
      </c>
      <c r="N17" s="254" t="str">
        <f t="shared" si="1"/>
        <v/>
      </c>
      <c r="O17" s="285" t="str">
        <f t="shared" si="2"/>
        <v/>
      </c>
      <c r="P17" s="272" t="str">
        <f t="shared" si="3"/>
        <v/>
      </c>
      <c r="Q17" s="287" t="str">
        <f t="shared" si="4"/>
        <v/>
      </c>
      <c r="R17" s="259"/>
      <c r="S17" s="126"/>
    </row>
    <row r="18" spans="1:19" ht="20.100000000000001" customHeight="1" x14ac:dyDescent="0.25">
      <c r="A18" s="244">
        <v>12</v>
      </c>
      <c r="B18" s="277" t="str">
        <f>IF('Frais de personnel'!$B17="","",'Frais de personnel'!$B17)</f>
        <v/>
      </c>
      <c r="C18" s="277" t="str">
        <f>IF('Frais de personnel'!$C17="","",'Frais de personnel'!$C17)</f>
        <v/>
      </c>
      <c r="D18" s="278" t="str">
        <f>IF('Frais de personnel'!$D17="","",'Frais de personnel'!$D17)</f>
        <v/>
      </c>
      <c r="E18" s="251" t="str">
        <f>IF('Frais de personnel'!$E17="","",'Frais de personnel'!$E17)</f>
        <v/>
      </c>
      <c r="F18" s="279" t="str">
        <f>IF('Frais de personnel'!$F17="","",'Frais de personnel'!$F17)</f>
        <v/>
      </c>
      <c r="G18" s="123" t="str">
        <f>IF('Frais de personnel'!$G17="","",'Frais de personnel'!$G17)</f>
        <v/>
      </c>
      <c r="H18" s="123" t="str">
        <f>IF('Frais de personnel'!$H17="","",'Frais de personnel'!$H17)</f>
        <v/>
      </c>
      <c r="I18" s="280" t="str">
        <f>IF('Frais de personnel'!$I17=0,"",'Frais de personnel'!$I17)</f>
        <v/>
      </c>
      <c r="J18" s="122"/>
      <c r="K18" s="89"/>
      <c r="L18" s="89"/>
      <c r="M18" s="118" t="str">
        <f t="shared" si="0"/>
        <v/>
      </c>
      <c r="N18" s="254" t="str">
        <f t="shared" si="1"/>
        <v/>
      </c>
      <c r="O18" s="285" t="str">
        <f t="shared" si="2"/>
        <v/>
      </c>
      <c r="P18" s="272" t="str">
        <f t="shared" si="3"/>
        <v/>
      </c>
      <c r="Q18" s="287" t="str">
        <f t="shared" si="4"/>
        <v/>
      </c>
      <c r="R18" s="259"/>
      <c r="S18" s="126"/>
    </row>
    <row r="19" spans="1:19" ht="20.100000000000001" customHeight="1" x14ac:dyDescent="0.25">
      <c r="A19" s="244">
        <v>13</v>
      </c>
      <c r="B19" s="277" t="str">
        <f>IF('Frais de personnel'!$B18="","",'Frais de personnel'!$B18)</f>
        <v/>
      </c>
      <c r="C19" s="277" t="str">
        <f>IF('Frais de personnel'!$C18="","",'Frais de personnel'!$C18)</f>
        <v/>
      </c>
      <c r="D19" s="278" t="str">
        <f>IF('Frais de personnel'!$D18="","",'Frais de personnel'!$D18)</f>
        <v/>
      </c>
      <c r="E19" s="251" t="str">
        <f>IF('Frais de personnel'!$E18="","",'Frais de personnel'!$E18)</f>
        <v/>
      </c>
      <c r="F19" s="279" t="str">
        <f>IF('Frais de personnel'!$F18="","",'Frais de personnel'!$F18)</f>
        <v/>
      </c>
      <c r="G19" s="123" t="str">
        <f>IF('Frais de personnel'!$G18="","",'Frais de personnel'!$G18)</f>
        <v/>
      </c>
      <c r="H19" s="123" t="str">
        <f>IF('Frais de personnel'!$H18="","",'Frais de personnel'!$H18)</f>
        <v/>
      </c>
      <c r="I19" s="280" t="str">
        <f>IF('Frais de personnel'!$I18=0,"",'Frais de personnel'!$I18)</f>
        <v/>
      </c>
      <c r="J19" s="122"/>
      <c r="K19" s="89"/>
      <c r="L19" s="89"/>
      <c r="M19" s="118" t="str">
        <f t="shared" si="0"/>
        <v/>
      </c>
      <c r="N19" s="254" t="str">
        <f t="shared" si="1"/>
        <v/>
      </c>
      <c r="O19" s="285" t="str">
        <f t="shared" si="2"/>
        <v/>
      </c>
      <c r="P19" s="272" t="str">
        <f t="shared" si="3"/>
        <v/>
      </c>
      <c r="Q19" s="287" t="str">
        <f t="shared" si="4"/>
        <v/>
      </c>
      <c r="R19" s="259"/>
      <c r="S19" s="126"/>
    </row>
    <row r="20" spans="1:19" ht="20.100000000000001" customHeight="1" x14ac:dyDescent="0.25">
      <c r="A20" s="244">
        <v>14</v>
      </c>
      <c r="B20" s="277" t="str">
        <f>IF('Frais de personnel'!$B19="","",'Frais de personnel'!$B19)</f>
        <v/>
      </c>
      <c r="C20" s="277" t="str">
        <f>IF('Frais de personnel'!$C19="","",'Frais de personnel'!$C19)</f>
        <v/>
      </c>
      <c r="D20" s="278" t="str">
        <f>IF('Frais de personnel'!$D19="","",'Frais de personnel'!$D19)</f>
        <v/>
      </c>
      <c r="E20" s="251" t="str">
        <f>IF('Frais de personnel'!$E19="","",'Frais de personnel'!$E19)</f>
        <v/>
      </c>
      <c r="F20" s="279" t="str">
        <f>IF('Frais de personnel'!$F19="","",'Frais de personnel'!$F19)</f>
        <v/>
      </c>
      <c r="G20" s="123" t="str">
        <f>IF('Frais de personnel'!$G19="","",'Frais de personnel'!$G19)</f>
        <v/>
      </c>
      <c r="H20" s="123" t="str">
        <f>IF('Frais de personnel'!$H19="","",'Frais de personnel'!$H19)</f>
        <v/>
      </c>
      <c r="I20" s="280" t="str">
        <f>IF('Frais de personnel'!$I19=0,"",'Frais de personnel'!$I19)</f>
        <v/>
      </c>
      <c r="J20" s="122"/>
      <c r="K20" s="89"/>
      <c r="L20" s="89"/>
      <c r="M20" s="118" t="str">
        <f t="shared" si="0"/>
        <v/>
      </c>
      <c r="N20" s="254" t="str">
        <f t="shared" si="1"/>
        <v/>
      </c>
      <c r="O20" s="285" t="str">
        <f t="shared" si="2"/>
        <v/>
      </c>
      <c r="P20" s="272" t="str">
        <f t="shared" si="3"/>
        <v/>
      </c>
      <c r="Q20" s="287" t="str">
        <f t="shared" si="4"/>
        <v/>
      </c>
      <c r="R20" s="259"/>
      <c r="S20" s="126"/>
    </row>
    <row r="21" spans="1:19" ht="20.100000000000001" customHeight="1" x14ac:dyDescent="0.25">
      <c r="A21" s="244">
        <v>15</v>
      </c>
      <c r="B21" s="277" t="str">
        <f>IF('Frais de personnel'!$B20="","",'Frais de personnel'!$B20)</f>
        <v/>
      </c>
      <c r="C21" s="277" t="str">
        <f>IF('Frais de personnel'!$C20="","",'Frais de personnel'!$C20)</f>
        <v/>
      </c>
      <c r="D21" s="278" t="str">
        <f>IF('Frais de personnel'!$D20="","",'Frais de personnel'!$D20)</f>
        <v/>
      </c>
      <c r="E21" s="251" t="str">
        <f>IF('Frais de personnel'!$E20="","",'Frais de personnel'!$E20)</f>
        <v/>
      </c>
      <c r="F21" s="279" t="str">
        <f>IF('Frais de personnel'!$F20="","",'Frais de personnel'!$F20)</f>
        <v/>
      </c>
      <c r="G21" s="123" t="str">
        <f>IF('Frais de personnel'!$G20="","",'Frais de personnel'!$G20)</f>
        <v/>
      </c>
      <c r="H21" s="123" t="str">
        <f>IF('Frais de personnel'!$H20="","",'Frais de personnel'!$H20)</f>
        <v/>
      </c>
      <c r="I21" s="280" t="str">
        <f>IF('Frais de personnel'!$I20=0,"",'Frais de personnel'!$I20)</f>
        <v/>
      </c>
      <c r="J21" s="122"/>
      <c r="K21" s="89"/>
      <c r="L21" s="89"/>
      <c r="M21" s="118" t="str">
        <f t="shared" si="0"/>
        <v/>
      </c>
      <c r="N21" s="254" t="str">
        <f t="shared" si="1"/>
        <v/>
      </c>
      <c r="O21" s="285" t="str">
        <f t="shared" si="2"/>
        <v/>
      </c>
      <c r="P21" s="272" t="str">
        <f t="shared" si="3"/>
        <v/>
      </c>
      <c r="Q21" s="287" t="str">
        <f t="shared" si="4"/>
        <v/>
      </c>
      <c r="R21" s="259"/>
      <c r="S21" s="126"/>
    </row>
    <row r="22" spans="1:19" ht="20.100000000000001" customHeight="1" x14ac:dyDescent="0.25">
      <c r="A22" s="244">
        <v>16</v>
      </c>
      <c r="B22" s="277" t="str">
        <f>IF('Frais de personnel'!$B21="","",'Frais de personnel'!$B21)</f>
        <v/>
      </c>
      <c r="C22" s="277" t="str">
        <f>IF('Frais de personnel'!$C21="","",'Frais de personnel'!$C21)</f>
        <v/>
      </c>
      <c r="D22" s="278" t="str">
        <f>IF('Frais de personnel'!$D21="","",'Frais de personnel'!$D21)</f>
        <v/>
      </c>
      <c r="E22" s="251" t="str">
        <f>IF('Frais de personnel'!$E21="","",'Frais de personnel'!$E21)</f>
        <v/>
      </c>
      <c r="F22" s="279" t="str">
        <f>IF('Frais de personnel'!$F21="","",'Frais de personnel'!$F21)</f>
        <v/>
      </c>
      <c r="G22" s="123" t="str">
        <f>IF('Frais de personnel'!$G21="","",'Frais de personnel'!$G21)</f>
        <v/>
      </c>
      <c r="H22" s="123" t="str">
        <f>IF('Frais de personnel'!$H21="","",'Frais de personnel'!$H21)</f>
        <v/>
      </c>
      <c r="I22" s="280" t="str">
        <f>IF('Frais de personnel'!$I21=0,"",'Frais de personnel'!$I21)</f>
        <v/>
      </c>
      <c r="J22" s="122"/>
      <c r="K22" s="89"/>
      <c r="L22" s="89"/>
      <c r="M22" s="118" t="str">
        <f t="shared" si="0"/>
        <v/>
      </c>
      <c r="N22" s="254" t="str">
        <f t="shared" si="1"/>
        <v/>
      </c>
      <c r="O22" s="285" t="str">
        <f t="shared" si="2"/>
        <v/>
      </c>
      <c r="P22" s="272" t="str">
        <f t="shared" si="3"/>
        <v/>
      </c>
      <c r="Q22" s="287" t="str">
        <f t="shared" si="4"/>
        <v/>
      </c>
      <c r="R22" s="259"/>
      <c r="S22" s="126"/>
    </row>
    <row r="23" spans="1:19" ht="20.100000000000001" customHeight="1" x14ac:dyDescent="0.25">
      <c r="A23" s="244">
        <v>17</v>
      </c>
      <c r="B23" s="277" t="str">
        <f>IF('Frais de personnel'!$B22="","",'Frais de personnel'!$B22)</f>
        <v/>
      </c>
      <c r="C23" s="277" t="str">
        <f>IF('Frais de personnel'!$C22="","",'Frais de personnel'!$C22)</f>
        <v/>
      </c>
      <c r="D23" s="278" t="str">
        <f>IF('Frais de personnel'!$D22="","",'Frais de personnel'!$D22)</f>
        <v/>
      </c>
      <c r="E23" s="251" t="str">
        <f>IF('Frais de personnel'!$E22="","",'Frais de personnel'!$E22)</f>
        <v/>
      </c>
      <c r="F23" s="279" t="str">
        <f>IF('Frais de personnel'!$F22="","",'Frais de personnel'!$F22)</f>
        <v/>
      </c>
      <c r="G23" s="123" t="str">
        <f>IF('Frais de personnel'!$G22="","",'Frais de personnel'!$G22)</f>
        <v/>
      </c>
      <c r="H23" s="123" t="str">
        <f>IF('Frais de personnel'!$H22="","",'Frais de personnel'!$H22)</f>
        <v/>
      </c>
      <c r="I23" s="280" t="str">
        <f>IF('Frais de personnel'!$I22=0,"",'Frais de personnel'!$I22)</f>
        <v/>
      </c>
      <c r="J23" s="122"/>
      <c r="K23" s="89"/>
      <c r="L23" s="89"/>
      <c r="M23" s="118" t="str">
        <f t="shared" si="0"/>
        <v/>
      </c>
      <c r="N23" s="254" t="str">
        <f t="shared" si="1"/>
        <v/>
      </c>
      <c r="O23" s="285" t="str">
        <f t="shared" si="2"/>
        <v/>
      </c>
      <c r="P23" s="272" t="str">
        <f t="shared" si="3"/>
        <v/>
      </c>
      <c r="Q23" s="287" t="str">
        <f t="shared" si="4"/>
        <v/>
      </c>
      <c r="R23" s="259"/>
      <c r="S23" s="126"/>
    </row>
    <row r="24" spans="1:19" ht="20.100000000000001" customHeight="1" x14ac:dyDescent="0.25">
      <c r="A24" s="244">
        <v>18</v>
      </c>
      <c r="B24" s="277" t="str">
        <f>IF('Frais de personnel'!$B23="","",'Frais de personnel'!$B23)</f>
        <v/>
      </c>
      <c r="C24" s="277" t="str">
        <f>IF('Frais de personnel'!$C23="","",'Frais de personnel'!$C23)</f>
        <v/>
      </c>
      <c r="D24" s="278" t="str">
        <f>IF('Frais de personnel'!$D23="","",'Frais de personnel'!$D23)</f>
        <v/>
      </c>
      <c r="E24" s="251" t="str">
        <f>IF('Frais de personnel'!$E23="","",'Frais de personnel'!$E23)</f>
        <v/>
      </c>
      <c r="F24" s="279" t="str">
        <f>IF('Frais de personnel'!$F23="","",'Frais de personnel'!$F23)</f>
        <v/>
      </c>
      <c r="G24" s="123" t="str">
        <f>IF('Frais de personnel'!$G23="","",'Frais de personnel'!$G23)</f>
        <v/>
      </c>
      <c r="H24" s="123" t="str">
        <f>IF('Frais de personnel'!$H23="","",'Frais de personnel'!$H23)</f>
        <v/>
      </c>
      <c r="I24" s="280" t="str">
        <f>IF('Frais de personnel'!$I23=0,"",'Frais de personnel'!$I23)</f>
        <v/>
      </c>
      <c r="J24" s="122"/>
      <c r="K24" s="89"/>
      <c r="L24" s="89"/>
      <c r="M24" s="118" t="str">
        <f t="shared" si="0"/>
        <v/>
      </c>
      <c r="N24" s="254" t="str">
        <f t="shared" si="1"/>
        <v/>
      </c>
      <c r="O24" s="285" t="str">
        <f t="shared" si="2"/>
        <v/>
      </c>
      <c r="P24" s="272" t="str">
        <f t="shared" si="3"/>
        <v/>
      </c>
      <c r="Q24" s="287" t="str">
        <f t="shared" si="4"/>
        <v/>
      </c>
      <c r="R24" s="259"/>
      <c r="S24" s="126"/>
    </row>
    <row r="25" spans="1:19" ht="20.100000000000001" customHeight="1" x14ac:dyDescent="0.25">
      <c r="A25" s="244">
        <v>19</v>
      </c>
      <c r="B25" s="277" t="str">
        <f>IF('Frais de personnel'!$B24="","",'Frais de personnel'!$B24)</f>
        <v/>
      </c>
      <c r="C25" s="277" t="str">
        <f>IF('Frais de personnel'!$C24="","",'Frais de personnel'!$C24)</f>
        <v/>
      </c>
      <c r="D25" s="278" t="str">
        <f>IF('Frais de personnel'!$D24="","",'Frais de personnel'!$D24)</f>
        <v/>
      </c>
      <c r="E25" s="251" t="str">
        <f>IF('Frais de personnel'!$E24="","",'Frais de personnel'!$E24)</f>
        <v/>
      </c>
      <c r="F25" s="279" t="str">
        <f>IF('Frais de personnel'!$F24="","",'Frais de personnel'!$F24)</f>
        <v/>
      </c>
      <c r="G25" s="123" t="str">
        <f>IF('Frais de personnel'!$G24="","",'Frais de personnel'!$G24)</f>
        <v/>
      </c>
      <c r="H25" s="123" t="str">
        <f>IF('Frais de personnel'!$H24="","",'Frais de personnel'!$H24)</f>
        <v/>
      </c>
      <c r="I25" s="280" t="str">
        <f>IF('Frais de personnel'!$I24=0,"",'Frais de personnel'!$I24)</f>
        <v/>
      </c>
      <c r="J25" s="122"/>
      <c r="K25" s="89"/>
      <c r="L25" s="89"/>
      <c r="M25" s="118" t="str">
        <f t="shared" si="0"/>
        <v/>
      </c>
      <c r="N25" s="254" t="str">
        <f t="shared" si="1"/>
        <v/>
      </c>
      <c r="O25" s="285" t="str">
        <f t="shared" si="2"/>
        <v/>
      </c>
      <c r="P25" s="272" t="str">
        <f t="shared" si="3"/>
        <v/>
      </c>
      <c r="Q25" s="287" t="str">
        <f t="shared" si="4"/>
        <v/>
      </c>
      <c r="R25" s="259"/>
      <c r="S25" s="126"/>
    </row>
    <row r="26" spans="1:19" ht="20.100000000000001" customHeight="1" x14ac:dyDescent="0.25">
      <c r="A26" s="244">
        <v>20</v>
      </c>
      <c r="B26" s="277" t="str">
        <f>IF('Frais de personnel'!$B25="","",'Frais de personnel'!$B25)</f>
        <v/>
      </c>
      <c r="C26" s="277" t="str">
        <f>IF('Frais de personnel'!$C25="","",'Frais de personnel'!$C25)</f>
        <v/>
      </c>
      <c r="D26" s="278" t="str">
        <f>IF('Frais de personnel'!$D25="","",'Frais de personnel'!$D25)</f>
        <v/>
      </c>
      <c r="E26" s="251" t="str">
        <f>IF('Frais de personnel'!$E25="","",'Frais de personnel'!$E25)</f>
        <v/>
      </c>
      <c r="F26" s="279" t="str">
        <f>IF('Frais de personnel'!$F25="","",'Frais de personnel'!$F25)</f>
        <v/>
      </c>
      <c r="G26" s="123" t="str">
        <f>IF('Frais de personnel'!$G25="","",'Frais de personnel'!$G25)</f>
        <v/>
      </c>
      <c r="H26" s="123" t="str">
        <f>IF('Frais de personnel'!$H25="","",'Frais de personnel'!$H25)</f>
        <v/>
      </c>
      <c r="I26" s="280" t="str">
        <f>IF('Frais de personnel'!$I25=0,"",'Frais de personnel'!$I25)</f>
        <v/>
      </c>
      <c r="J26" s="122"/>
      <c r="K26" s="89"/>
      <c r="L26" s="89"/>
      <c r="M26" s="118" t="str">
        <f t="shared" si="0"/>
        <v/>
      </c>
      <c r="N26" s="254" t="str">
        <f t="shared" si="1"/>
        <v/>
      </c>
      <c r="O26" s="285" t="str">
        <f t="shared" si="2"/>
        <v/>
      </c>
      <c r="P26" s="272" t="str">
        <f t="shared" si="3"/>
        <v/>
      </c>
      <c r="Q26" s="287" t="str">
        <f t="shared" si="4"/>
        <v/>
      </c>
      <c r="R26" s="259"/>
      <c r="S26" s="126"/>
    </row>
    <row r="27" spans="1:19" ht="20.100000000000001" customHeight="1" x14ac:dyDescent="0.25">
      <c r="A27" s="244">
        <v>21</v>
      </c>
      <c r="B27" s="277" t="str">
        <f>IF('Frais de personnel'!$B26="","",'Frais de personnel'!$B26)</f>
        <v/>
      </c>
      <c r="C27" s="277" t="str">
        <f>IF('Frais de personnel'!$C26="","",'Frais de personnel'!$C26)</f>
        <v/>
      </c>
      <c r="D27" s="278" t="str">
        <f>IF('Frais de personnel'!$D26="","",'Frais de personnel'!$D26)</f>
        <v/>
      </c>
      <c r="E27" s="251" t="str">
        <f>IF('Frais de personnel'!$E26="","",'Frais de personnel'!$E26)</f>
        <v/>
      </c>
      <c r="F27" s="279" t="str">
        <f>IF('Frais de personnel'!$F26="","",'Frais de personnel'!$F26)</f>
        <v/>
      </c>
      <c r="G27" s="123" t="str">
        <f>IF('Frais de personnel'!$G26="","",'Frais de personnel'!$G26)</f>
        <v/>
      </c>
      <c r="H27" s="123" t="str">
        <f>IF('Frais de personnel'!$H26="","",'Frais de personnel'!$H26)</f>
        <v/>
      </c>
      <c r="I27" s="280" t="str">
        <f>IF('Frais de personnel'!$I26=0,"",'Frais de personnel'!$I26)</f>
        <v/>
      </c>
      <c r="J27" s="122"/>
      <c r="K27" s="89"/>
      <c r="L27" s="89"/>
      <c r="M27" s="118" t="str">
        <f t="shared" si="0"/>
        <v/>
      </c>
      <c r="N27" s="254" t="str">
        <f t="shared" si="1"/>
        <v/>
      </c>
      <c r="O27" s="285" t="str">
        <f t="shared" si="2"/>
        <v/>
      </c>
      <c r="P27" s="272" t="str">
        <f t="shared" si="3"/>
        <v/>
      </c>
      <c r="Q27" s="287" t="str">
        <f t="shared" si="4"/>
        <v/>
      </c>
      <c r="R27" s="259"/>
      <c r="S27" s="126"/>
    </row>
    <row r="28" spans="1:19" ht="20.100000000000001" customHeight="1" x14ac:dyDescent="0.25">
      <c r="A28" s="244">
        <v>22</v>
      </c>
      <c r="B28" s="277" t="str">
        <f>IF('Frais de personnel'!$B27="","",'Frais de personnel'!$B27)</f>
        <v/>
      </c>
      <c r="C28" s="277" t="str">
        <f>IF('Frais de personnel'!$C27="","",'Frais de personnel'!$C27)</f>
        <v/>
      </c>
      <c r="D28" s="278" t="str">
        <f>IF('Frais de personnel'!$D27="","",'Frais de personnel'!$D27)</f>
        <v/>
      </c>
      <c r="E28" s="251" t="str">
        <f>IF('Frais de personnel'!$E27="","",'Frais de personnel'!$E27)</f>
        <v/>
      </c>
      <c r="F28" s="279" t="str">
        <f>IF('Frais de personnel'!$F27="","",'Frais de personnel'!$F27)</f>
        <v/>
      </c>
      <c r="G28" s="123" t="str">
        <f>IF('Frais de personnel'!$G27="","",'Frais de personnel'!$G27)</f>
        <v/>
      </c>
      <c r="H28" s="123" t="str">
        <f>IF('Frais de personnel'!$H27="","",'Frais de personnel'!$H27)</f>
        <v/>
      </c>
      <c r="I28" s="280" t="str">
        <f>IF('Frais de personnel'!$I27=0,"",'Frais de personnel'!$I27)</f>
        <v/>
      </c>
      <c r="J28" s="122"/>
      <c r="K28" s="89"/>
      <c r="L28" s="89"/>
      <c r="M28" s="118" t="str">
        <f t="shared" si="0"/>
        <v/>
      </c>
      <c r="N28" s="254" t="str">
        <f t="shared" si="1"/>
        <v/>
      </c>
      <c r="O28" s="285" t="str">
        <f t="shared" si="2"/>
        <v/>
      </c>
      <c r="P28" s="272" t="str">
        <f t="shared" si="3"/>
        <v/>
      </c>
      <c r="Q28" s="287" t="str">
        <f t="shared" si="4"/>
        <v/>
      </c>
      <c r="R28" s="259"/>
      <c r="S28" s="126"/>
    </row>
    <row r="29" spans="1:19" ht="20.100000000000001" customHeight="1" x14ac:dyDescent="0.25">
      <c r="A29" s="244">
        <v>23</v>
      </c>
      <c r="B29" s="277" t="str">
        <f>IF('Frais de personnel'!$B28="","",'Frais de personnel'!$B28)</f>
        <v/>
      </c>
      <c r="C29" s="277" t="str">
        <f>IF('Frais de personnel'!$C28="","",'Frais de personnel'!$C28)</f>
        <v/>
      </c>
      <c r="D29" s="278" t="str">
        <f>IF('Frais de personnel'!$D28="","",'Frais de personnel'!$D28)</f>
        <v/>
      </c>
      <c r="E29" s="251" t="str">
        <f>IF('Frais de personnel'!$E28="","",'Frais de personnel'!$E28)</f>
        <v/>
      </c>
      <c r="F29" s="279" t="str">
        <f>IF('Frais de personnel'!$F28="","",'Frais de personnel'!$F28)</f>
        <v/>
      </c>
      <c r="G29" s="123" t="str">
        <f>IF('Frais de personnel'!$G28="","",'Frais de personnel'!$G28)</f>
        <v/>
      </c>
      <c r="H29" s="123" t="str">
        <f>IF('Frais de personnel'!$H28="","",'Frais de personnel'!$H28)</f>
        <v/>
      </c>
      <c r="I29" s="280" t="str">
        <f>IF('Frais de personnel'!$I28=0,"",'Frais de personnel'!$I28)</f>
        <v/>
      </c>
      <c r="J29" s="122"/>
      <c r="K29" s="89"/>
      <c r="L29" s="89"/>
      <c r="M29" s="118" t="str">
        <f t="shared" si="0"/>
        <v/>
      </c>
      <c r="N29" s="254" t="str">
        <f t="shared" si="1"/>
        <v/>
      </c>
      <c r="O29" s="285" t="str">
        <f t="shared" si="2"/>
        <v/>
      </c>
      <c r="P29" s="272" t="str">
        <f t="shared" si="3"/>
        <v/>
      </c>
      <c r="Q29" s="287" t="str">
        <f t="shared" si="4"/>
        <v/>
      </c>
      <c r="R29" s="259"/>
      <c r="S29" s="126"/>
    </row>
    <row r="30" spans="1:19" ht="20.100000000000001" customHeight="1" x14ac:dyDescent="0.25">
      <c r="A30" s="244">
        <v>24</v>
      </c>
      <c r="B30" s="277" t="str">
        <f>IF('Frais de personnel'!$B29="","",'Frais de personnel'!$B29)</f>
        <v/>
      </c>
      <c r="C30" s="277" t="str">
        <f>IF('Frais de personnel'!$C29="","",'Frais de personnel'!$C29)</f>
        <v/>
      </c>
      <c r="D30" s="278" t="str">
        <f>IF('Frais de personnel'!$D29="","",'Frais de personnel'!$D29)</f>
        <v/>
      </c>
      <c r="E30" s="251" t="str">
        <f>IF('Frais de personnel'!$E29="","",'Frais de personnel'!$E29)</f>
        <v/>
      </c>
      <c r="F30" s="279" t="str">
        <f>IF('Frais de personnel'!$F29="","",'Frais de personnel'!$F29)</f>
        <v/>
      </c>
      <c r="G30" s="123" t="str">
        <f>IF('Frais de personnel'!$G29="","",'Frais de personnel'!$G29)</f>
        <v/>
      </c>
      <c r="H30" s="123" t="str">
        <f>IF('Frais de personnel'!$H29="","",'Frais de personnel'!$H29)</f>
        <v/>
      </c>
      <c r="I30" s="280" t="str">
        <f>IF('Frais de personnel'!$I29=0,"",'Frais de personnel'!$I29)</f>
        <v/>
      </c>
      <c r="J30" s="122"/>
      <c r="K30" s="89"/>
      <c r="L30" s="89"/>
      <c r="M30" s="118" t="str">
        <f t="shared" si="0"/>
        <v/>
      </c>
      <c r="N30" s="254" t="str">
        <f t="shared" si="1"/>
        <v/>
      </c>
      <c r="O30" s="285" t="str">
        <f t="shared" si="2"/>
        <v/>
      </c>
      <c r="P30" s="272" t="str">
        <f t="shared" si="3"/>
        <v/>
      </c>
      <c r="Q30" s="287" t="str">
        <f t="shared" si="4"/>
        <v/>
      </c>
      <c r="R30" s="259"/>
      <c r="S30" s="126"/>
    </row>
    <row r="31" spans="1:19" ht="20.100000000000001" customHeight="1" x14ac:dyDescent="0.25">
      <c r="A31" s="244">
        <v>25</v>
      </c>
      <c r="B31" s="277" t="str">
        <f>IF('Frais de personnel'!$B30="","",'Frais de personnel'!$B30)</f>
        <v/>
      </c>
      <c r="C31" s="277" t="str">
        <f>IF('Frais de personnel'!$C30="","",'Frais de personnel'!$C30)</f>
        <v/>
      </c>
      <c r="D31" s="278" t="str">
        <f>IF('Frais de personnel'!$D30="","",'Frais de personnel'!$D30)</f>
        <v/>
      </c>
      <c r="E31" s="251" t="str">
        <f>IF('Frais de personnel'!$E30="","",'Frais de personnel'!$E30)</f>
        <v/>
      </c>
      <c r="F31" s="279" t="str">
        <f>IF('Frais de personnel'!$F30="","",'Frais de personnel'!$F30)</f>
        <v/>
      </c>
      <c r="G31" s="123" t="str">
        <f>IF('Frais de personnel'!$G30="","",'Frais de personnel'!$G30)</f>
        <v/>
      </c>
      <c r="H31" s="123" t="str">
        <f>IF('Frais de personnel'!$H30="","",'Frais de personnel'!$H30)</f>
        <v/>
      </c>
      <c r="I31" s="280" t="str">
        <f>IF('Frais de personnel'!$I30=0,"",'Frais de personnel'!$I30)</f>
        <v/>
      </c>
      <c r="J31" s="122"/>
      <c r="K31" s="89"/>
      <c r="L31" s="89"/>
      <c r="M31" s="118" t="str">
        <f t="shared" si="0"/>
        <v/>
      </c>
      <c r="N31" s="254" t="str">
        <f t="shared" si="1"/>
        <v/>
      </c>
      <c r="O31" s="285" t="str">
        <f t="shared" si="2"/>
        <v/>
      </c>
      <c r="P31" s="272" t="str">
        <f t="shared" si="3"/>
        <v/>
      </c>
      <c r="Q31" s="287" t="str">
        <f t="shared" si="4"/>
        <v/>
      </c>
      <c r="R31" s="259"/>
      <c r="S31" s="126"/>
    </row>
    <row r="32" spans="1:19" ht="20.100000000000001" customHeight="1" x14ac:dyDescent="0.25">
      <c r="A32" s="244">
        <v>26</v>
      </c>
      <c r="B32" s="277" t="str">
        <f>IF('Frais de personnel'!$B31="","",'Frais de personnel'!$B31)</f>
        <v/>
      </c>
      <c r="C32" s="277" t="str">
        <f>IF('Frais de personnel'!$C31="","",'Frais de personnel'!$C31)</f>
        <v/>
      </c>
      <c r="D32" s="278" t="str">
        <f>IF('Frais de personnel'!$D31="","",'Frais de personnel'!$D31)</f>
        <v/>
      </c>
      <c r="E32" s="251" t="str">
        <f>IF('Frais de personnel'!$E31="","",'Frais de personnel'!$E31)</f>
        <v/>
      </c>
      <c r="F32" s="279" t="str">
        <f>IF('Frais de personnel'!$F31="","",'Frais de personnel'!$F31)</f>
        <v/>
      </c>
      <c r="G32" s="123" t="str">
        <f>IF('Frais de personnel'!$G31="","",'Frais de personnel'!$G31)</f>
        <v/>
      </c>
      <c r="H32" s="123" t="str">
        <f>IF('Frais de personnel'!$H31="","",'Frais de personnel'!$H31)</f>
        <v/>
      </c>
      <c r="I32" s="280" t="str">
        <f>IF('Frais de personnel'!$I31=0,"",'Frais de personnel'!$I31)</f>
        <v/>
      </c>
      <c r="J32" s="122"/>
      <c r="K32" s="89"/>
      <c r="L32" s="89"/>
      <c r="M32" s="118" t="str">
        <f t="shared" si="0"/>
        <v/>
      </c>
      <c r="N32" s="254" t="str">
        <f t="shared" si="1"/>
        <v/>
      </c>
      <c r="O32" s="285" t="str">
        <f t="shared" si="2"/>
        <v/>
      </c>
      <c r="P32" s="272" t="str">
        <f t="shared" si="3"/>
        <v/>
      </c>
      <c r="Q32" s="287" t="str">
        <f t="shared" si="4"/>
        <v/>
      </c>
      <c r="R32" s="259"/>
      <c r="S32" s="126"/>
    </row>
    <row r="33" spans="1:19" ht="20.100000000000001" customHeight="1" x14ac:dyDescent="0.25">
      <c r="A33" s="244">
        <v>27</v>
      </c>
      <c r="B33" s="277" t="str">
        <f>IF('Frais de personnel'!$B32="","",'Frais de personnel'!$B32)</f>
        <v/>
      </c>
      <c r="C33" s="277" t="str">
        <f>IF('Frais de personnel'!$C32="","",'Frais de personnel'!$C32)</f>
        <v/>
      </c>
      <c r="D33" s="278" t="str">
        <f>IF('Frais de personnel'!$D32="","",'Frais de personnel'!$D32)</f>
        <v/>
      </c>
      <c r="E33" s="251" t="str">
        <f>IF('Frais de personnel'!$E32="","",'Frais de personnel'!$E32)</f>
        <v/>
      </c>
      <c r="F33" s="279" t="str">
        <f>IF('Frais de personnel'!$F32="","",'Frais de personnel'!$F32)</f>
        <v/>
      </c>
      <c r="G33" s="123" t="str">
        <f>IF('Frais de personnel'!$G32="","",'Frais de personnel'!$G32)</f>
        <v/>
      </c>
      <c r="H33" s="123" t="str">
        <f>IF('Frais de personnel'!$H32="","",'Frais de personnel'!$H32)</f>
        <v/>
      </c>
      <c r="I33" s="280" t="str">
        <f>IF('Frais de personnel'!$I32=0,"",'Frais de personnel'!$I32)</f>
        <v/>
      </c>
      <c r="J33" s="122"/>
      <c r="K33" s="89"/>
      <c r="L33" s="89"/>
      <c r="M33" s="118" t="str">
        <f t="shared" si="0"/>
        <v/>
      </c>
      <c r="N33" s="254" t="str">
        <f t="shared" si="1"/>
        <v/>
      </c>
      <c r="O33" s="285" t="str">
        <f t="shared" si="2"/>
        <v/>
      </c>
      <c r="P33" s="272" t="str">
        <f t="shared" si="3"/>
        <v/>
      </c>
      <c r="Q33" s="287" t="str">
        <f t="shared" si="4"/>
        <v/>
      </c>
      <c r="R33" s="259"/>
      <c r="S33" s="126"/>
    </row>
    <row r="34" spans="1:19" ht="20.100000000000001" customHeight="1" x14ac:dyDescent="0.25">
      <c r="A34" s="244">
        <v>28</v>
      </c>
      <c r="B34" s="277" t="str">
        <f>IF('Frais de personnel'!$B33="","",'Frais de personnel'!$B33)</f>
        <v/>
      </c>
      <c r="C34" s="277" t="str">
        <f>IF('Frais de personnel'!$C33="","",'Frais de personnel'!$C33)</f>
        <v/>
      </c>
      <c r="D34" s="278" t="str">
        <f>IF('Frais de personnel'!$D33="","",'Frais de personnel'!$D33)</f>
        <v/>
      </c>
      <c r="E34" s="251" t="str">
        <f>IF('Frais de personnel'!$E33="","",'Frais de personnel'!$E33)</f>
        <v/>
      </c>
      <c r="F34" s="279" t="str">
        <f>IF('Frais de personnel'!$F33="","",'Frais de personnel'!$F33)</f>
        <v/>
      </c>
      <c r="G34" s="123" t="str">
        <f>IF('Frais de personnel'!$G33="","",'Frais de personnel'!$G33)</f>
        <v/>
      </c>
      <c r="H34" s="123" t="str">
        <f>IF('Frais de personnel'!$H33="","",'Frais de personnel'!$H33)</f>
        <v/>
      </c>
      <c r="I34" s="280" t="str">
        <f>IF('Frais de personnel'!$I33=0,"",'Frais de personnel'!$I33)</f>
        <v/>
      </c>
      <c r="J34" s="122"/>
      <c r="K34" s="89"/>
      <c r="L34" s="89"/>
      <c r="M34" s="118" t="str">
        <f t="shared" si="0"/>
        <v/>
      </c>
      <c r="N34" s="254" t="str">
        <f t="shared" si="1"/>
        <v/>
      </c>
      <c r="O34" s="285" t="str">
        <f t="shared" si="2"/>
        <v/>
      </c>
      <c r="P34" s="272" t="str">
        <f t="shared" si="3"/>
        <v/>
      </c>
      <c r="Q34" s="287" t="str">
        <f t="shared" si="4"/>
        <v/>
      </c>
      <c r="R34" s="259"/>
      <c r="S34" s="126"/>
    </row>
    <row r="35" spans="1:19" ht="20.100000000000001" customHeight="1" x14ac:dyDescent="0.25">
      <c r="A35" s="244">
        <v>29</v>
      </c>
      <c r="B35" s="277" t="str">
        <f>IF('Frais de personnel'!$B34="","",'Frais de personnel'!$B34)</f>
        <v/>
      </c>
      <c r="C35" s="277" t="str">
        <f>IF('Frais de personnel'!$C34="","",'Frais de personnel'!$C34)</f>
        <v/>
      </c>
      <c r="D35" s="278" t="str">
        <f>IF('Frais de personnel'!$D34="","",'Frais de personnel'!$D34)</f>
        <v/>
      </c>
      <c r="E35" s="251" t="str">
        <f>IF('Frais de personnel'!$E34="","",'Frais de personnel'!$E34)</f>
        <v/>
      </c>
      <c r="F35" s="279" t="str">
        <f>IF('Frais de personnel'!$F34="","",'Frais de personnel'!$F34)</f>
        <v/>
      </c>
      <c r="G35" s="123" t="str">
        <f>IF('Frais de personnel'!$G34="","",'Frais de personnel'!$G34)</f>
        <v/>
      </c>
      <c r="H35" s="123" t="str">
        <f>IF('Frais de personnel'!$H34="","",'Frais de personnel'!$H34)</f>
        <v/>
      </c>
      <c r="I35" s="280" t="str">
        <f>IF('Frais de personnel'!$I34=0,"",'Frais de personnel'!$I34)</f>
        <v/>
      </c>
      <c r="J35" s="122"/>
      <c r="K35" s="89"/>
      <c r="L35" s="89"/>
      <c r="M35" s="118" t="str">
        <f t="shared" si="0"/>
        <v/>
      </c>
      <c r="N35" s="254" t="str">
        <f t="shared" si="1"/>
        <v/>
      </c>
      <c r="O35" s="285" t="str">
        <f t="shared" si="2"/>
        <v/>
      </c>
      <c r="P35" s="272" t="str">
        <f t="shared" si="3"/>
        <v/>
      </c>
      <c r="Q35" s="287" t="str">
        <f t="shared" si="4"/>
        <v/>
      </c>
      <c r="R35" s="259"/>
      <c r="S35" s="126"/>
    </row>
    <row r="36" spans="1:19" ht="20.100000000000001" customHeight="1" x14ac:dyDescent="0.25">
      <c r="A36" s="244">
        <v>30</v>
      </c>
      <c r="B36" s="277" t="str">
        <f>IF('Frais de personnel'!$B35="","",'Frais de personnel'!$B35)</f>
        <v/>
      </c>
      <c r="C36" s="277" t="str">
        <f>IF('Frais de personnel'!$C35="","",'Frais de personnel'!$C35)</f>
        <v/>
      </c>
      <c r="D36" s="278" t="str">
        <f>IF('Frais de personnel'!$D35="","",'Frais de personnel'!$D35)</f>
        <v/>
      </c>
      <c r="E36" s="251" t="str">
        <f>IF('Frais de personnel'!$E35="","",'Frais de personnel'!$E35)</f>
        <v/>
      </c>
      <c r="F36" s="279" t="str">
        <f>IF('Frais de personnel'!$F35="","",'Frais de personnel'!$F35)</f>
        <v/>
      </c>
      <c r="G36" s="123" t="str">
        <f>IF('Frais de personnel'!$G35="","",'Frais de personnel'!$G35)</f>
        <v/>
      </c>
      <c r="H36" s="123" t="str">
        <f>IF('Frais de personnel'!$H35="","",'Frais de personnel'!$H35)</f>
        <v/>
      </c>
      <c r="I36" s="280" t="str">
        <f>IF('Frais de personnel'!$I35=0,"",'Frais de personnel'!$I35)</f>
        <v/>
      </c>
      <c r="J36" s="122"/>
      <c r="K36" s="89"/>
      <c r="L36" s="89"/>
      <c r="M36" s="118" t="str">
        <f t="shared" si="0"/>
        <v/>
      </c>
      <c r="N36" s="254" t="str">
        <f t="shared" si="1"/>
        <v/>
      </c>
      <c r="O36" s="285" t="str">
        <f t="shared" si="2"/>
        <v/>
      </c>
      <c r="P36" s="272" t="str">
        <f t="shared" si="3"/>
        <v/>
      </c>
      <c r="Q36" s="287" t="str">
        <f t="shared" si="4"/>
        <v/>
      </c>
      <c r="R36" s="259"/>
      <c r="S36" s="126"/>
    </row>
    <row r="37" spans="1:19" ht="20.100000000000001" customHeight="1" x14ac:dyDescent="0.25">
      <c r="A37" s="244">
        <v>31</v>
      </c>
      <c r="B37" s="277" t="str">
        <f>IF('Frais de personnel'!$B36="","",'Frais de personnel'!$B36)</f>
        <v/>
      </c>
      <c r="C37" s="277" t="str">
        <f>IF('Frais de personnel'!$C36="","",'Frais de personnel'!$C36)</f>
        <v/>
      </c>
      <c r="D37" s="278" t="str">
        <f>IF('Frais de personnel'!$D36="","",'Frais de personnel'!$D36)</f>
        <v/>
      </c>
      <c r="E37" s="251" t="str">
        <f>IF('Frais de personnel'!$E36="","",'Frais de personnel'!$E36)</f>
        <v/>
      </c>
      <c r="F37" s="279" t="str">
        <f>IF('Frais de personnel'!$F36="","",'Frais de personnel'!$F36)</f>
        <v/>
      </c>
      <c r="G37" s="123" t="str">
        <f>IF('Frais de personnel'!$G36="","",'Frais de personnel'!$G36)</f>
        <v/>
      </c>
      <c r="H37" s="123" t="str">
        <f>IF('Frais de personnel'!$H36="","",'Frais de personnel'!$H36)</f>
        <v/>
      </c>
      <c r="I37" s="280" t="str">
        <f>IF('Frais de personnel'!$I36=0,"",'Frais de personnel'!$I36)</f>
        <v/>
      </c>
      <c r="J37" s="122"/>
      <c r="K37" s="89"/>
      <c r="L37" s="89"/>
      <c r="M37" s="118" t="str">
        <f t="shared" si="0"/>
        <v/>
      </c>
      <c r="N37" s="254" t="str">
        <f t="shared" si="1"/>
        <v/>
      </c>
      <c r="O37" s="285" t="str">
        <f t="shared" si="2"/>
        <v/>
      </c>
      <c r="P37" s="272" t="str">
        <f t="shared" si="3"/>
        <v/>
      </c>
      <c r="Q37" s="287" t="str">
        <f t="shared" si="4"/>
        <v/>
      </c>
      <c r="R37" s="259"/>
      <c r="S37" s="126"/>
    </row>
    <row r="38" spans="1:19" ht="20.100000000000001" customHeight="1" x14ac:dyDescent="0.25">
      <c r="A38" s="244">
        <v>32</v>
      </c>
      <c r="B38" s="277" t="str">
        <f>IF('Frais de personnel'!$B37="","",'Frais de personnel'!$B37)</f>
        <v/>
      </c>
      <c r="C38" s="277" t="str">
        <f>IF('Frais de personnel'!$C37="","",'Frais de personnel'!$C37)</f>
        <v/>
      </c>
      <c r="D38" s="278" t="str">
        <f>IF('Frais de personnel'!$D37="","",'Frais de personnel'!$D37)</f>
        <v/>
      </c>
      <c r="E38" s="251" t="str">
        <f>IF('Frais de personnel'!$E37="","",'Frais de personnel'!$E37)</f>
        <v/>
      </c>
      <c r="F38" s="279" t="str">
        <f>IF('Frais de personnel'!$F37="","",'Frais de personnel'!$F37)</f>
        <v/>
      </c>
      <c r="G38" s="123" t="str">
        <f>IF('Frais de personnel'!$G37="","",'Frais de personnel'!$G37)</f>
        <v/>
      </c>
      <c r="H38" s="123" t="str">
        <f>IF('Frais de personnel'!$H37="","",'Frais de personnel'!$H37)</f>
        <v/>
      </c>
      <c r="I38" s="280" t="str">
        <f>IF('Frais de personnel'!$I37=0,"",'Frais de personnel'!$I37)</f>
        <v/>
      </c>
      <c r="J38" s="122"/>
      <c r="K38" s="89"/>
      <c r="L38" s="89"/>
      <c r="M38" s="118" t="str">
        <f t="shared" si="0"/>
        <v/>
      </c>
      <c r="N38" s="254" t="str">
        <f t="shared" si="1"/>
        <v/>
      </c>
      <c r="O38" s="285" t="str">
        <f t="shared" si="2"/>
        <v/>
      </c>
      <c r="P38" s="272" t="str">
        <f t="shared" si="3"/>
        <v/>
      </c>
      <c r="Q38" s="287" t="str">
        <f t="shared" si="4"/>
        <v/>
      </c>
      <c r="R38" s="259"/>
      <c r="S38" s="126"/>
    </row>
    <row r="39" spans="1:19" ht="20.100000000000001" customHeight="1" x14ac:dyDescent="0.25">
      <c r="A39" s="244">
        <v>33</v>
      </c>
      <c r="B39" s="277" t="str">
        <f>IF('Frais de personnel'!$B38="","",'Frais de personnel'!$B38)</f>
        <v/>
      </c>
      <c r="C39" s="277" t="str">
        <f>IF('Frais de personnel'!$C38="","",'Frais de personnel'!$C38)</f>
        <v/>
      </c>
      <c r="D39" s="278" t="str">
        <f>IF('Frais de personnel'!$D38="","",'Frais de personnel'!$D38)</f>
        <v/>
      </c>
      <c r="E39" s="251" t="str">
        <f>IF('Frais de personnel'!$E38="","",'Frais de personnel'!$E38)</f>
        <v/>
      </c>
      <c r="F39" s="279" t="str">
        <f>IF('Frais de personnel'!$F38="","",'Frais de personnel'!$F38)</f>
        <v/>
      </c>
      <c r="G39" s="123" t="str">
        <f>IF('Frais de personnel'!$G38="","",'Frais de personnel'!$G38)</f>
        <v/>
      </c>
      <c r="H39" s="123" t="str">
        <f>IF('Frais de personnel'!$H38="","",'Frais de personnel'!$H38)</f>
        <v/>
      </c>
      <c r="I39" s="280" t="str">
        <f>IF('Frais de personnel'!$I38=0,"",'Frais de personnel'!$I38)</f>
        <v/>
      </c>
      <c r="J39" s="122"/>
      <c r="K39" s="89"/>
      <c r="L39" s="89"/>
      <c r="M39" s="118" t="str">
        <f t="shared" si="0"/>
        <v/>
      </c>
      <c r="N39" s="254" t="str">
        <f t="shared" si="1"/>
        <v/>
      </c>
      <c r="O39" s="285" t="str">
        <f t="shared" si="2"/>
        <v/>
      </c>
      <c r="P39" s="272" t="str">
        <f t="shared" si="3"/>
        <v/>
      </c>
      <c r="Q39" s="287" t="str">
        <f t="shared" si="4"/>
        <v/>
      </c>
      <c r="R39" s="259"/>
      <c r="S39" s="126"/>
    </row>
    <row r="40" spans="1:19" ht="20.100000000000001" customHeight="1" x14ac:dyDescent="0.25">
      <c r="A40" s="244">
        <v>34</v>
      </c>
      <c r="B40" s="277" t="str">
        <f>IF('Frais de personnel'!$B39="","",'Frais de personnel'!$B39)</f>
        <v/>
      </c>
      <c r="C40" s="277" t="str">
        <f>IF('Frais de personnel'!$C39="","",'Frais de personnel'!$C39)</f>
        <v/>
      </c>
      <c r="D40" s="278" t="str">
        <f>IF('Frais de personnel'!$D39="","",'Frais de personnel'!$D39)</f>
        <v/>
      </c>
      <c r="E40" s="251" t="str">
        <f>IF('Frais de personnel'!$E39="","",'Frais de personnel'!$E39)</f>
        <v/>
      </c>
      <c r="F40" s="279" t="str">
        <f>IF('Frais de personnel'!$F39="","",'Frais de personnel'!$F39)</f>
        <v/>
      </c>
      <c r="G40" s="123" t="str">
        <f>IF('Frais de personnel'!$G39="","",'Frais de personnel'!$G39)</f>
        <v/>
      </c>
      <c r="H40" s="123" t="str">
        <f>IF('Frais de personnel'!$H39="","",'Frais de personnel'!$H39)</f>
        <v/>
      </c>
      <c r="I40" s="280" t="str">
        <f>IF('Frais de personnel'!$I39=0,"",'Frais de personnel'!$I39)</f>
        <v/>
      </c>
      <c r="J40" s="122"/>
      <c r="K40" s="89"/>
      <c r="L40" s="89"/>
      <c r="M40" s="118" t="str">
        <f t="shared" si="0"/>
        <v/>
      </c>
      <c r="N40" s="254" t="str">
        <f t="shared" si="1"/>
        <v/>
      </c>
      <c r="O40" s="285" t="str">
        <f t="shared" si="2"/>
        <v/>
      </c>
      <c r="P40" s="272" t="str">
        <f t="shared" si="3"/>
        <v/>
      </c>
      <c r="Q40" s="287" t="str">
        <f t="shared" si="4"/>
        <v/>
      </c>
      <c r="R40" s="259"/>
      <c r="S40" s="126"/>
    </row>
    <row r="41" spans="1:19" ht="20.100000000000001" customHeight="1" x14ac:dyDescent="0.25">
      <c r="A41" s="244">
        <v>35</v>
      </c>
      <c r="B41" s="277" t="str">
        <f>IF('Frais de personnel'!$B40="","",'Frais de personnel'!$B40)</f>
        <v/>
      </c>
      <c r="C41" s="277" t="str">
        <f>IF('Frais de personnel'!$C40="","",'Frais de personnel'!$C40)</f>
        <v/>
      </c>
      <c r="D41" s="278" t="str">
        <f>IF('Frais de personnel'!$D40="","",'Frais de personnel'!$D40)</f>
        <v/>
      </c>
      <c r="E41" s="251" t="str">
        <f>IF('Frais de personnel'!$E40="","",'Frais de personnel'!$E40)</f>
        <v/>
      </c>
      <c r="F41" s="279" t="str">
        <f>IF('Frais de personnel'!$F40="","",'Frais de personnel'!$F40)</f>
        <v/>
      </c>
      <c r="G41" s="123" t="str">
        <f>IF('Frais de personnel'!$G40="","",'Frais de personnel'!$G40)</f>
        <v/>
      </c>
      <c r="H41" s="123" t="str">
        <f>IF('Frais de personnel'!$H40="","",'Frais de personnel'!$H40)</f>
        <v/>
      </c>
      <c r="I41" s="280" t="str">
        <f>IF('Frais de personnel'!$I40=0,"",'Frais de personnel'!$I40)</f>
        <v/>
      </c>
      <c r="J41" s="122"/>
      <c r="K41" s="89"/>
      <c r="L41" s="89"/>
      <c r="M41" s="118" t="str">
        <f t="shared" si="0"/>
        <v/>
      </c>
      <c r="N41" s="254" t="str">
        <f t="shared" si="1"/>
        <v/>
      </c>
      <c r="O41" s="285" t="str">
        <f t="shared" si="2"/>
        <v/>
      </c>
      <c r="P41" s="272" t="str">
        <f t="shared" si="3"/>
        <v/>
      </c>
      <c r="Q41" s="287" t="str">
        <f t="shared" si="4"/>
        <v/>
      </c>
      <c r="R41" s="259"/>
      <c r="S41" s="126"/>
    </row>
    <row r="42" spans="1:19" ht="20.100000000000001" customHeight="1" x14ac:dyDescent="0.25">
      <c r="A42" s="244">
        <v>36</v>
      </c>
      <c r="B42" s="277" t="str">
        <f>IF('Frais de personnel'!$B41="","",'Frais de personnel'!$B41)</f>
        <v/>
      </c>
      <c r="C42" s="277" t="str">
        <f>IF('Frais de personnel'!$C41="","",'Frais de personnel'!$C41)</f>
        <v/>
      </c>
      <c r="D42" s="278" t="str">
        <f>IF('Frais de personnel'!$D41="","",'Frais de personnel'!$D41)</f>
        <v/>
      </c>
      <c r="E42" s="251" t="str">
        <f>IF('Frais de personnel'!$E41="","",'Frais de personnel'!$E41)</f>
        <v/>
      </c>
      <c r="F42" s="279" t="str">
        <f>IF('Frais de personnel'!$F41="","",'Frais de personnel'!$F41)</f>
        <v/>
      </c>
      <c r="G42" s="123" t="str">
        <f>IF('Frais de personnel'!$G41="","",'Frais de personnel'!$G41)</f>
        <v/>
      </c>
      <c r="H42" s="123" t="str">
        <f>IF('Frais de personnel'!$H41="","",'Frais de personnel'!$H41)</f>
        <v/>
      </c>
      <c r="I42" s="280" t="str">
        <f>IF('Frais de personnel'!$I41=0,"",'Frais de personnel'!$I41)</f>
        <v/>
      </c>
      <c r="J42" s="122"/>
      <c r="K42" s="89"/>
      <c r="L42" s="89"/>
      <c r="M42" s="118" t="str">
        <f t="shared" si="0"/>
        <v/>
      </c>
      <c r="N42" s="254" t="str">
        <f t="shared" si="1"/>
        <v/>
      </c>
      <c r="O42" s="285" t="str">
        <f t="shared" si="2"/>
        <v/>
      </c>
      <c r="P42" s="272" t="str">
        <f t="shared" si="3"/>
        <v/>
      </c>
      <c r="Q42" s="287" t="str">
        <f t="shared" si="4"/>
        <v/>
      </c>
      <c r="R42" s="259"/>
      <c r="S42" s="126"/>
    </row>
    <row r="43" spans="1:19" ht="20.100000000000001" customHeight="1" x14ac:dyDescent="0.25">
      <c r="A43" s="244">
        <v>37</v>
      </c>
      <c r="B43" s="277" t="str">
        <f>IF('Frais de personnel'!$B42="","",'Frais de personnel'!$B42)</f>
        <v/>
      </c>
      <c r="C43" s="277" t="str">
        <f>IF('Frais de personnel'!$C42="","",'Frais de personnel'!$C42)</f>
        <v/>
      </c>
      <c r="D43" s="278" t="str">
        <f>IF('Frais de personnel'!$D42="","",'Frais de personnel'!$D42)</f>
        <v/>
      </c>
      <c r="E43" s="251" t="str">
        <f>IF('Frais de personnel'!$E42="","",'Frais de personnel'!$E42)</f>
        <v/>
      </c>
      <c r="F43" s="279" t="str">
        <f>IF('Frais de personnel'!$F42="","",'Frais de personnel'!$F42)</f>
        <v/>
      </c>
      <c r="G43" s="123" t="str">
        <f>IF('Frais de personnel'!$G42="","",'Frais de personnel'!$G42)</f>
        <v/>
      </c>
      <c r="H43" s="123" t="str">
        <f>IF('Frais de personnel'!$H42="","",'Frais de personnel'!$H42)</f>
        <v/>
      </c>
      <c r="I43" s="280" t="str">
        <f>IF('Frais de personnel'!$I42=0,"",'Frais de personnel'!$I42)</f>
        <v/>
      </c>
      <c r="J43" s="122"/>
      <c r="K43" s="89"/>
      <c r="L43" s="89"/>
      <c r="M43" s="118" t="str">
        <f t="shared" si="0"/>
        <v/>
      </c>
      <c r="N43" s="254" t="str">
        <f t="shared" si="1"/>
        <v/>
      </c>
      <c r="O43" s="285" t="str">
        <f t="shared" si="2"/>
        <v/>
      </c>
      <c r="P43" s="272" t="str">
        <f t="shared" si="3"/>
        <v/>
      </c>
      <c r="Q43" s="287" t="str">
        <f t="shared" si="4"/>
        <v/>
      </c>
      <c r="R43" s="259"/>
      <c r="S43" s="126"/>
    </row>
    <row r="44" spans="1:19" ht="20.100000000000001" customHeight="1" x14ac:dyDescent="0.25">
      <c r="A44" s="244">
        <v>38</v>
      </c>
      <c r="B44" s="277" t="str">
        <f>IF('Frais de personnel'!$B43="","",'Frais de personnel'!$B43)</f>
        <v/>
      </c>
      <c r="C44" s="277" t="str">
        <f>IF('Frais de personnel'!$C43="","",'Frais de personnel'!$C43)</f>
        <v/>
      </c>
      <c r="D44" s="278" t="str">
        <f>IF('Frais de personnel'!$D43="","",'Frais de personnel'!$D43)</f>
        <v/>
      </c>
      <c r="E44" s="251" t="str">
        <f>IF('Frais de personnel'!$E43="","",'Frais de personnel'!$E43)</f>
        <v/>
      </c>
      <c r="F44" s="279" t="str">
        <f>IF('Frais de personnel'!$F43="","",'Frais de personnel'!$F43)</f>
        <v/>
      </c>
      <c r="G44" s="123" t="str">
        <f>IF('Frais de personnel'!$G43="","",'Frais de personnel'!$G43)</f>
        <v/>
      </c>
      <c r="H44" s="123" t="str">
        <f>IF('Frais de personnel'!$H43="","",'Frais de personnel'!$H43)</f>
        <v/>
      </c>
      <c r="I44" s="280" t="str">
        <f>IF('Frais de personnel'!$I43=0,"",'Frais de personnel'!$I43)</f>
        <v/>
      </c>
      <c r="J44" s="122"/>
      <c r="K44" s="89"/>
      <c r="L44" s="89"/>
      <c r="M44" s="118" t="str">
        <f t="shared" si="0"/>
        <v/>
      </c>
      <c r="N44" s="254" t="str">
        <f t="shared" si="1"/>
        <v/>
      </c>
      <c r="O44" s="285" t="str">
        <f t="shared" si="2"/>
        <v/>
      </c>
      <c r="P44" s="272" t="str">
        <f t="shared" si="3"/>
        <v/>
      </c>
      <c r="Q44" s="287" t="str">
        <f t="shared" si="4"/>
        <v/>
      </c>
      <c r="R44" s="259"/>
      <c r="S44" s="126"/>
    </row>
    <row r="45" spans="1:19" ht="20.100000000000001" customHeight="1" x14ac:dyDescent="0.25">
      <c r="A45" s="244">
        <v>39</v>
      </c>
      <c r="B45" s="277" t="str">
        <f>IF('Frais de personnel'!$B44="","",'Frais de personnel'!$B44)</f>
        <v/>
      </c>
      <c r="C45" s="277" t="str">
        <f>IF('Frais de personnel'!$C44="","",'Frais de personnel'!$C44)</f>
        <v/>
      </c>
      <c r="D45" s="278" t="str">
        <f>IF('Frais de personnel'!$D44="","",'Frais de personnel'!$D44)</f>
        <v/>
      </c>
      <c r="E45" s="251" t="str">
        <f>IF('Frais de personnel'!$E44="","",'Frais de personnel'!$E44)</f>
        <v/>
      </c>
      <c r="F45" s="279" t="str">
        <f>IF('Frais de personnel'!$F44="","",'Frais de personnel'!$F44)</f>
        <v/>
      </c>
      <c r="G45" s="123" t="str">
        <f>IF('Frais de personnel'!$G44="","",'Frais de personnel'!$G44)</f>
        <v/>
      </c>
      <c r="H45" s="123" t="str">
        <f>IF('Frais de personnel'!$H44="","",'Frais de personnel'!$H44)</f>
        <v/>
      </c>
      <c r="I45" s="280" t="str">
        <f>IF('Frais de personnel'!$I44=0,"",'Frais de personnel'!$I44)</f>
        <v/>
      </c>
      <c r="J45" s="122"/>
      <c r="K45" s="89"/>
      <c r="L45" s="89"/>
      <c r="M45" s="118" t="str">
        <f t="shared" si="0"/>
        <v/>
      </c>
      <c r="N45" s="254" t="str">
        <f t="shared" si="1"/>
        <v/>
      </c>
      <c r="O45" s="285" t="str">
        <f t="shared" si="2"/>
        <v/>
      </c>
      <c r="P45" s="272" t="str">
        <f t="shared" si="3"/>
        <v/>
      </c>
      <c r="Q45" s="287" t="str">
        <f t="shared" si="4"/>
        <v/>
      </c>
      <c r="R45" s="259"/>
      <c r="S45" s="126"/>
    </row>
    <row r="46" spans="1:19" ht="20.100000000000001" customHeight="1" x14ac:dyDescent="0.25">
      <c r="A46" s="244">
        <v>40</v>
      </c>
      <c r="B46" s="277" t="str">
        <f>IF('Frais de personnel'!$B45="","",'Frais de personnel'!$B45)</f>
        <v/>
      </c>
      <c r="C46" s="277" t="str">
        <f>IF('Frais de personnel'!$C45="","",'Frais de personnel'!$C45)</f>
        <v/>
      </c>
      <c r="D46" s="278" t="str">
        <f>IF('Frais de personnel'!$D45="","",'Frais de personnel'!$D45)</f>
        <v/>
      </c>
      <c r="E46" s="251" t="str">
        <f>IF('Frais de personnel'!$E45="","",'Frais de personnel'!$E45)</f>
        <v/>
      </c>
      <c r="F46" s="279" t="str">
        <f>IF('Frais de personnel'!$F45="","",'Frais de personnel'!$F45)</f>
        <v/>
      </c>
      <c r="G46" s="123" t="str">
        <f>IF('Frais de personnel'!$G45="","",'Frais de personnel'!$G45)</f>
        <v/>
      </c>
      <c r="H46" s="123" t="str">
        <f>IF('Frais de personnel'!$H45="","",'Frais de personnel'!$H45)</f>
        <v/>
      </c>
      <c r="I46" s="280" t="str">
        <f>IF('Frais de personnel'!$I45=0,"",'Frais de personnel'!$I45)</f>
        <v/>
      </c>
      <c r="J46" s="122"/>
      <c r="K46" s="89"/>
      <c r="L46" s="89"/>
      <c r="M46" s="118" t="str">
        <f t="shared" si="0"/>
        <v/>
      </c>
      <c r="N46" s="254" t="str">
        <f t="shared" si="1"/>
        <v/>
      </c>
      <c r="O46" s="285" t="str">
        <f t="shared" si="2"/>
        <v/>
      </c>
      <c r="P46" s="272" t="str">
        <f t="shared" si="3"/>
        <v/>
      </c>
      <c r="Q46" s="287" t="str">
        <f t="shared" si="4"/>
        <v/>
      </c>
      <c r="R46" s="259"/>
      <c r="S46" s="126"/>
    </row>
    <row r="47" spans="1:19" ht="20.100000000000001" customHeight="1" x14ac:dyDescent="0.25">
      <c r="A47" s="244">
        <v>41</v>
      </c>
      <c r="B47" s="277" t="str">
        <f>IF('Frais de personnel'!$B46="","",'Frais de personnel'!$B46)</f>
        <v/>
      </c>
      <c r="C47" s="277" t="str">
        <f>IF('Frais de personnel'!$C46="","",'Frais de personnel'!$C46)</f>
        <v/>
      </c>
      <c r="D47" s="278" t="str">
        <f>IF('Frais de personnel'!$D46="","",'Frais de personnel'!$D46)</f>
        <v/>
      </c>
      <c r="E47" s="251" t="str">
        <f>IF('Frais de personnel'!$E46="","",'Frais de personnel'!$E46)</f>
        <v/>
      </c>
      <c r="F47" s="279" t="str">
        <f>IF('Frais de personnel'!$F46="","",'Frais de personnel'!$F46)</f>
        <v/>
      </c>
      <c r="G47" s="123" t="str">
        <f>IF('Frais de personnel'!$G46="","",'Frais de personnel'!$G46)</f>
        <v/>
      </c>
      <c r="H47" s="123" t="str">
        <f>IF('Frais de personnel'!$H46="","",'Frais de personnel'!$H46)</f>
        <v/>
      </c>
      <c r="I47" s="280" t="str">
        <f>IF('Frais de personnel'!$I46=0,"",'Frais de personnel'!$I46)</f>
        <v/>
      </c>
      <c r="J47" s="122"/>
      <c r="K47" s="89"/>
      <c r="L47" s="89"/>
      <c r="M47" s="118" t="str">
        <f t="shared" si="0"/>
        <v/>
      </c>
      <c r="N47" s="254" t="str">
        <f t="shared" si="1"/>
        <v/>
      </c>
      <c r="O47" s="285" t="str">
        <f t="shared" si="2"/>
        <v/>
      </c>
      <c r="P47" s="272" t="str">
        <f t="shared" si="3"/>
        <v/>
      </c>
      <c r="Q47" s="287" t="str">
        <f t="shared" si="4"/>
        <v/>
      </c>
      <c r="R47" s="259"/>
      <c r="S47" s="126"/>
    </row>
    <row r="48" spans="1:19" ht="20.100000000000001" customHeight="1" x14ac:dyDescent="0.25">
      <c r="A48" s="244">
        <v>42</v>
      </c>
      <c r="B48" s="277" t="str">
        <f>IF('Frais de personnel'!$B47="","",'Frais de personnel'!$B47)</f>
        <v/>
      </c>
      <c r="C48" s="277" t="str">
        <f>IF('Frais de personnel'!$C47="","",'Frais de personnel'!$C47)</f>
        <v/>
      </c>
      <c r="D48" s="278" t="str">
        <f>IF('Frais de personnel'!$D47="","",'Frais de personnel'!$D47)</f>
        <v/>
      </c>
      <c r="E48" s="251" t="str">
        <f>IF('Frais de personnel'!$E47="","",'Frais de personnel'!$E47)</f>
        <v/>
      </c>
      <c r="F48" s="279" t="str">
        <f>IF('Frais de personnel'!$F47="","",'Frais de personnel'!$F47)</f>
        <v/>
      </c>
      <c r="G48" s="123" t="str">
        <f>IF('Frais de personnel'!$G47="","",'Frais de personnel'!$G47)</f>
        <v/>
      </c>
      <c r="H48" s="123" t="str">
        <f>IF('Frais de personnel'!$H47="","",'Frais de personnel'!$H47)</f>
        <v/>
      </c>
      <c r="I48" s="280" t="str">
        <f>IF('Frais de personnel'!$I47=0,"",'Frais de personnel'!$I47)</f>
        <v/>
      </c>
      <c r="J48" s="122"/>
      <c r="K48" s="89"/>
      <c r="L48" s="89"/>
      <c r="M48" s="118" t="str">
        <f t="shared" si="0"/>
        <v/>
      </c>
      <c r="N48" s="254" t="str">
        <f t="shared" si="1"/>
        <v/>
      </c>
      <c r="O48" s="285" t="str">
        <f t="shared" si="2"/>
        <v/>
      </c>
      <c r="P48" s="272" t="str">
        <f t="shared" si="3"/>
        <v/>
      </c>
      <c r="Q48" s="287" t="str">
        <f t="shared" si="4"/>
        <v/>
      </c>
      <c r="R48" s="259"/>
      <c r="S48" s="126"/>
    </row>
    <row r="49" spans="1:19" ht="20.100000000000001" customHeight="1" x14ac:dyDescent="0.25">
      <c r="A49" s="244">
        <v>43</v>
      </c>
      <c r="B49" s="277" t="str">
        <f>IF('Frais de personnel'!$B48="","",'Frais de personnel'!$B48)</f>
        <v/>
      </c>
      <c r="C49" s="277" t="str">
        <f>IF('Frais de personnel'!$C48="","",'Frais de personnel'!$C48)</f>
        <v/>
      </c>
      <c r="D49" s="278" t="str">
        <f>IF('Frais de personnel'!$D48="","",'Frais de personnel'!$D48)</f>
        <v/>
      </c>
      <c r="E49" s="251" t="str">
        <f>IF('Frais de personnel'!$E48="","",'Frais de personnel'!$E48)</f>
        <v/>
      </c>
      <c r="F49" s="279" t="str">
        <f>IF('Frais de personnel'!$F48="","",'Frais de personnel'!$F48)</f>
        <v/>
      </c>
      <c r="G49" s="123" t="str">
        <f>IF('Frais de personnel'!$G48="","",'Frais de personnel'!$G48)</f>
        <v/>
      </c>
      <c r="H49" s="123" t="str">
        <f>IF('Frais de personnel'!$H48="","",'Frais de personnel'!$H48)</f>
        <v/>
      </c>
      <c r="I49" s="280" t="str">
        <f>IF('Frais de personnel'!$I48=0,"",'Frais de personnel'!$I48)</f>
        <v/>
      </c>
      <c r="J49" s="122"/>
      <c r="K49" s="89"/>
      <c r="L49" s="89"/>
      <c r="M49" s="118" t="str">
        <f t="shared" si="0"/>
        <v/>
      </c>
      <c r="N49" s="254" t="str">
        <f t="shared" si="1"/>
        <v/>
      </c>
      <c r="O49" s="285" t="str">
        <f t="shared" si="2"/>
        <v/>
      </c>
      <c r="P49" s="272" t="str">
        <f t="shared" si="3"/>
        <v/>
      </c>
      <c r="Q49" s="287" t="str">
        <f t="shared" si="4"/>
        <v/>
      </c>
      <c r="R49" s="259"/>
      <c r="S49" s="126"/>
    </row>
    <row r="50" spans="1:19" ht="20.100000000000001" customHeight="1" x14ac:dyDescent="0.25">
      <c r="A50" s="244">
        <v>44</v>
      </c>
      <c r="B50" s="277" t="str">
        <f>IF('Frais de personnel'!$B49="","",'Frais de personnel'!$B49)</f>
        <v/>
      </c>
      <c r="C50" s="277" t="str">
        <f>IF('Frais de personnel'!$C49="","",'Frais de personnel'!$C49)</f>
        <v/>
      </c>
      <c r="D50" s="278" t="str">
        <f>IF('Frais de personnel'!$D49="","",'Frais de personnel'!$D49)</f>
        <v/>
      </c>
      <c r="E50" s="251" t="str">
        <f>IF('Frais de personnel'!$E49="","",'Frais de personnel'!$E49)</f>
        <v/>
      </c>
      <c r="F50" s="279" t="str">
        <f>IF('Frais de personnel'!$F49="","",'Frais de personnel'!$F49)</f>
        <v/>
      </c>
      <c r="G50" s="123" t="str">
        <f>IF('Frais de personnel'!$G49="","",'Frais de personnel'!$G49)</f>
        <v/>
      </c>
      <c r="H50" s="123" t="str">
        <f>IF('Frais de personnel'!$H49="","",'Frais de personnel'!$H49)</f>
        <v/>
      </c>
      <c r="I50" s="280" t="str">
        <f>IF('Frais de personnel'!$I49=0,"",'Frais de personnel'!$I49)</f>
        <v/>
      </c>
      <c r="J50" s="122"/>
      <c r="K50" s="89"/>
      <c r="L50" s="89"/>
      <c r="M50" s="118" t="str">
        <f t="shared" si="0"/>
        <v/>
      </c>
      <c r="N50" s="254" t="str">
        <f t="shared" si="1"/>
        <v/>
      </c>
      <c r="O50" s="285" t="str">
        <f t="shared" si="2"/>
        <v/>
      </c>
      <c r="P50" s="272" t="str">
        <f t="shared" si="3"/>
        <v/>
      </c>
      <c r="Q50" s="287" t="str">
        <f t="shared" si="4"/>
        <v/>
      </c>
      <c r="R50" s="259"/>
      <c r="S50" s="126"/>
    </row>
    <row r="51" spans="1:19" ht="20.100000000000001" customHeight="1" x14ac:dyDescent="0.25">
      <c r="A51" s="244">
        <v>45</v>
      </c>
      <c r="B51" s="277" t="str">
        <f>IF('Frais de personnel'!$B50="","",'Frais de personnel'!$B50)</f>
        <v/>
      </c>
      <c r="C51" s="277" t="str">
        <f>IF('Frais de personnel'!$C50="","",'Frais de personnel'!$C50)</f>
        <v/>
      </c>
      <c r="D51" s="278" t="str">
        <f>IF('Frais de personnel'!$D50="","",'Frais de personnel'!$D50)</f>
        <v/>
      </c>
      <c r="E51" s="251" t="str">
        <f>IF('Frais de personnel'!$E50="","",'Frais de personnel'!$E50)</f>
        <v/>
      </c>
      <c r="F51" s="279" t="str">
        <f>IF('Frais de personnel'!$F50="","",'Frais de personnel'!$F50)</f>
        <v/>
      </c>
      <c r="G51" s="123" t="str">
        <f>IF('Frais de personnel'!$G50="","",'Frais de personnel'!$G50)</f>
        <v/>
      </c>
      <c r="H51" s="123" t="str">
        <f>IF('Frais de personnel'!$H50="","",'Frais de personnel'!$H50)</f>
        <v/>
      </c>
      <c r="I51" s="280" t="str">
        <f>IF('Frais de personnel'!$I50=0,"",'Frais de personnel'!$I50)</f>
        <v/>
      </c>
      <c r="J51" s="122"/>
      <c r="K51" s="89"/>
      <c r="L51" s="89"/>
      <c r="M51" s="118" t="str">
        <f t="shared" si="0"/>
        <v/>
      </c>
      <c r="N51" s="254" t="str">
        <f t="shared" si="1"/>
        <v/>
      </c>
      <c r="O51" s="285" t="str">
        <f t="shared" si="2"/>
        <v/>
      </c>
      <c r="P51" s="272" t="str">
        <f t="shared" si="3"/>
        <v/>
      </c>
      <c r="Q51" s="287" t="str">
        <f t="shared" si="4"/>
        <v/>
      </c>
      <c r="R51" s="259"/>
      <c r="S51" s="126"/>
    </row>
    <row r="52" spans="1:19" ht="20.100000000000001" customHeight="1" x14ac:dyDescent="0.25">
      <c r="A52" s="244">
        <v>46</v>
      </c>
      <c r="B52" s="277" t="str">
        <f>IF('Frais de personnel'!$B51="","",'Frais de personnel'!$B51)</f>
        <v/>
      </c>
      <c r="C52" s="277" t="str">
        <f>IF('Frais de personnel'!$C51="","",'Frais de personnel'!$C51)</f>
        <v/>
      </c>
      <c r="D52" s="278" t="str">
        <f>IF('Frais de personnel'!$D51="","",'Frais de personnel'!$D51)</f>
        <v/>
      </c>
      <c r="E52" s="251" t="str">
        <f>IF('Frais de personnel'!$E51="","",'Frais de personnel'!$E51)</f>
        <v/>
      </c>
      <c r="F52" s="279" t="str">
        <f>IF('Frais de personnel'!$F51="","",'Frais de personnel'!$F51)</f>
        <v/>
      </c>
      <c r="G52" s="123" t="str">
        <f>IF('Frais de personnel'!$G51="","",'Frais de personnel'!$G51)</f>
        <v/>
      </c>
      <c r="H52" s="123" t="str">
        <f>IF('Frais de personnel'!$H51="","",'Frais de personnel'!$H51)</f>
        <v/>
      </c>
      <c r="I52" s="280" t="str">
        <f>IF('Frais de personnel'!$I51=0,"",'Frais de personnel'!$I51)</f>
        <v/>
      </c>
      <c r="J52" s="122"/>
      <c r="K52" s="89"/>
      <c r="L52" s="89"/>
      <c r="M52" s="118" t="str">
        <f t="shared" si="0"/>
        <v/>
      </c>
      <c r="N52" s="254" t="str">
        <f t="shared" si="1"/>
        <v/>
      </c>
      <c r="O52" s="285" t="str">
        <f t="shared" si="2"/>
        <v/>
      </c>
      <c r="P52" s="272" t="str">
        <f t="shared" si="3"/>
        <v/>
      </c>
      <c r="Q52" s="287" t="str">
        <f t="shared" si="4"/>
        <v/>
      </c>
      <c r="R52" s="259"/>
      <c r="S52" s="126"/>
    </row>
    <row r="53" spans="1:19" ht="20.100000000000001" customHeight="1" x14ac:dyDescent="0.25">
      <c r="A53" s="244">
        <v>47</v>
      </c>
      <c r="B53" s="277" t="str">
        <f>IF('Frais de personnel'!$B52="","",'Frais de personnel'!$B52)</f>
        <v/>
      </c>
      <c r="C53" s="277" t="str">
        <f>IF('Frais de personnel'!$C52="","",'Frais de personnel'!$C52)</f>
        <v/>
      </c>
      <c r="D53" s="278" t="str">
        <f>IF('Frais de personnel'!$D52="","",'Frais de personnel'!$D52)</f>
        <v/>
      </c>
      <c r="E53" s="251" t="str">
        <f>IF('Frais de personnel'!$E52="","",'Frais de personnel'!$E52)</f>
        <v/>
      </c>
      <c r="F53" s="279" t="str">
        <f>IF('Frais de personnel'!$F52="","",'Frais de personnel'!$F52)</f>
        <v/>
      </c>
      <c r="G53" s="123" t="str">
        <f>IF('Frais de personnel'!$G52="","",'Frais de personnel'!$G52)</f>
        <v/>
      </c>
      <c r="H53" s="123" t="str">
        <f>IF('Frais de personnel'!$H52="","",'Frais de personnel'!$H52)</f>
        <v/>
      </c>
      <c r="I53" s="280" t="str">
        <f>IF('Frais de personnel'!$I52=0,"",'Frais de personnel'!$I52)</f>
        <v/>
      </c>
      <c r="J53" s="122"/>
      <c r="K53" s="89"/>
      <c r="L53" s="89"/>
      <c r="M53" s="118" t="str">
        <f t="shared" si="0"/>
        <v/>
      </c>
      <c r="N53" s="254" t="str">
        <f t="shared" si="1"/>
        <v/>
      </c>
      <c r="O53" s="285" t="str">
        <f t="shared" si="2"/>
        <v/>
      </c>
      <c r="P53" s="272" t="str">
        <f t="shared" si="3"/>
        <v/>
      </c>
      <c r="Q53" s="287" t="str">
        <f t="shared" si="4"/>
        <v/>
      </c>
      <c r="R53" s="259"/>
      <c r="S53" s="126"/>
    </row>
    <row r="54" spans="1:19" ht="20.100000000000001" customHeight="1" x14ac:dyDescent="0.25">
      <c r="A54" s="244">
        <v>48</v>
      </c>
      <c r="B54" s="277" t="str">
        <f>IF('Frais de personnel'!$B53="","",'Frais de personnel'!$B53)</f>
        <v/>
      </c>
      <c r="C54" s="277" t="str">
        <f>IF('Frais de personnel'!$C53="","",'Frais de personnel'!$C53)</f>
        <v/>
      </c>
      <c r="D54" s="278" t="str">
        <f>IF('Frais de personnel'!$D53="","",'Frais de personnel'!$D53)</f>
        <v/>
      </c>
      <c r="E54" s="251" t="str">
        <f>IF('Frais de personnel'!$E53="","",'Frais de personnel'!$E53)</f>
        <v/>
      </c>
      <c r="F54" s="279" t="str">
        <f>IF('Frais de personnel'!$F53="","",'Frais de personnel'!$F53)</f>
        <v/>
      </c>
      <c r="G54" s="123" t="str">
        <f>IF('Frais de personnel'!$G53="","",'Frais de personnel'!$G53)</f>
        <v/>
      </c>
      <c r="H54" s="123" t="str">
        <f>IF('Frais de personnel'!$H53="","",'Frais de personnel'!$H53)</f>
        <v/>
      </c>
      <c r="I54" s="280" t="str">
        <f>IF('Frais de personnel'!$I53=0,"",'Frais de personnel'!$I53)</f>
        <v/>
      </c>
      <c r="J54" s="122"/>
      <c r="K54" s="89"/>
      <c r="L54" s="89"/>
      <c r="M54" s="118" t="str">
        <f t="shared" si="0"/>
        <v/>
      </c>
      <c r="N54" s="254" t="str">
        <f t="shared" si="1"/>
        <v/>
      </c>
      <c r="O54" s="285" t="str">
        <f t="shared" si="2"/>
        <v/>
      </c>
      <c r="P54" s="272" t="str">
        <f t="shared" si="3"/>
        <v/>
      </c>
      <c r="Q54" s="287" t="str">
        <f t="shared" si="4"/>
        <v/>
      </c>
      <c r="R54" s="259"/>
      <c r="S54" s="126"/>
    </row>
    <row r="55" spans="1:19" ht="20.100000000000001" customHeight="1" x14ac:dyDescent="0.25">
      <c r="A55" s="244">
        <v>49</v>
      </c>
      <c r="B55" s="277" t="str">
        <f>IF('Frais de personnel'!$B54="","",'Frais de personnel'!$B54)</f>
        <v/>
      </c>
      <c r="C55" s="277" t="str">
        <f>IF('Frais de personnel'!$C54="","",'Frais de personnel'!$C54)</f>
        <v/>
      </c>
      <c r="D55" s="278" t="str">
        <f>IF('Frais de personnel'!$D54="","",'Frais de personnel'!$D54)</f>
        <v/>
      </c>
      <c r="E55" s="251" t="str">
        <f>IF('Frais de personnel'!$E54="","",'Frais de personnel'!$E54)</f>
        <v/>
      </c>
      <c r="F55" s="279" t="str">
        <f>IF('Frais de personnel'!$F54="","",'Frais de personnel'!$F54)</f>
        <v/>
      </c>
      <c r="G55" s="123" t="str">
        <f>IF('Frais de personnel'!$G54="","",'Frais de personnel'!$G54)</f>
        <v/>
      </c>
      <c r="H55" s="123" t="str">
        <f>IF('Frais de personnel'!$H54="","",'Frais de personnel'!$H54)</f>
        <v/>
      </c>
      <c r="I55" s="280" t="str">
        <f>IF('Frais de personnel'!$I54=0,"",'Frais de personnel'!$I54)</f>
        <v/>
      </c>
      <c r="J55" s="122"/>
      <c r="K55" s="89"/>
      <c r="L55" s="89"/>
      <c r="M55" s="118" t="str">
        <f t="shared" si="0"/>
        <v/>
      </c>
      <c r="N55" s="254" t="str">
        <f t="shared" si="1"/>
        <v/>
      </c>
      <c r="O55" s="285" t="str">
        <f t="shared" si="2"/>
        <v/>
      </c>
      <c r="P55" s="272" t="str">
        <f t="shared" si="3"/>
        <v/>
      </c>
      <c r="Q55" s="287" t="str">
        <f t="shared" si="4"/>
        <v/>
      </c>
      <c r="R55" s="259"/>
      <c r="S55" s="126"/>
    </row>
    <row r="56" spans="1:19" ht="20.100000000000001" customHeight="1" x14ac:dyDescent="0.25">
      <c r="A56" s="244">
        <v>50</v>
      </c>
      <c r="B56" s="277" t="str">
        <f>IF('Frais de personnel'!$B55="","",'Frais de personnel'!$B55)</f>
        <v/>
      </c>
      <c r="C56" s="277" t="str">
        <f>IF('Frais de personnel'!$C55="","",'Frais de personnel'!$C55)</f>
        <v/>
      </c>
      <c r="D56" s="278" t="str">
        <f>IF('Frais de personnel'!$D55="","",'Frais de personnel'!$D55)</f>
        <v/>
      </c>
      <c r="E56" s="251" t="str">
        <f>IF('Frais de personnel'!$E55="","",'Frais de personnel'!$E55)</f>
        <v/>
      </c>
      <c r="F56" s="279" t="str">
        <f>IF('Frais de personnel'!$F55="","",'Frais de personnel'!$F55)</f>
        <v/>
      </c>
      <c r="G56" s="123" t="str">
        <f>IF('Frais de personnel'!$G55="","",'Frais de personnel'!$G55)</f>
        <v/>
      </c>
      <c r="H56" s="123" t="str">
        <f>IF('Frais de personnel'!$H55="","",'Frais de personnel'!$H55)</f>
        <v/>
      </c>
      <c r="I56" s="280" t="str">
        <f>IF('Frais de personnel'!$I55=0,"",'Frais de personnel'!$I55)</f>
        <v/>
      </c>
      <c r="J56" s="122"/>
      <c r="K56" s="89"/>
      <c r="L56" s="89"/>
      <c r="M56" s="118" t="str">
        <f t="shared" si="0"/>
        <v/>
      </c>
      <c r="N56" s="254" t="str">
        <f t="shared" si="1"/>
        <v/>
      </c>
      <c r="O56" s="285" t="str">
        <f t="shared" si="2"/>
        <v/>
      </c>
      <c r="P56" s="272" t="str">
        <f t="shared" si="3"/>
        <v/>
      </c>
      <c r="Q56" s="287" t="str">
        <f t="shared" si="4"/>
        <v/>
      </c>
      <c r="R56" s="259"/>
      <c r="S56" s="126"/>
    </row>
    <row r="57" spans="1:19" ht="20.100000000000001" customHeight="1" x14ac:dyDescent="0.25">
      <c r="A57" s="244">
        <v>51</v>
      </c>
      <c r="B57" s="277" t="str">
        <f>IF('Frais de personnel'!$B56="","",'Frais de personnel'!$B56)</f>
        <v/>
      </c>
      <c r="C57" s="277" t="str">
        <f>IF('Frais de personnel'!$C56="","",'Frais de personnel'!$C56)</f>
        <v/>
      </c>
      <c r="D57" s="278" t="str">
        <f>IF('Frais de personnel'!$D56="","",'Frais de personnel'!$D56)</f>
        <v/>
      </c>
      <c r="E57" s="251" t="str">
        <f>IF('Frais de personnel'!$E56="","",'Frais de personnel'!$E56)</f>
        <v/>
      </c>
      <c r="F57" s="279" t="str">
        <f>IF('Frais de personnel'!$F56="","",'Frais de personnel'!$F56)</f>
        <v/>
      </c>
      <c r="G57" s="123" t="str">
        <f>IF('Frais de personnel'!$G56="","",'Frais de personnel'!$G56)</f>
        <v/>
      </c>
      <c r="H57" s="123" t="str">
        <f>IF('Frais de personnel'!$H56="","",'Frais de personnel'!$H56)</f>
        <v/>
      </c>
      <c r="I57" s="280" t="str">
        <f>IF('Frais de personnel'!$I56=0,"",'Frais de personnel'!$I56)</f>
        <v/>
      </c>
      <c r="J57" s="122"/>
      <c r="K57" s="89"/>
      <c r="L57" s="89"/>
      <c r="M57" s="118" t="str">
        <f t="shared" si="0"/>
        <v/>
      </c>
      <c r="N57" s="254" t="str">
        <f t="shared" si="1"/>
        <v/>
      </c>
      <c r="O57" s="285" t="str">
        <f t="shared" si="2"/>
        <v/>
      </c>
      <c r="P57" s="272" t="str">
        <f t="shared" si="3"/>
        <v/>
      </c>
      <c r="Q57" s="287" t="str">
        <f t="shared" si="4"/>
        <v/>
      </c>
      <c r="R57" s="259"/>
      <c r="S57" s="126"/>
    </row>
    <row r="58" spans="1:19" ht="20.100000000000001" customHeight="1" x14ac:dyDescent="0.25">
      <c r="A58" s="244">
        <v>52</v>
      </c>
      <c r="B58" s="277" t="str">
        <f>IF('Frais de personnel'!$B57="","",'Frais de personnel'!$B57)</f>
        <v/>
      </c>
      <c r="C58" s="277" t="str">
        <f>IF('Frais de personnel'!$C57="","",'Frais de personnel'!$C57)</f>
        <v/>
      </c>
      <c r="D58" s="278" t="str">
        <f>IF('Frais de personnel'!$D57="","",'Frais de personnel'!$D57)</f>
        <v/>
      </c>
      <c r="E58" s="251" t="str">
        <f>IF('Frais de personnel'!$E57="","",'Frais de personnel'!$E57)</f>
        <v/>
      </c>
      <c r="F58" s="279" t="str">
        <f>IF('Frais de personnel'!$F57="","",'Frais de personnel'!$F57)</f>
        <v/>
      </c>
      <c r="G58" s="123" t="str">
        <f>IF('Frais de personnel'!$G57="","",'Frais de personnel'!$G57)</f>
        <v/>
      </c>
      <c r="H58" s="123" t="str">
        <f>IF('Frais de personnel'!$H57="","",'Frais de personnel'!$H57)</f>
        <v/>
      </c>
      <c r="I58" s="280" t="str">
        <f>IF('Frais de personnel'!$I57=0,"",'Frais de personnel'!$I57)</f>
        <v/>
      </c>
      <c r="J58" s="122"/>
      <c r="K58" s="89"/>
      <c r="L58" s="89"/>
      <c r="M58" s="118" t="str">
        <f t="shared" si="0"/>
        <v/>
      </c>
      <c r="N58" s="254" t="str">
        <f t="shared" si="1"/>
        <v/>
      </c>
      <c r="O58" s="285" t="str">
        <f t="shared" si="2"/>
        <v/>
      </c>
      <c r="P58" s="272" t="str">
        <f t="shared" si="3"/>
        <v/>
      </c>
      <c r="Q58" s="287" t="str">
        <f t="shared" si="4"/>
        <v/>
      </c>
      <c r="R58" s="259"/>
      <c r="S58" s="126"/>
    </row>
    <row r="59" spans="1:19" ht="20.100000000000001" customHeight="1" x14ac:dyDescent="0.25">
      <c r="A59" s="244">
        <v>53</v>
      </c>
      <c r="B59" s="277" t="str">
        <f>IF('Frais de personnel'!$B58="","",'Frais de personnel'!$B58)</f>
        <v/>
      </c>
      <c r="C59" s="277" t="str">
        <f>IF('Frais de personnel'!$C58="","",'Frais de personnel'!$C58)</f>
        <v/>
      </c>
      <c r="D59" s="278" t="str">
        <f>IF('Frais de personnel'!$D58="","",'Frais de personnel'!$D58)</f>
        <v/>
      </c>
      <c r="E59" s="251" t="str">
        <f>IF('Frais de personnel'!$E58="","",'Frais de personnel'!$E58)</f>
        <v/>
      </c>
      <c r="F59" s="279" t="str">
        <f>IF('Frais de personnel'!$F58="","",'Frais de personnel'!$F58)</f>
        <v/>
      </c>
      <c r="G59" s="123" t="str">
        <f>IF('Frais de personnel'!$G58="","",'Frais de personnel'!$G58)</f>
        <v/>
      </c>
      <c r="H59" s="123" t="str">
        <f>IF('Frais de personnel'!$H58="","",'Frais de personnel'!$H58)</f>
        <v/>
      </c>
      <c r="I59" s="280" t="str">
        <f>IF('Frais de personnel'!$I58=0,"",'Frais de personnel'!$I58)</f>
        <v/>
      </c>
      <c r="J59" s="122"/>
      <c r="K59" s="89"/>
      <c r="L59" s="89"/>
      <c r="M59" s="118" t="str">
        <f t="shared" si="0"/>
        <v/>
      </c>
      <c r="N59" s="254" t="str">
        <f t="shared" si="1"/>
        <v/>
      </c>
      <c r="O59" s="285" t="str">
        <f t="shared" si="2"/>
        <v/>
      </c>
      <c r="P59" s="272" t="str">
        <f t="shared" si="3"/>
        <v/>
      </c>
      <c r="Q59" s="287" t="str">
        <f t="shared" si="4"/>
        <v/>
      </c>
      <c r="R59" s="259"/>
      <c r="S59" s="126"/>
    </row>
    <row r="60" spans="1:19" ht="20.100000000000001" customHeight="1" x14ac:dyDescent="0.25">
      <c r="A60" s="244">
        <v>54</v>
      </c>
      <c r="B60" s="277" t="str">
        <f>IF('Frais de personnel'!$B59="","",'Frais de personnel'!$B59)</f>
        <v/>
      </c>
      <c r="C60" s="277" t="str">
        <f>IF('Frais de personnel'!$C59="","",'Frais de personnel'!$C59)</f>
        <v/>
      </c>
      <c r="D60" s="278" t="str">
        <f>IF('Frais de personnel'!$D59="","",'Frais de personnel'!$D59)</f>
        <v/>
      </c>
      <c r="E60" s="251" t="str">
        <f>IF('Frais de personnel'!$E59="","",'Frais de personnel'!$E59)</f>
        <v/>
      </c>
      <c r="F60" s="279" t="str">
        <f>IF('Frais de personnel'!$F59="","",'Frais de personnel'!$F59)</f>
        <v/>
      </c>
      <c r="G60" s="123" t="str">
        <f>IF('Frais de personnel'!$G59="","",'Frais de personnel'!$G59)</f>
        <v/>
      </c>
      <c r="H60" s="123" t="str">
        <f>IF('Frais de personnel'!$H59="","",'Frais de personnel'!$H59)</f>
        <v/>
      </c>
      <c r="I60" s="280" t="str">
        <f>IF('Frais de personnel'!$I59=0,"",'Frais de personnel'!$I59)</f>
        <v/>
      </c>
      <c r="J60" s="122"/>
      <c r="K60" s="89"/>
      <c r="L60" s="89"/>
      <c r="M60" s="118" t="str">
        <f t="shared" si="0"/>
        <v/>
      </c>
      <c r="N60" s="254" t="str">
        <f t="shared" si="1"/>
        <v/>
      </c>
      <c r="O60" s="285" t="str">
        <f t="shared" si="2"/>
        <v/>
      </c>
      <c r="P60" s="272" t="str">
        <f t="shared" si="3"/>
        <v/>
      </c>
      <c r="Q60" s="287" t="str">
        <f t="shared" si="4"/>
        <v/>
      </c>
      <c r="R60" s="259"/>
      <c r="S60" s="126"/>
    </row>
    <row r="61" spans="1:19" ht="20.100000000000001" customHeight="1" x14ac:dyDescent="0.25">
      <c r="A61" s="244">
        <v>55</v>
      </c>
      <c r="B61" s="277" t="str">
        <f>IF('Frais de personnel'!$B60="","",'Frais de personnel'!$B60)</f>
        <v/>
      </c>
      <c r="C61" s="277" t="str">
        <f>IF('Frais de personnel'!$C60="","",'Frais de personnel'!$C60)</f>
        <v/>
      </c>
      <c r="D61" s="278" t="str">
        <f>IF('Frais de personnel'!$D60="","",'Frais de personnel'!$D60)</f>
        <v/>
      </c>
      <c r="E61" s="251" t="str">
        <f>IF('Frais de personnel'!$E60="","",'Frais de personnel'!$E60)</f>
        <v/>
      </c>
      <c r="F61" s="279" t="str">
        <f>IF('Frais de personnel'!$F60="","",'Frais de personnel'!$F60)</f>
        <v/>
      </c>
      <c r="G61" s="123" t="str">
        <f>IF('Frais de personnel'!$G60="","",'Frais de personnel'!$G60)</f>
        <v/>
      </c>
      <c r="H61" s="123" t="str">
        <f>IF('Frais de personnel'!$H60="","",'Frais de personnel'!$H60)</f>
        <v/>
      </c>
      <c r="I61" s="280" t="str">
        <f>IF('Frais de personnel'!$I60=0,"",'Frais de personnel'!$I60)</f>
        <v/>
      </c>
      <c r="J61" s="122"/>
      <c r="K61" s="89"/>
      <c r="L61" s="89"/>
      <c r="M61" s="118" t="str">
        <f t="shared" si="0"/>
        <v/>
      </c>
      <c r="N61" s="254" t="str">
        <f t="shared" si="1"/>
        <v/>
      </c>
      <c r="O61" s="285" t="str">
        <f t="shared" si="2"/>
        <v/>
      </c>
      <c r="P61" s="272" t="str">
        <f t="shared" si="3"/>
        <v/>
      </c>
      <c r="Q61" s="287" t="str">
        <f t="shared" si="4"/>
        <v/>
      </c>
      <c r="R61" s="259"/>
      <c r="S61" s="126"/>
    </row>
    <row r="62" spans="1:19" ht="20.100000000000001" customHeight="1" x14ac:dyDescent="0.25">
      <c r="A62" s="244">
        <v>56</v>
      </c>
      <c r="B62" s="277" t="str">
        <f>IF('Frais de personnel'!$B61="","",'Frais de personnel'!$B61)</f>
        <v/>
      </c>
      <c r="C62" s="277" t="str">
        <f>IF('Frais de personnel'!$C61="","",'Frais de personnel'!$C61)</f>
        <v/>
      </c>
      <c r="D62" s="278" t="str">
        <f>IF('Frais de personnel'!$D61="","",'Frais de personnel'!$D61)</f>
        <v/>
      </c>
      <c r="E62" s="251" t="str">
        <f>IF('Frais de personnel'!$E61="","",'Frais de personnel'!$E61)</f>
        <v/>
      </c>
      <c r="F62" s="279" t="str">
        <f>IF('Frais de personnel'!$F61="","",'Frais de personnel'!$F61)</f>
        <v/>
      </c>
      <c r="G62" s="123" t="str">
        <f>IF('Frais de personnel'!$G61="","",'Frais de personnel'!$G61)</f>
        <v/>
      </c>
      <c r="H62" s="123" t="str">
        <f>IF('Frais de personnel'!$H61="","",'Frais de personnel'!$H61)</f>
        <v/>
      </c>
      <c r="I62" s="280" t="str">
        <f>IF('Frais de personnel'!$I61=0,"",'Frais de personnel'!$I61)</f>
        <v/>
      </c>
      <c r="J62" s="122"/>
      <c r="K62" s="89"/>
      <c r="L62" s="89"/>
      <c r="M62" s="118" t="str">
        <f t="shared" si="0"/>
        <v/>
      </c>
      <c r="N62" s="254" t="str">
        <f t="shared" si="1"/>
        <v/>
      </c>
      <c r="O62" s="285" t="str">
        <f t="shared" si="2"/>
        <v/>
      </c>
      <c r="P62" s="272" t="str">
        <f t="shared" si="3"/>
        <v/>
      </c>
      <c r="Q62" s="287" t="str">
        <f t="shared" si="4"/>
        <v/>
      </c>
      <c r="R62" s="259"/>
      <c r="S62" s="126"/>
    </row>
    <row r="63" spans="1:19" ht="20.100000000000001" customHeight="1" x14ac:dyDescent="0.25">
      <c r="A63" s="244">
        <v>57</v>
      </c>
      <c r="B63" s="277" t="str">
        <f>IF('Frais de personnel'!$B62="","",'Frais de personnel'!$B62)</f>
        <v/>
      </c>
      <c r="C63" s="277" t="str">
        <f>IF('Frais de personnel'!$C62="","",'Frais de personnel'!$C62)</f>
        <v/>
      </c>
      <c r="D63" s="278" t="str">
        <f>IF('Frais de personnel'!$D62="","",'Frais de personnel'!$D62)</f>
        <v/>
      </c>
      <c r="E63" s="251" t="str">
        <f>IF('Frais de personnel'!$E62="","",'Frais de personnel'!$E62)</f>
        <v/>
      </c>
      <c r="F63" s="279" t="str">
        <f>IF('Frais de personnel'!$F62="","",'Frais de personnel'!$F62)</f>
        <v/>
      </c>
      <c r="G63" s="123" t="str">
        <f>IF('Frais de personnel'!$G62="","",'Frais de personnel'!$G62)</f>
        <v/>
      </c>
      <c r="H63" s="123" t="str">
        <f>IF('Frais de personnel'!$H62="","",'Frais de personnel'!$H62)</f>
        <v/>
      </c>
      <c r="I63" s="280" t="str">
        <f>IF('Frais de personnel'!$I62=0,"",'Frais de personnel'!$I62)</f>
        <v/>
      </c>
      <c r="J63" s="122"/>
      <c r="K63" s="89"/>
      <c r="L63" s="89"/>
      <c r="M63" s="118" t="str">
        <f t="shared" si="0"/>
        <v/>
      </c>
      <c r="N63" s="254" t="str">
        <f t="shared" si="1"/>
        <v/>
      </c>
      <c r="O63" s="285" t="str">
        <f t="shared" si="2"/>
        <v/>
      </c>
      <c r="P63" s="272" t="str">
        <f t="shared" si="3"/>
        <v/>
      </c>
      <c r="Q63" s="287" t="str">
        <f t="shared" si="4"/>
        <v/>
      </c>
      <c r="R63" s="259"/>
      <c r="S63" s="126"/>
    </row>
    <row r="64" spans="1:19" ht="20.100000000000001" customHeight="1" x14ac:dyDescent="0.25">
      <c r="A64" s="244">
        <v>58</v>
      </c>
      <c r="B64" s="277" t="str">
        <f>IF('Frais de personnel'!$B63="","",'Frais de personnel'!$B63)</f>
        <v/>
      </c>
      <c r="C64" s="277" t="str">
        <f>IF('Frais de personnel'!$C63="","",'Frais de personnel'!$C63)</f>
        <v/>
      </c>
      <c r="D64" s="278" t="str">
        <f>IF('Frais de personnel'!$D63="","",'Frais de personnel'!$D63)</f>
        <v/>
      </c>
      <c r="E64" s="251" t="str">
        <f>IF('Frais de personnel'!$E63="","",'Frais de personnel'!$E63)</f>
        <v/>
      </c>
      <c r="F64" s="279" t="str">
        <f>IF('Frais de personnel'!$F63="","",'Frais de personnel'!$F63)</f>
        <v/>
      </c>
      <c r="G64" s="123" t="str">
        <f>IF('Frais de personnel'!$G63="","",'Frais de personnel'!$G63)</f>
        <v/>
      </c>
      <c r="H64" s="123" t="str">
        <f>IF('Frais de personnel'!$H63="","",'Frais de personnel'!$H63)</f>
        <v/>
      </c>
      <c r="I64" s="280" t="str">
        <f>IF('Frais de personnel'!$I63=0,"",'Frais de personnel'!$I63)</f>
        <v/>
      </c>
      <c r="J64" s="122"/>
      <c r="K64" s="89"/>
      <c r="L64" s="89"/>
      <c r="M64" s="118" t="str">
        <f t="shared" si="0"/>
        <v/>
      </c>
      <c r="N64" s="254" t="str">
        <f t="shared" si="1"/>
        <v/>
      </c>
      <c r="O64" s="285" t="str">
        <f t="shared" si="2"/>
        <v/>
      </c>
      <c r="P64" s="272" t="str">
        <f t="shared" si="3"/>
        <v/>
      </c>
      <c r="Q64" s="287" t="str">
        <f t="shared" si="4"/>
        <v/>
      </c>
      <c r="R64" s="259"/>
      <c r="S64" s="126"/>
    </row>
    <row r="65" spans="1:19" ht="20.100000000000001" customHeight="1" x14ac:dyDescent="0.25">
      <c r="A65" s="244">
        <v>59</v>
      </c>
      <c r="B65" s="277" t="str">
        <f>IF('Frais de personnel'!$B64="","",'Frais de personnel'!$B64)</f>
        <v/>
      </c>
      <c r="C65" s="277" t="str">
        <f>IF('Frais de personnel'!$C64="","",'Frais de personnel'!$C64)</f>
        <v/>
      </c>
      <c r="D65" s="278" t="str">
        <f>IF('Frais de personnel'!$D64="","",'Frais de personnel'!$D64)</f>
        <v/>
      </c>
      <c r="E65" s="251" t="str">
        <f>IF('Frais de personnel'!$E64="","",'Frais de personnel'!$E64)</f>
        <v/>
      </c>
      <c r="F65" s="279" t="str">
        <f>IF('Frais de personnel'!$F64="","",'Frais de personnel'!$F64)</f>
        <v/>
      </c>
      <c r="G65" s="123" t="str">
        <f>IF('Frais de personnel'!$G64="","",'Frais de personnel'!$G64)</f>
        <v/>
      </c>
      <c r="H65" s="123" t="str">
        <f>IF('Frais de personnel'!$H64="","",'Frais de personnel'!$H64)</f>
        <v/>
      </c>
      <c r="I65" s="280" t="str">
        <f>IF('Frais de personnel'!$I64=0,"",'Frais de personnel'!$I64)</f>
        <v/>
      </c>
      <c r="J65" s="122"/>
      <c r="K65" s="89"/>
      <c r="L65" s="89"/>
      <c r="M65" s="118" t="str">
        <f t="shared" si="0"/>
        <v/>
      </c>
      <c r="N65" s="254" t="str">
        <f t="shared" si="1"/>
        <v/>
      </c>
      <c r="O65" s="285" t="str">
        <f t="shared" si="2"/>
        <v/>
      </c>
      <c r="P65" s="272" t="str">
        <f t="shared" si="3"/>
        <v/>
      </c>
      <c r="Q65" s="287" t="str">
        <f t="shared" si="4"/>
        <v/>
      </c>
      <c r="R65" s="259"/>
      <c r="S65" s="126"/>
    </row>
    <row r="66" spans="1:19" ht="20.100000000000001" customHeight="1" x14ac:dyDescent="0.25">
      <c r="A66" s="244">
        <v>60</v>
      </c>
      <c r="B66" s="277" t="str">
        <f>IF('Frais de personnel'!$B65="","",'Frais de personnel'!$B65)</f>
        <v/>
      </c>
      <c r="C66" s="277" t="str">
        <f>IF('Frais de personnel'!$C65="","",'Frais de personnel'!$C65)</f>
        <v/>
      </c>
      <c r="D66" s="278" t="str">
        <f>IF('Frais de personnel'!$D65="","",'Frais de personnel'!$D65)</f>
        <v/>
      </c>
      <c r="E66" s="251" t="str">
        <f>IF('Frais de personnel'!$E65="","",'Frais de personnel'!$E65)</f>
        <v/>
      </c>
      <c r="F66" s="279" t="str">
        <f>IF('Frais de personnel'!$F65="","",'Frais de personnel'!$F65)</f>
        <v/>
      </c>
      <c r="G66" s="123" t="str">
        <f>IF('Frais de personnel'!$G65="","",'Frais de personnel'!$G65)</f>
        <v/>
      </c>
      <c r="H66" s="123" t="str">
        <f>IF('Frais de personnel'!$H65="","",'Frais de personnel'!$H65)</f>
        <v/>
      </c>
      <c r="I66" s="280" t="str">
        <f>IF('Frais de personnel'!$I65=0,"",'Frais de personnel'!$I65)</f>
        <v/>
      </c>
      <c r="J66" s="122"/>
      <c r="K66" s="89"/>
      <c r="L66" s="89"/>
      <c r="M66" s="118" t="str">
        <f t="shared" si="0"/>
        <v/>
      </c>
      <c r="N66" s="254" t="str">
        <f t="shared" si="1"/>
        <v/>
      </c>
      <c r="O66" s="285" t="str">
        <f t="shared" si="2"/>
        <v/>
      </c>
      <c r="P66" s="272" t="str">
        <f t="shared" si="3"/>
        <v/>
      </c>
      <c r="Q66" s="287" t="str">
        <f t="shared" si="4"/>
        <v/>
      </c>
      <c r="R66" s="259"/>
      <c r="S66" s="126"/>
    </row>
    <row r="67" spans="1:19" ht="20.100000000000001" customHeight="1" x14ac:dyDescent="0.25">
      <c r="A67" s="244">
        <v>61</v>
      </c>
      <c r="B67" s="277" t="str">
        <f>IF('Frais de personnel'!$B66="","",'Frais de personnel'!$B66)</f>
        <v/>
      </c>
      <c r="C67" s="277" t="str">
        <f>IF('Frais de personnel'!$C66="","",'Frais de personnel'!$C66)</f>
        <v/>
      </c>
      <c r="D67" s="278" t="str">
        <f>IF('Frais de personnel'!$D66="","",'Frais de personnel'!$D66)</f>
        <v/>
      </c>
      <c r="E67" s="251" t="str">
        <f>IF('Frais de personnel'!$E66="","",'Frais de personnel'!$E66)</f>
        <v/>
      </c>
      <c r="F67" s="279" t="str">
        <f>IF('Frais de personnel'!$F66="","",'Frais de personnel'!$F66)</f>
        <v/>
      </c>
      <c r="G67" s="123" t="str">
        <f>IF('Frais de personnel'!$G66="","",'Frais de personnel'!$G66)</f>
        <v/>
      </c>
      <c r="H67" s="123" t="str">
        <f>IF('Frais de personnel'!$H66="","",'Frais de personnel'!$H66)</f>
        <v/>
      </c>
      <c r="I67" s="280" t="str">
        <f>IF('Frais de personnel'!$I66=0,"",'Frais de personnel'!$I66)</f>
        <v/>
      </c>
      <c r="J67" s="122"/>
      <c r="K67" s="89"/>
      <c r="L67" s="89"/>
      <c r="M67" s="118" t="str">
        <f t="shared" si="0"/>
        <v/>
      </c>
      <c r="N67" s="254" t="str">
        <f t="shared" si="1"/>
        <v/>
      </c>
      <c r="O67" s="285" t="str">
        <f t="shared" si="2"/>
        <v/>
      </c>
      <c r="P67" s="272" t="str">
        <f t="shared" si="3"/>
        <v/>
      </c>
      <c r="Q67" s="287" t="str">
        <f t="shared" si="4"/>
        <v/>
      </c>
      <c r="R67" s="259"/>
      <c r="S67" s="126"/>
    </row>
    <row r="68" spans="1:19" ht="20.100000000000001" customHeight="1" x14ac:dyDescent="0.25">
      <c r="A68" s="244">
        <v>62</v>
      </c>
      <c r="B68" s="277" t="str">
        <f>IF('Frais de personnel'!$B67="","",'Frais de personnel'!$B67)</f>
        <v/>
      </c>
      <c r="C68" s="277" t="str">
        <f>IF('Frais de personnel'!$C67="","",'Frais de personnel'!$C67)</f>
        <v/>
      </c>
      <c r="D68" s="278" t="str">
        <f>IF('Frais de personnel'!$D67="","",'Frais de personnel'!$D67)</f>
        <v/>
      </c>
      <c r="E68" s="251" t="str">
        <f>IF('Frais de personnel'!$E67="","",'Frais de personnel'!$E67)</f>
        <v/>
      </c>
      <c r="F68" s="279" t="str">
        <f>IF('Frais de personnel'!$F67="","",'Frais de personnel'!$F67)</f>
        <v/>
      </c>
      <c r="G68" s="123" t="str">
        <f>IF('Frais de personnel'!$G67="","",'Frais de personnel'!$G67)</f>
        <v/>
      </c>
      <c r="H68" s="123" t="str">
        <f>IF('Frais de personnel'!$H67="","",'Frais de personnel'!$H67)</f>
        <v/>
      </c>
      <c r="I68" s="280" t="str">
        <f>IF('Frais de personnel'!$I67=0,"",'Frais de personnel'!$I67)</f>
        <v/>
      </c>
      <c r="J68" s="122"/>
      <c r="K68" s="89"/>
      <c r="L68" s="89"/>
      <c r="M68" s="118" t="str">
        <f t="shared" si="0"/>
        <v/>
      </c>
      <c r="N68" s="254" t="str">
        <f t="shared" si="1"/>
        <v/>
      </c>
      <c r="O68" s="285" t="str">
        <f t="shared" si="2"/>
        <v/>
      </c>
      <c r="P68" s="272" t="str">
        <f t="shared" si="3"/>
        <v/>
      </c>
      <c r="Q68" s="287" t="str">
        <f t="shared" si="4"/>
        <v/>
      </c>
      <c r="R68" s="259"/>
      <c r="S68" s="126"/>
    </row>
    <row r="69" spans="1:19" ht="20.100000000000001" customHeight="1" x14ac:dyDescent="0.25">
      <c r="A69" s="244">
        <v>63</v>
      </c>
      <c r="B69" s="277" t="str">
        <f>IF('Frais de personnel'!$B68="","",'Frais de personnel'!$B68)</f>
        <v/>
      </c>
      <c r="C69" s="277" t="str">
        <f>IF('Frais de personnel'!$C68="","",'Frais de personnel'!$C68)</f>
        <v/>
      </c>
      <c r="D69" s="278" t="str">
        <f>IF('Frais de personnel'!$D68="","",'Frais de personnel'!$D68)</f>
        <v/>
      </c>
      <c r="E69" s="251" t="str">
        <f>IF('Frais de personnel'!$E68="","",'Frais de personnel'!$E68)</f>
        <v/>
      </c>
      <c r="F69" s="279" t="str">
        <f>IF('Frais de personnel'!$F68="","",'Frais de personnel'!$F68)</f>
        <v/>
      </c>
      <c r="G69" s="123" t="str">
        <f>IF('Frais de personnel'!$G68="","",'Frais de personnel'!$G68)</f>
        <v/>
      </c>
      <c r="H69" s="123" t="str">
        <f>IF('Frais de personnel'!$H68="","",'Frais de personnel'!$H68)</f>
        <v/>
      </c>
      <c r="I69" s="280" t="str">
        <f>IF('Frais de personnel'!$I68=0,"",'Frais de personnel'!$I68)</f>
        <v/>
      </c>
      <c r="J69" s="122"/>
      <c r="K69" s="89"/>
      <c r="L69" s="89"/>
      <c r="M69" s="118" t="str">
        <f t="shared" si="0"/>
        <v/>
      </c>
      <c r="N69" s="254" t="str">
        <f t="shared" si="1"/>
        <v/>
      </c>
      <c r="O69" s="285" t="str">
        <f t="shared" si="2"/>
        <v/>
      </c>
      <c r="P69" s="272" t="str">
        <f t="shared" si="3"/>
        <v/>
      </c>
      <c r="Q69" s="287" t="str">
        <f t="shared" si="4"/>
        <v/>
      </c>
      <c r="R69" s="259"/>
      <c r="S69" s="126"/>
    </row>
    <row r="70" spans="1:19" ht="20.100000000000001" customHeight="1" x14ac:dyDescent="0.25">
      <c r="A70" s="244">
        <v>64</v>
      </c>
      <c r="B70" s="277" t="str">
        <f>IF('Frais de personnel'!$B69="","",'Frais de personnel'!$B69)</f>
        <v/>
      </c>
      <c r="C70" s="277" t="str">
        <f>IF('Frais de personnel'!$C69="","",'Frais de personnel'!$C69)</f>
        <v/>
      </c>
      <c r="D70" s="278" t="str">
        <f>IF('Frais de personnel'!$D69="","",'Frais de personnel'!$D69)</f>
        <v/>
      </c>
      <c r="E70" s="251" t="str">
        <f>IF('Frais de personnel'!$E69="","",'Frais de personnel'!$E69)</f>
        <v/>
      </c>
      <c r="F70" s="279" t="str">
        <f>IF('Frais de personnel'!$F69="","",'Frais de personnel'!$F69)</f>
        <v/>
      </c>
      <c r="G70" s="123" t="str">
        <f>IF('Frais de personnel'!$G69="","",'Frais de personnel'!$G69)</f>
        <v/>
      </c>
      <c r="H70" s="123" t="str">
        <f>IF('Frais de personnel'!$H69="","",'Frais de personnel'!$H69)</f>
        <v/>
      </c>
      <c r="I70" s="280" t="str">
        <f>IF('Frais de personnel'!$I69=0,"",'Frais de personnel'!$I69)</f>
        <v/>
      </c>
      <c r="J70" s="122"/>
      <c r="K70" s="89"/>
      <c r="L70" s="89"/>
      <c r="M70" s="118" t="str">
        <f t="shared" si="0"/>
        <v/>
      </c>
      <c r="N70" s="254" t="str">
        <f t="shared" si="1"/>
        <v/>
      </c>
      <c r="O70" s="285" t="str">
        <f t="shared" si="2"/>
        <v/>
      </c>
      <c r="P70" s="272" t="str">
        <f t="shared" si="3"/>
        <v/>
      </c>
      <c r="Q70" s="287" t="str">
        <f t="shared" si="4"/>
        <v/>
      </c>
      <c r="R70" s="259"/>
      <c r="S70" s="126"/>
    </row>
    <row r="71" spans="1:19" ht="20.100000000000001" customHeight="1" x14ac:dyDescent="0.25">
      <c r="A71" s="244">
        <v>65</v>
      </c>
      <c r="B71" s="277" t="str">
        <f>IF('Frais de personnel'!$B70="","",'Frais de personnel'!$B70)</f>
        <v/>
      </c>
      <c r="C71" s="277" t="str">
        <f>IF('Frais de personnel'!$C70="","",'Frais de personnel'!$C70)</f>
        <v/>
      </c>
      <c r="D71" s="278" t="str">
        <f>IF('Frais de personnel'!$D70="","",'Frais de personnel'!$D70)</f>
        <v/>
      </c>
      <c r="E71" s="251" t="str">
        <f>IF('Frais de personnel'!$E70="","",'Frais de personnel'!$E70)</f>
        <v/>
      </c>
      <c r="F71" s="279" t="str">
        <f>IF('Frais de personnel'!$F70="","",'Frais de personnel'!$F70)</f>
        <v/>
      </c>
      <c r="G71" s="123" t="str">
        <f>IF('Frais de personnel'!$G70="","",'Frais de personnel'!$G70)</f>
        <v/>
      </c>
      <c r="H71" s="123" t="str">
        <f>IF('Frais de personnel'!$H70="","",'Frais de personnel'!$H70)</f>
        <v/>
      </c>
      <c r="I71" s="280" t="str">
        <f>IF('Frais de personnel'!$I70=0,"",'Frais de personnel'!$I70)</f>
        <v/>
      </c>
      <c r="J71" s="122"/>
      <c r="K71" s="89"/>
      <c r="L71" s="89"/>
      <c r="M71" s="118" t="str">
        <f t="shared" si="0"/>
        <v/>
      </c>
      <c r="N71" s="254" t="str">
        <f t="shared" si="1"/>
        <v/>
      </c>
      <c r="O71" s="285" t="str">
        <f t="shared" si="2"/>
        <v/>
      </c>
      <c r="P71" s="272" t="str">
        <f t="shared" si="3"/>
        <v/>
      </c>
      <c r="Q71" s="287" t="str">
        <f t="shared" si="4"/>
        <v/>
      </c>
      <c r="R71" s="259"/>
      <c r="S71" s="126"/>
    </row>
    <row r="72" spans="1:19" ht="20.100000000000001" customHeight="1" x14ac:dyDescent="0.25">
      <c r="A72" s="244">
        <v>66</v>
      </c>
      <c r="B72" s="277" t="str">
        <f>IF('Frais de personnel'!$B71="","",'Frais de personnel'!$B71)</f>
        <v/>
      </c>
      <c r="C72" s="277" t="str">
        <f>IF('Frais de personnel'!$C71="","",'Frais de personnel'!$C71)</f>
        <v/>
      </c>
      <c r="D72" s="278" t="str">
        <f>IF('Frais de personnel'!$D71="","",'Frais de personnel'!$D71)</f>
        <v/>
      </c>
      <c r="E72" s="251" t="str">
        <f>IF('Frais de personnel'!$E71="","",'Frais de personnel'!$E71)</f>
        <v/>
      </c>
      <c r="F72" s="279" t="str">
        <f>IF('Frais de personnel'!$F71="","",'Frais de personnel'!$F71)</f>
        <v/>
      </c>
      <c r="G72" s="123" t="str">
        <f>IF('Frais de personnel'!$G71="","",'Frais de personnel'!$G71)</f>
        <v/>
      </c>
      <c r="H72" s="123" t="str">
        <f>IF('Frais de personnel'!$H71="","",'Frais de personnel'!$H71)</f>
        <v/>
      </c>
      <c r="I72" s="280" t="str">
        <f>IF('Frais de personnel'!$I71=0,"",'Frais de personnel'!$I71)</f>
        <v/>
      </c>
      <c r="J72" s="122"/>
      <c r="K72" s="89"/>
      <c r="L72" s="89"/>
      <c r="M72" s="118" t="str">
        <f t="shared" ref="M72:M135" si="5">IF($E72="","",IF(OR(($J72=0),($K72=0)),0,$J72/$K72*$L72))</f>
        <v/>
      </c>
      <c r="N72" s="254" t="str">
        <f t="shared" ref="N72:N135" si="6">IF($I72="","",IF($M72&gt;$I72,"Le montant éligible ne peut etre supérieur au montant présenté",""))</f>
        <v/>
      </c>
      <c r="O72" s="285" t="str">
        <f t="shared" ref="O72:O135" si="7">IF(OR(M72=0, ISBLANK(M72)), "", M72)</f>
        <v/>
      </c>
      <c r="P72" s="272" t="str">
        <f t="shared" ref="P72:P135" si="8">IF(H72="","",IF(E72="Salaire technicien",MIN(60000/1607*L72,60000),IF(E72="Salaire ingénieur",MIN(80000/1607*L72,80000))))</f>
        <v/>
      </c>
      <c r="Q72" s="287" t="str">
        <f t="shared" ref="Q72:Q135" si="9">IF(MIN(O72,P72)=0,"",MIN(O72,P72))</f>
        <v/>
      </c>
      <c r="R72" s="259"/>
      <c r="S72" s="126"/>
    </row>
    <row r="73" spans="1:19" ht="20.100000000000001" customHeight="1" x14ac:dyDescent="0.25">
      <c r="A73" s="244">
        <v>67</v>
      </c>
      <c r="B73" s="277" t="str">
        <f>IF('Frais de personnel'!$B72="","",'Frais de personnel'!$B72)</f>
        <v/>
      </c>
      <c r="C73" s="277" t="str">
        <f>IF('Frais de personnel'!$C72="","",'Frais de personnel'!$C72)</f>
        <v/>
      </c>
      <c r="D73" s="278" t="str">
        <f>IF('Frais de personnel'!$D72="","",'Frais de personnel'!$D72)</f>
        <v/>
      </c>
      <c r="E73" s="251" t="str">
        <f>IF('Frais de personnel'!$E72="","",'Frais de personnel'!$E72)</f>
        <v/>
      </c>
      <c r="F73" s="279" t="str">
        <f>IF('Frais de personnel'!$F72="","",'Frais de personnel'!$F72)</f>
        <v/>
      </c>
      <c r="G73" s="123" t="str">
        <f>IF('Frais de personnel'!$G72="","",'Frais de personnel'!$G72)</f>
        <v/>
      </c>
      <c r="H73" s="123" t="str">
        <f>IF('Frais de personnel'!$H72="","",'Frais de personnel'!$H72)</f>
        <v/>
      </c>
      <c r="I73" s="280" t="str">
        <f>IF('Frais de personnel'!$I72=0,"",'Frais de personnel'!$I72)</f>
        <v/>
      </c>
      <c r="J73" s="122"/>
      <c r="K73" s="89"/>
      <c r="L73" s="89"/>
      <c r="M73" s="118" t="str">
        <f t="shared" si="5"/>
        <v/>
      </c>
      <c r="N73" s="254" t="str">
        <f t="shared" si="6"/>
        <v/>
      </c>
      <c r="O73" s="285" t="str">
        <f t="shared" si="7"/>
        <v/>
      </c>
      <c r="P73" s="272" t="str">
        <f t="shared" si="8"/>
        <v/>
      </c>
      <c r="Q73" s="287" t="str">
        <f t="shared" si="9"/>
        <v/>
      </c>
      <c r="R73" s="259"/>
      <c r="S73" s="126"/>
    </row>
    <row r="74" spans="1:19" ht="20.100000000000001" customHeight="1" x14ac:dyDescent="0.25">
      <c r="A74" s="244">
        <v>68</v>
      </c>
      <c r="B74" s="277" t="str">
        <f>IF('Frais de personnel'!$B73="","",'Frais de personnel'!$B73)</f>
        <v/>
      </c>
      <c r="C74" s="277" t="str">
        <f>IF('Frais de personnel'!$C73="","",'Frais de personnel'!$C73)</f>
        <v/>
      </c>
      <c r="D74" s="278" t="str">
        <f>IF('Frais de personnel'!$D73="","",'Frais de personnel'!$D73)</f>
        <v/>
      </c>
      <c r="E74" s="251" t="str">
        <f>IF('Frais de personnel'!$E73="","",'Frais de personnel'!$E73)</f>
        <v/>
      </c>
      <c r="F74" s="279" t="str">
        <f>IF('Frais de personnel'!$F73="","",'Frais de personnel'!$F73)</f>
        <v/>
      </c>
      <c r="G74" s="123" t="str">
        <f>IF('Frais de personnel'!$G73="","",'Frais de personnel'!$G73)</f>
        <v/>
      </c>
      <c r="H74" s="123" t="str">
        <f>IF('Frais de personnel'!$H73="","",'Frais de personnel'!$H73)</f>
        <v/>
      </c>
      <c r="I74" s="280" t="str">
        <f>IF('Frais de personnel'!$I73=0,"",'Frais de personnel'!$I73)</f>
        <v/>
      </c>
      <c r="J74" s="122"/>
      <c r="K74" s="89"/>
      <c r="L74" s="89"/>
      <c r="M74" s="118" t="str">
        <f t="shared" si="5"/>
        <v/>
      </c>
      <c r="N74" s="254" t="str">
        <f t="shared" si="6"/>
        <v/>
      </c>
      <c r="O74" s="285" t="str">
        <f t="shared" si="7"/>
        <v/>
      </c>
      <c r="P74" s="272" t="str">
        <f t="shared" si="8"/>
        <v/>
      </c>
      <c r="Q74" s="287" t="str">
        <f t="shared" si="9"/>
        <v/>
      </c>
      <c r="R74" s="259"/>
      <c r="S74" s="126"/>
    </row>
    <row r="75" spans="1:19" ht="20.100000000000001" customHeight="1" x14ac:dyDescent="0.25">
      <c r="A75" s="244">
        <v>69</v>
      </c>
      <c r="B75" s="277" t="str">
        <f>IF('Frais de personnel'!$B74="","",'Frais de personnel'!$B74)</f>
        <v/>
      </c>
      <c r="C75" s="277" t="str">
        <f>IF('Frais de personnel'!$C74="","",'Frais de personnel'!$C74)</f>
        <v/>
      </c>
      <c r="D75" s="278" t="str">
        <f>IF('Frais de personnel'!$D74="","",'Frais de personnel'!$D74)</f>
        <v/>
      </c>
      <c r="E75" s="251" t="str">
        <f>IF('Frais de personnel'!$E74="","",'Frais de personnel'!$E74)</f>
        <v/>
      </c>
      <c r="F75" s="279" t="str">
        <f>IF('Frais de personnel'!$F74="","",'Frais de personnel'!$F74)</f>
        <v/>
      </c>
      <c r="G75" s="123" t="str">
        <f>IF('Frais de personnel'!$G74="","",'Frais de personnel'!$G74)</f>
        <v/>
      </c>
      <c r="H75" s="123" t="str">
        <f>IF('Frais de personnel'!$H74="","",'Frais de personnel'!$H74)</f>
        <v/>
      </c>
      <c r="I75" s="280" t="str">
        <f>IF('Frais de personnel'!$I74=0,"",'Frais de personnel'!$I74)</f>
        <v/>
      </c>
      <c r="J75" s="122"/>
      <c r="K75" s="89"/>
      <c r="L75" s="89"/>
      <c r="M75" s="118" t="str">
        <f t="shared" si="5"/>
        <v/>
      </c>
      <c r="N75" s="254" t="str">
        <f t="shared" si="6"/>
        <v/>
      </c>
      <c r="O75" s="285" t="str">
        <f t="shared" si="7"/>
        <v/>
      </c>
      <c r="P75" s="272" t="str">
        <f t="shared" si="8"/>
        <v/>
      </c>
      <c r="Q75" s="287" t="str">
        <f t="shared" si="9"/>
        <v/>
      </c>
      <c r="R75" s="259"/>
      <c r="S75" s="126"/>
    </row>
    <row r="76" spans="1:19" ht="20.100000000000001" customHeight="1" x14ac:dyDescent="0.25">
      <c r="A76" s="244">
        <v>70</v>
      </c>
      <c r="B76" s="277" t="str">
        <f>IF('Frais de personnel'!$B75="","",'Frais de personnel'!$B75)</f>
        <v/>
      </c>
      <c r="C76" s="277" t="str">
        <f>IF('Frais de personnel'!$C75="","",'Frais de personnel'!$C75)</f>
        <v/>
      </c>
      <c r="D76" s="278" t="str">
        <f>IF('Frais de personnel'!$D75="","",'Frais de personnel'!$D75)</f>
        <v/>
      </c>
      <c r="E76" s="251" t="str">
        <f>IF('Frais de personnel'!$E75="","",'Frais de personnel'!$E75)</f>
        <v/>
      </c>
      <c r="F76" s="279" t="str">
        <f>IF('Frais de personnel'!$F75="","",'Frais de personnel'!$F75)</f>
        <v/>
      </c>
      <c r="G76" s="123" t="str">
        <f>IF('Frais de personnel'!$G75="","",'Frais de personnel'!$G75)</f>
        <v/>
      </c>
      <c r="H76" s="123" t="str">
        <f>IF('Frais de personnel'!$H75="","",'Frais de personnel'!$H75)</f>
        <v/>
      </c>
      <c r="I76" s="280" t="str">
        <f>IF('Frais de personnel'!$I75=0,"",'Frais de personnel'!$I75)</f>
        <v/>
      </c>
      <c r="J76" s="122"/>
      <c r="K76" s="89"/>
      <c r="L76" s="89"/>
      <c r="M76" s="118" t="str">
        <f t="shared" si="5"/>
        <v/>
      </c>
      <c r="N76" s="254" t="str">
        <f t="shared" si="6"/>
        <v/>
      </c>
      <c r="O76" s="285" t="str">
        <f t="shared" si="7"/>
        <v/>
      </c>
      <c r="P76" s="272" t="str">
        <f t="shared" si="8"/>
        <v/>
      </c>
      <c r="Q76" s="287" t="str">
        <f t="shared" si="9"/>
        <v/>
      </c>
      <c r="R76" s="259"/>
      <c r="S76" s="126"/>
    </row>
    <row r="77" spans="1:19" ht="20.100000000000001" customHeight="1" x14ac:dyDescent="0.25">
      <c r="A77" s="244">
        <v>71</v>
      </c>
      <c r="B77" s="277" t="str">
        <f>IF('Frais de personnel'!$B76="","",'Frais de personnel'!$B76)</f>
        <v/>
      </c>
      <c r="C77" s="277" t="str">
        <f>IF('Frais de personnel'!$C76="","",'Frais de personnel'!$C76)</f>
        <v/>
      </c>
      <c r="D77" s="278" t="str">
        <f>IF('Frais de personnel'!$D76="","",'Frais de personnel'!$D76)</f>
        <v/>
      </c>
      <c r="E77" s="251" t="str">
        <f>IF('Frais de personnel'!$E76="","",'Frais de personnel'!$E76)</f>
        <v/>
      </c>
      <c r="F77" s="279" t="str">
        <f>IF('Frais de personnel'!$F76="","",'Frais de personnel'!$F76)</f>
        <v/>
      </c>
      <c r="G77" s="123" t="str">
        <f>IF('Frais de personnel'!$G76="","",'Frais de personnel'!$G76)</f>
        <v/>
      </c>
      <c r="H77" s="123" t="str">
        <f>IF('Frais de personnel'!$H76="","",'Frais de personnel'!$H76)</f>
        <v/>
      </c>
      <c r="I77" s="280" t="str">
        <f>IF('Frais de personnel'!$I76=0,"",'Frais de personnel'!$I76)</f>
        <v/>
      </c>
      <c r="J77" s="122"/>
      <c r="K77" s="89"/>
      <c r="L77" s="89"/>
      <c r="M77" s="118" t="str">
        <f t="shared" si="5"/>
        <v/>
      </c>
      <c r="N77" s="254" t="str">
        <f t="shared" si="6"/>
        <v/>
      </c>
      <c r="O77" s="285" t="str">
        <f t="shared" si="7"/>
        <v/>
      </c>
      <c r="P77" s="272" t="str">
        <f t="shared" si="8"/>
        <v/>
      </c>
      <c r="Q77" s="287" t="str">
        <f t="shared" si="9"/>
        <v/>
      </c>
      <c r="R77" s="259"/>
      <c r="S77" s="126"/>
    </row>
    <row r="78" spans="1:19" ht="20.100000000000001" customHeight="1" x14ac:dyDescent="0.25">
      <c r="A78" s="244">
        <v>72</v>
      </c>
      <c r="B78" s="277" t="str">
        <f>IF('Frais de personnel'!$B77="","",'Frais de personnel'!$B77)</f>
        <v/>
      </c>
      <c r="C78" s="277" t="str">
        <f>IF('Frais de personnel'!$C77="","",'Frais de personnel'!$C77)</f>
        <v/>
      </c>
      <c r="D78" s="278" t="str">
        <f>IF('Frais de personnel'!$D77="","",'Frais de personnel'!$D77)</f>
        <v/>
      </c>
      <c r="E78" s="251" t="str">
        <f>IF('Frais de personnel'!$E77="","",'Frais de personnel'!$E77)</f>
        <v/>
      </c>
      <c r="F78" s="279" t="str">
        <f>IF('Frais de personnel'!$F77="","",'Frais de personnel'!$F77)</f>
        <v/>
      </c>
      <c r="G78" s="123" t="str">
        <f>IF('Frais de personnel'!$G77="","",'Frais de personnel'!$G77)</f>
        <v/>
      </c>
      <c r="H78" s="123" t="str">
        <f>IF('Frais de personnel'!$H77="","",'Frais de personnel'!$H77)</f>
        <v/>
      </c>
      <c r="I78" s="280" t="str">
        <f>IF('Frais de personnel'!$I77=0,"",'Frais de personnel'!$I77)</f>
        <v/>
      </c>
      <c r="J78" s="122"/>
      <c r="K78" s="89"/>
      <c r="L78" s="89"/>
      <c r="M78" s="118" t="str">
        <f t="shared" si="5"/>
        <v/>
      </c>
      <c r="N78" s="254" t="str">
        <f t="shared" si="6"/>
        <v/>
      </c>
      <c r="O78" s="285" t="str">
        <f t="shared" si="7"/>
        <v/>
      </c>
      <c r="P78" s="272" t="str">
        <f t="shared" si="8"/>
        <v/>
      </c>
      <c r="Q78" s="287" t="str">
        <f t="shared" si="9"/>
        <v/>
      </c>
      <c r="R78" s="259"/>
      <c r="S78" s="126"/>
    </row>
    <row r="79" spans="1:19" ht="20.100000000000001" customHeight="1" x14ac:dyDescent="0.25">
      <c r="A79" s="244">
        <v>73</v>
      </c>
      <c r="B79" s="277" t="str">
        <f>IF('Frais de personnel'!$B78="","",'Frais de personnel'!$B78)</f>
        <v/>
      </c>
      <c r="C79" s="277" t="str">
        <f>IF('Frais de personnel'!$C78="","",'Frais de personnel'!$C78)</f>
        <v/>
      </c>
      <c r="D79" s="278" t="str">
        <f>IF('Frais de personnel'!$D78="","",'Frais de personnel'!$D78)</f>
        <v/>
      </c>
      <c r="E79" s="251" t="str">
        <f>IF('Frais de personnel'!$E78="","",'Frais de personnel'!$E78)</f>
        <v/>
      </c>
      <c r="F79" s="279" t="str">
        <f>IF('Frais de personnel'!$F78="","",'Frais de personnel'!$F78)</f>
        <v/>
      </c>
      <c r="G79" s="123" t="str">
        <f>IF('Frais de personnel'!$G78="","",'Frais de personnel'!$G78)</f>
        <v/>
      </c>
      <c r="H79" s="123" t="str">
        <f>IF('Frais de personnel'!$H78="","",'Frais de personnel'!$H78)</f>
        <v/>
      </c>
      <c r="I79" s="280" t="str">
        <f>IF('Frais de personnel'!$I78=0,"",'Frais de personnel'!$I78)</f>
        <v/>
      </c>
      <c r="J79" s="122"/>
      <c r="K79" s="89"/>
      <c r="L79" s="89"/>
      <c r="M79" s="118" t="str">
        <f t="shared" si="5"/>
        <v/>
      </c>
      <c r="N79" s="254" t="str">
        <f t="shared" si="6"/>
        <v/>
      </c>
      <c r="O79" s="285" t="str">
        <f t="shared" si="7"/>
        <v/>
      </c>
      <c r="P79" s="272" t="str">
        <f t="shared" si="8"/>
        <v/>
      </c>
      <c r="Q79" s="287" t="str">
        <f t="shared" si="9"/>
        <v/>
      </c>
      <c r="R79" s="259"/>
      <c r="S79" s="126"/>
    </row>
    <row r="80" spans="1:19" ht="20.100000000000001" customHeight="1" x14ac:dyDescent="0.25">
      <c r="A80" s="244">
        <v>74</v>
      </c>
      <c r="B80" s="277" t="str">
        <f>IF('Frais de personnel'!$B79="","",'Frais de personnel'!$B79)</f>
        <v/>
      </c>
      <c r="C80" s="277" t="str">
        <f>IF('Frais de personnel'!$C79="","",'Frais de personnel'!$C79)</f>
        <v/>
      </c>
      <c r="D80" s="278" t="str">
        <f>IF('Frais de personnel'!$D79="","",'Frais de personnel'!$D79)</f>
        <v/>
      </c>
      <c r="E80" s="251" t="str">
        <f>IF('Frais de personnel'!$E79="","",'Frais de personnel'!$E79)</f>
        <v/>
      </c>
      <c r="F80" s="279" t="str">
        <f>IF('Frais de personnel'!$F79="","",'Frais de personnel'!$F79)</f>
        <v/>
      </c>
      <c r="G80" s="123" t="str">
        <f>IF('Frais de personnel'!$G79="","",'Frais de personnel'!$G79)</f>
        <v/>
      </c>
      <c r="H80" s="123" t="str">
        <f>IF('Frais de personnel'!$H79="","",'Frais de personnel'!$H79)</f>
        <v/>
      </c>
      <c r="I80" s="280" t="str">
        <f>IF('Frais de personnel'!$I79=0,"",'Frais de personnel'!$I79)</f>
        <v/>
      </c>
      <c r="J80" s="122"/>
      <c r="K80" s="89"/>
      <c r="L80" s="89"/>
      <c r="M80" s="118" t="str">
        <f t="shared" si="5"/>
        <v/>
      </c>
      <c r="N80" s="254" t="str">
        <f t="shared" si="6"/>
        <v/>
      </c>
      <c r="O80" s="285" t="str">
        <f t="shared" si="7"/>
        <v/>
      </c>
      <c r="P80" s="272" t="str">
        <f t="shared" si="8"/>
        <v/>
      </c>
      <c r="Q80" s="287" t="str">
        <f t="shared" si="9"/>
        <v/>
      </c>
      <c r="R80" s="259"/>
      <c r="S80" s="126"/>
    </row>
    <row r="81" spans="1:19" ht="20.100000000000001" customHeight="1" x14ac:dyDescent="0.25">
      <c r="A81" s="244">
        <v>75</v>
      </c>
      <c r="B81" s="277" t="str">
        <f>IF('Frais de personnel'!$B80="","",'Frais de personnel'!$B80)</f>
        <v/>
      </c>
      <c r="C81" s="277" t="str">
        <f>IF('Frais de personnel'!$C80="","",'Frais de personnel'!$C80)</f>
        <v/>
      </c>
      <c r="D81" s="278" t="str">
        <f>IF('Frais de personnel'!$D80="","",'Frais de personnel'!$D80)</f>
        <v/>
      </c>
      <c r="E81" s="251" t="str">
        <f>IF('Frais de personnel'!$E80="","",'Frais de personnel'!$E80)</f>
        <v/>
      </c>
      <c r="F81" s="279" t="str">
        <f>IF('Frais de personnel'!$F80="","",'Frais de personnel'!$F80)</f>
        <v/>
      </c>
      <c r="G81" s="123" t="str">
        <f>IF('Frais de personnel'!$G80="","",'Frais de personnel'!$G80)</f>
        <v/>
      </c>
      <c r="H81" s="123" t="str">
        <f>IF('Frais de personnel'!$H80="","",'Frais de personnel'!$H80)</f>
        <v/>
      </c>
      <c r="I81" s="280" t="str">
        <f>IF('Frais de personnel'!$I80=0,"",'Frais de personnel'!$I80)</f>
        <v/>
      </c>
      <c r="J81" s="122"/>
      <c r="K81" s="89"/>
      <c r="L81" s="89"/>
      <c r="M81" s="118" t="str">
        <f t="shared" si="5"/>
        <v/>
      </c>
      <c r="N81" s="254" t="str">
        <f t="shared" si="6"/>
        <v/>
      </c>
      <c r="O81" s="285" t="str">
        <f t="shared" si="7"/>
        <v/>
      </c>
      <c r="P81" s="272" t="str">
        <f t="shared" si="8"/>
        <v/>
      </c>
      <c r="Q81" s="287" t="str">
        <f t="shared" si="9"/>
        <v/>
      </c>
      <c r="R81" s="259"/>
      <c r="S81" s="126"/>
    </row>
    <row r="82" spans="1:19" ht="20.100000000000001" customHeight="1" x14ac:dyDescent="0.25">
      <c r="A82" s="244">
        <v>76</v>
      </c>
      <c r="B82" s="277" t="str">
        <f>IF('Frais de personnel'!$B81="","",'Frais de personnel'!$B81)</f>
        <v/>
      </c>
      <c r="C82" s="277" t="str">
        <f>IF('Frais de personnel'!$C81="","",'Frais de personnel'!$C81)</f>
        <v/>
      </c>
      <c r="D82" s="278" t="str">
        <f>IF('Frais de personnel'!$D81="","",'Frais de personnel'!$D81)</f>
        <v/>
      </c>
      <c r="E82" s="251" t="str">
        <f>IF('Frais de personnel'!$E81="","",'Frais de personnel'!$E81)</f>
        <v/>
      </c>
      <c r="F82" s="279" t="str">
        <f>IF('Frais de personnel'!$F81="","",'Frais de personnel'!$F81)</f>
        <v/>
      </c>
      <c r="G82" s="123" t="str">
        <f>IF('Frais de personnel'!$G81="","",'Frais de personnel'!$G81)</f>
        <v/>
      </c>
      <c r="H82" s="123" t="str">
        <f>IF('Frais de personnel'!$H81="","",'Frais de personnel'!$H81)</f>
        <v/>
      </c>
      <c r="I82" s="280" t="str">
        <f>IF('Frais de personnel'!$I81=0,"",'Frais de personnel'!$I81)</f>
        <v/>
      </c>
      <c r="J82" s="122"/>
      <c r="K82" s="89"/>
      <c r="L82" s="89"/>
      <c r="M82" s="118" t="str">
        <f t="shared" si="5"/>
        <v/>
      </c>
      <c r="N82" s="254" t="str">
        <f t="shared" si="6"/>
        <v/>
      </c>
      <c r="O82" s="285" t="str">
        <f t="shared" si="7"/>
        <v/>
      </c>
      <c r="P82" s="272" t="str">
        <f t="shared" si="8"/>
        <v/>
      </c>
      <c r="Q82" s="287" t="str">
        <f t="shared" si="9"/>
        <v/>
      </c>
      <c r="R82" s="259"/>
      <c r="S82" s="126"/>
    </row>
    <row r="83" spans="1:19" ht="20.100000000000001" customHeight="1" x14ac:dyDescent="0.25">
      <c r="A83" s="244">
        <v>77</v>
      </c>
      <c r="B83" s="277" t="str">
        <f>IF('Frais de personnel'!$B82="","",'Frais de personnel'!$B82)</f>
        <v/>
      </c>
      <c r="C83" s="277" t="str">
        <f>IF('Frais de personnel'!$C82="","",'Frais de personnel'!$C82)</f>
        <v/>
      </c>
      <c r="D83" s="278" t="str">
        <f>IF('Frais de personnel'!$D82="","",'Frais de personnel'!$D82)</f>
        <v/>
      </c>
      <c r="E83" s="251" t="str">
        <f>IF('Frais de personnel'!$E82="","",'Frais de personnel'!$E82)</f>
        <v/>
      </c>
      <c r="F83" s="279" t="str">
        <f>IF('Frais de personnel'!$F82="","",'Frais de personnel'!$F82)</f>
        <v/>
      </c>
      <c r="G83" s="123" t="str">
        <f>IF('Frais de personnel'!$G82="","",'Frais de personnel'!$G82)</f>
        <v/>
      </c>
      <c r="H83" s="123" t="str">
        <f>IF('Frais de personnel'!$H82="","",'Frais de personnel'!$H82)</f>
        <v/>
      </c>
      <c r="I83" s="280" t="str">
        <f>IF('Frais de personnel'!$I82=0,"",'Frais de personnel'!$I82)</f>
        <v/>
      </c>
      <c r="J83" s="122"/>
      <c r="K83" s="89"/>
      <c r="L83" s="89"/>
      <c r="M83" s="118" t="str">
        <f t="shared" si="5"/>
        <v/>
      </c>
      <c r="N83" s="254" t="str">
        <f t="shared" si="6"/>
        <v/>
      </c>
      <c r="O83" s="285" t="str">
        <f t="shared" si="7"/>
        <v/>
      </c>
      <c r="P83" s="272" t="str">
        <f t="shared" si="8"/>
        <v/>
      </c>
      <c r="Q83" s="287" t="str">
        <f t="shared" si="9"/>
        <v/>
      </c>
      <c r="R83" s="259"/>
      <c r="S83" s="126"/>
    </row>
    <row r="84" spans="1:19" ht="20.100000000000001" customHeight="1" x14ac:dyDescent="0.25">
      <c r="A84" s="244">
        <v>78</v>
      </c>
      <c r="B84" s="277" t="str">
        <f>IF('Frais de personnel'!$B83="","",'Frais de personnel'!$B83)</f>
        <v/>
      </c>
      <c r="C84" s="277" t="str">
        <f>IF('Frais de personnel'!$C83="","",'Frais de personnel'!$C83)</f>
        <v/>
      </c>
      <c r="D84" s="278" t="str">
        <f>IF('Frais de personnel'!$D83="","",'Frais de personnel'!$D83)</f>
        <v/>
      </c>
      <c r="E84" s="251" t="str">
        <f>IF('Frais de personnel'!$E83="","",'Frais de personnel'!$E83)</f>
        <v/>
      </c>
      <c r="F84" s="279" t="str">
        <f>IF('Frais de personnel'!$F83="","",'Frais de personnel'!$F83)</f>
        <v/>
      </c>
      <c r="G84" s="123" t="str">
        <f>IF('Frais de personnel'!$G83="","",'Frais de personnel'!$G83)</f>
        <v/>
      </c>
      <c r="H84" s="123" t="str">
        <f>IF('Frais de personnel'!$H83="","",'Frais de personnel'!$H83)</f>
        <v/>
      </c>
      <c r="I84" s="280" t="str">
        <f>IF('Frais de personnel'!$I83=0,"",'Frais de personnel'!$I83)</f>
        <v/>
      </c>
      <c r="J84" s="122"/>
      <c r="K84" s="89"/>
      <c r="L84" s="89"/>
      <c r="M84" s="118" t="str">
        <f t="shared" si="5"/>
        <v/>
      </c>
      <c r="N84" s="254" t="str">
        <f t="shared" si="6"/>
        <v/>
      </c>
      <c r="O84" s="285" t="str">
        <f t="shared" si="7"/>
        <v/>
      </c>
      <c r="P84" s="272" t="str">
        <f t="shared" si="8"/>
        <v/>
      </c>
      <c r="Q84" s="287" t="str">
        <f t="shared" si="9"/>
        <v/>
      </c>
      <c r="R84" s="259"/>
      <c r="S84" s="126"/>
    </row>
    <row r="85" spans="1:19" ht="20.100000000000001" customHeight="1" x14ac:dyDescent="0.25">
      <c r="A85" s="244">
        <v>79</v>
      </c>
      <c r="B85" s="277" t="str">
        <f>IF('Frais de personnel'!$B84="","",'Frais de personnel'!$B84)</f>
        <v/>
      </c>
      <c r="C85" s="277" t="str">
        <f>IF('Frais de personnel'!$C84="","",'Frais de personnel'!$C84)</f>
        <v/>
      </c>
      <c r="D85" s="278" t="str">
        <f>IF('Frais de personnel'!$D84="","",'Frais de personnel'!$D84)</f>
        <v/>
      </c>
      <c r="E85" s="251" t="str">
        <f>IF('Frais de personnel'!$E84="","",'Frais de personnel'!$E84)</f>
        <v/>
      </c>
      <c r="F85" s="279" t="str">
        <f>IF('Frais de personnel'!$F84="","",'Frais de personnel'!$F84)</f>
        <v/>
      </c>
      <c r="G85" s="123" t="str">
        <f>IF('Frais de personnel'!$G84="","",'Frais de personnel'!$G84)</f>
        <v/>
      </c>
      <c r="H85" s="123" t="str">
        <f>IF('Frais de personnel'!$H84="","",'Frais de personnel'!$H84)</f>
        <v/>
      </c>
      <c r="I85" s="280" t="str">
        <f>IF('Frais de personnel'!$I84=0,"",'Frais de personnel'!$I84)</f>
        <v/>
      </c>
      <c r="J85" s="122"/>
      <c r="K85" s="89"/>
      <c r="L85" s="89"/>
      <c r="M85" s="118" t="str">
        <f t="shared" si="5"/>
        <v/>
      </c>
      <c r="N85" s="254" t="str">
        <f t="shared" si="6"/>
        <v/>
      </c>
      <c r="O85" s="285" t="str">
        <f t="shared" si="7"/>
        <v/>
      </c>
      <c r="P85" s="272" t="str">
        <f t="shared" si="8"/>
        <v/>
      </c>
      <c r="Q85" s="287" t="str">
        <f t="shared" si="9"/>
        <v/>
      </c>
      <c r="R85" s="259"/>
      <c r="S85" s="126"/>
    </row>
    <row r="86" spans="1:19" ht="20.100000000000001" customHeight="1" x14ac:dyDescent="0.25">
      <c r="A86" s="244">
        <v>80</v>
      </c>
      <c r="B86" s="277" t="str">
        <f>IF('Frais de personnel'!$B85="","",'Frais de personnel'!$B85)</f>
        <v/>
      </c>
      <c r="C86" s="277" t="str">
        <f>IF('Frais de personnel'!$C85="","",'Frais de personnel'!$C85)</f>
        <v/>
      </c>
      <c r="D86" s="278" t="str">
        <f>IF('Frais de personnel'!$D85="","",'Frais de personnel'!$D85)</f>
        <v/>
      </c>
      <c r="E86" s="251" t="str">
        <f>IF('Frais de personnel'!$E85="","",'Frais de personnel'!$E85)</f>
        <v/>
      </c>
      <c r="F86" s="279" t="str">
        <f>IF('Frais de personnel'!$F85="","",'Frais de personnel'!$F85)</f>
        <v/>
      </c>
      <c r="G86" s="123" t="str">
        <f>IF('Frais de personnel'!$G85="","",'Frais de personnel'!$G85)</f>
        <v/>
      </c>
      <c r="H86" s="123" t="str">
        <f>IF('Frais de personnel'!$H85="","",'Frais de personnel'!$H85)</f>
        <v/>
      </c>
      <c r="I86" s="280" t="str">
        <f>IF('Frais de personnel'!$I85=0,"",'Frais de personnel'!$I85)</f>
        <v/>
      </c>
      <c r="J86" s="122"/>
      <c r="K86" s="89"/>
      <c r="L86" s="89"/>
      <c r="M86" s="118" t="str">
        <f t="shared" si="5"/>
        <v/>
      </c>
      <c r="N86" s="254" t="str">
        <f t="shared" si="6"/>
        <v/>
      </c>
      <c r="O86" s="285" t="str">
        <f t="shared" si="7"/>
        <v/>
      </c>
      <c r="P86" s="272" t="str">
        <f t="shared" si="8"/>
        <v/>
      </c>
      <c r="Q86" s="287" t="str">
        <f t="shared" si="9"/>
        <v/>
      </c>
      <c r="R86" s="259"/>
      <c r="S86" s="126"/>
    </row>
    <row r="87" spans="1:19" ht="20.100000000000001" customHeight="1" x14ac:dyDescent="0.25">
      <c r="A87" s="244">
        <v>81</v>
      </c>
      <c r="B87" s="277" t="str">
        <f>IF('Frais de personnel'!$B86="","",'Frais de personnel'!$B86)</f>
        <v/>
      </c>
      <c r="C87" s="277" t="str">
        <f>IF('Frais de personnel'!$C86="","",'Frais de personnel'!$C86)</f>
        <v/>
      </c>
      <c r="D87" s="278" t="str">
        <f>IF('Frais de personnel'!$D86="","",'Frais de personnel'!$D86)</f>
        <v/>
      </c>
      <c r="E87" s="251" t="str">
        <f>IF('Frais de personnel'!$E86="","",'Frais de personnel'!$E86)</f>
        <v/>
      </c>
      <c r="F87" s="279" t="str">
        <f>IF('Frais de personnel'!$F86="","",'Frais de personnel'!$F86)</f>
        <v/>
      </c>
      <c r="G87" s="123" t="str">
        <f>IF('Frais de personnel'!$G86="","",'Frais de personnel'!$G86)</f>
        <v/>
      </c>
      <c r="H87" s="123" t="str">
        <f>IF('Frais de personnel'!$H86="","",'Frais de personnel'!$H86)</f>
        <v/>
      </c>
      <c r="I87" s="280" t="str">
        <f>IF('Frais de personnel'!$I86=0,"",'Frais de personnel'!$I86)</f>
        <v/>
      </c>
      <c r="J87" s="122"/>
      <c r="K87" s="89"/>
      <c r="L87" s="89"/>
      <c r="M87" s="118" t="str">
        <f t="shared" si="5"/>
        <v/>
      </c>
      <c r="N87" s="254" t="str">
        <f t="shared" si="6"/>
        <v/>
      </c>
      <c r="O87" s="285" t="str">
        <f t="shared" si="7"/>
        <v/>
      </c>
      <c r="P87" s="272" t="str">
        <f t="shared" si="8"/>
        <v/>
      </c>
      <c r="Q87" s="287" t="str">
        <f t="shared" si="9"/>
        <v/>
      </c>
      <c r="R87" s="259"/>
      <c r="S87" s="126"/>
    </row>
    <row r="88" spans="1:19" ht="20.100000000000001" customHeight="1" x14ac:dyDescent="0.25">
      <c r="A88" s="244">
        <v>82</v>
      </c>
      <c r="B88" s="277" t="str">
        <f>IF('Frais de personnel'!$B87="","",'Frais de personnel'!$B87)</f>
        <v/>
      </c>
      <c r="C88" s="277" t="str">
        <f>IF('Frais de personnel'!$C87="","",'Frais de personnel'!$C87)</f>
        <v/>
      </c>
      <c r="D88" s="278" t="str">
        <f>IF('Frais de personnel'!$D87="","",'Frais de personnel'!$D87)</f>
        <v/>
      </c>
      <c r="E88" s="251" t="str">
        <f>IF('Frais de personnel'!$E87="","",'Frais de personnel'!$E87)</f>
        <v/>
      </c>
      <c r="F88" s="279" t="str">
        <f>IF('Frais de personnel'!$F87="","",'Frais de personnel'!$F87)</f>
        <v/>
      </c>
      <c r="G88" s="123" t="str">
        <f>IF('Frais de personnel'!$G87="","",'Frais de personnel'!$G87)</f>
        <v/>
      </c>
      <c r="H88" s="123" t="str">
        <f>IF('Frais de personnel'!$H87="","",'Frais de personnel'!$H87)</f>
        <v/>
      </c>
      <c r="I88" s="280" t="str">
        <f>IF('Frais de personnel'!$I87=0,"",'Frais de personnel'!$I87)</f>
        <v/>
      </c>
      <c r="J88" s="122"/>
      <c r="K88" s="89"/>
      <c r="L88" s="89"/>
      <c r="M88" s="118" t="str">
        <f t="shared" si="5"/>
        <v/>
      </c>
      <c r="N88" s="254" t="str">
        <f t="shared" si="6"/>
        <v/>
      </c>
      <c r="O88" s="285" t="str">
        <f t="shared" si="7"/>
        <v/>
      </c>
      <c r="P88" s="272" t="str">
        <f t="shared" si="8"/>
        <v/>
      </c>
      <c r="Q88" s="287" t="str">
        <f t="shared" si="9"/>
        <v/>
      </c>
      <c r="R88" s="259"/>
      <c r="S88" s="126"/>
    </row>
    <row r="89" spans="1:19" ht="20.100000000000001" customHeight="1" x14ac:dyDescent="0.25">
      <c r="A89" s="244">
        <v>83</v>
      </c>
      <c r="B89" s="277" t="str">
        <f>IF('Frais de personnel'!$B88="","",'Frais de personnel'!$B88)</f>
        <v/>
      </c>
      <c r="C89" s="277" t="str">
        <f>IF('Frais de personnel'!$C88="","",'Frais de personnel'!$C88)</f>
        <v/>
      </c>
      <c r="D89" s="278" t="str">
        <f>IF('Frais de personnel'!$D88="","",'Frais de personnel'!$D88)</f>
        <v/>
      </c>
      <c r="E89" s="251" t="str">
        <f>IF('Frais de personnel'!$E88="","",'Frais de personnel'!$E88)</f>
        <v/>
      </c>
      <c r="F89" s="279" t="str">
        <f>IF('Frais de personnel'!$F88="","",'Frais de personnel'!$F88)</f>
        <v/>
      </c>
      <c r="G89" s="123" t="str">
        <f>IF('Frais de personnel'!$G88="","",'Frais de personnel'!$G88)</f>
        <v/>
      </c>
      <c r="H89" s="123" t="str">
        <f>IF('Frais de personnel'!$H88="","",'Frais de personnel'!$H88)</f>
        <v/>
      </c>
      <c r="I89" s="280" t="str">
        <f>IF('Frais de personnel'!$I88=0,"",'Frais de personnel'!$I88)</f>
        <v/>
      </c>
      <c r="J89" s="122"/>
      <c r="K89" s="89"/>
      <c r="L89" s="89"/>
      <c r="M89" s="118" t="str">
        <f t="shared" si="5"/>
        <v/>
      </c>
      <c r="N89" s="254" t="str">
        <f t="shared" si="6"/>
        <v/>
      </c>
      <c r="O89" s="285" t="str">
        <f t="shared" si="7"/>
        <v/>
      </c>
      <c r="P89" s="272" t="str">
        <f t="shared" si="8"/>
        <v/>
      </c>
      <c r="Q89" s="287" t="str">
        <f t="shared" si="9"/>
        <v/>
      </c>
      <c r="R89" s="259"/>
      <c r="S89" s="126"/>
    </row>
    <row r="90" spans="1:19" ht="20.100000000000001" customHeight="1" x14ac:dyDescent="0.25">
      <c r="A90" s="244">
        <v>84</v>
      </c>
      <c r="B90" s="277" t="str">
        <f>IF('Frais de personnel'!$B89="","",'Frais de personnel'!$B89)</f>
        <v/>
      </c>
      <c r="C90" s="277" t="str">
        <f>IF('Frais de personnel'!$C89="","",'Frais de personnel'!$C89)</f>
        <v/>
      </c>
      <c r="D90" s="278" t="str">
        <f>IF('Frais de personnel'!$D89="","",'Frais de personnel'!$D89)</f>
        <v/>
      </c>
      <c r="E90" s="251" t="str">
        <f>IF('Frais de personnel'!$E89="","",'Frais de personnel'!$E89)</f>
        <v/>
      </c>
      <c r="F90" s="279" t="str">
        <f>IF('Frais de personnel'!$F89="","",'Frais de personnel'!$F89)</f>
        <v/>
      </c>
      <c r="G90" s="123" t="str">
        <f>IF('Frais de personnel'!$G89="","",'Frais de personnel'!$G89)</f>
        <v/>
      </c>
      <c r="H90" s="123" t="str">
        <f>IF('Frais de personnel'!$H89="","",'Frais de personnel'!$H89)</f>
        <v/>
      </c>
      <c r="I90" s="280" t="str">
        <f>IF('Frais de personnel'!$I89=0,"",'Frais de personnel'!$I89)</f>
        <v/>
      </c>
      <c r="J90" s="122"/>
      <c r="K90" s="89"/>
      <c r="L90" s="89"/>
      <c r="M90" s="118" t="str">
        <f t="shared" si="5"/>
        <v/>
      </c>
      <c r="N90" s="254" t="str">
        <f t="shared" si="6"/>
        <v/>
      </c>
      <c r="O90" s="285" t="str">
        <f t="shared" si="7"/>
        <v/>
      </c>
      <c r="P90" s="272" t="str">
        <f t="shared" si="8"/>
        <v/>
      </c>
      <c r="Q90" s="287" t="str">
        <f t="shared" si="9"/>
        <v/>
      </c>
      <c r="R90" s="259"/>
      <c r="S90" s="126"/>
    </row>
    <row r="91" spans="1:19" ht="20.100000000000001" customHeight="1" x14ac:dyDescent="0.25">
      <c r="A91" s="244">
        <v>85</v>
      </c>
      <c r="B91" s="277" t="str">
        <f>IF('Frais de personnel'!$B90="","",'Frais de personnel'!$B90)</f>
        <v/>
      </c>
      <c r="C91" s="277" t="str">
        <f>IF('Frais de personnel'!$C90="","",'Frais de personnel'!$C90)</f>
        <v/>
      </c>
      <c r="D91" s="278" t="str">
        <f>IF('Frais de personnel'!$D90="","",'Frais de personnel'!$D90)</f>
        <v/>
      </c>
      <c r="E91" s="251" t="str">
        <f>IF('Frais de personnel'!$E90="","",'Frais de personnel'!$E90)</f>
        <v/>
      </c>
      <c r="F91" s="279" t="str">
        <f>IF('Frais de personnel'!$F90="","",'Frais de personnel'!$F90)</f>
        <v/>
      </c>
      <c r="G91" s="123" t="str">
        <f>IF('Frais de personnel'!$G90="","",'Frais de personnel'!$G90)</f>
        <v/>
      </c>
      <c r="H91" s="123" t="str">
        <f>IF('Frais de personnel'!$H90="","",'Frais de personnel'!$H90)</f>
        <v/>
      </c>
      <c r="I91" s="280" t="str">
        <f>IF('Frais de personnel'!$I90=0,"",'Frais de personnel'!$I90)</f>
        <v/>
      </c>
      <c r="J91" s="122"/>
      <c r="K91" s="89"/>
      <c r="L91" s="89"/>
      <c r="M91" s="118" t="str">
        <f t="shared" si="5"/>
        <v/>
      </c>
      <c r="N91" s="254" t="str">
        <f t="shared" si="6"/>
        <v/>
      </c>
      <c r="O91" s="285" t="str">
        <f t="shared" si="7"/>
        <v/>
      </c>
      <c r="P91" s="272" t="str">
        <f t="shared" si="8"/>
        <v/>
      </c>
      <c r="Q91" s="287" t="str">
        <f t="shared" si="9"/>
        <v/>
      </c>
      <c r="R91" s="259"/>
      <c r="S91" s="126"/>
    </row>
    <row r="92" spans="1:19" ht="20.100000000000001" customHeight="1" x14ac:dyDescent="0.25">
      <c r="A92" s="244">
        <v>86</v>
      </c>
      <c r="B92" s="277" t="str">
        <f>IF('Frais de personnel'!$B91="","",'Frais de personnel'!$B91)</f>
        <v/>
      </c>
      <c r="C92" s="277" t="str">
        <f>IF('Frais de personnel'!$C91="","",'Frais de personnel'!$C91)</f>
        <v/>
      </c>
      <c r="D92" s="278" t="str">
        <f>IF('Frais de personnel'!$D91="","",'Frais de personnel'!$D91)</f>
        <v/>
      </c>
      <c r="E92" s="251" t="str">
        <f>IF('Frais de personnel'!$E91="","",'Frais de personnel'!$E91)</f>
        <v/>
      </c>
      <c r="F92" s="279" t="str">
        <f>IF('Frais de personnel'!$F91="","",'Frais de personnel'!$F91)</f>
        <v/>
      </c>
      <c r="G92" s="123" t="str">
        <f>IF('Frais de personnel'!$G91="","",'Frais de personnel'!$G91)</f>
        <v/>
      </c>
      <c r="H92" s="123" t="str">
        <f>IF('Frais de personnel'!$H91="","",'Frais de personnel'!$H91)</f>
        <v/>
      </c>
      <c r="I92" s="280" t="str">
        <f>IF('Frais de personnel'!$I91=0,"",'Frais de personnel'!$I91)</f>
        <v/>
      </c>
      <c r="J92" s="122"/>
      <c r="K92" s="89"/>
      <c r="L92" s="89"/>
      <c r="M92" s="118" t="str">
        <f t="shared" si="5"/>
        <v/>
      </c>
      <c r="N92" s="254" t="str">
        <f t="shared" si="6"/>
        <v/>
      </c>
      <c r="O92" s="285" t="str">
        <f t="shared" si="7"/>
        <v/>
      </c>
      <c r="P92" s="272" t="str">
        <f t="shared" si="8"/>
        <v/>
      </c>
      <c r="Q92" s="287" t="str">
        <f t="shared" si="9"/>
        <v/>
      </c>
      <c r="R92" s="259"/>
      <c r="S92" s="126"/>
    </row>
    <row r="93" spans="1:19" ht="20.100000000000001" customHeight="1" x14ac:dyDescent="0.25">
      <c r="A93" s="244">
        <v>87</v>
      </c>
      <c r="B93" s="277" t="str">
        <f>IF('Frais de personnel'!$B92="","",'Frais de personnel'!$B92)</f>
        <v/>
      </c>
      <c r="C93" s="277" t="str">
        <f>IF('Frais de personnel'!$C92="","",'Frais de personnel'!$C92)</f>
        <v/>
      </c>
      <c r="D93" s="278" t="str">
        <f>IF('Frais de personnel'!$D92="","",'Frais de personnel'!$D92)</f>
        <v/>
      </c>
      <c r="E93" s="251" t="str">
        <f>IF('Frais de personnel'!$E92="","",'Frais de personnel'!$E92)</f>
        <v/>
      </c>
      <c r="F93" s="279" t="str">
        <f>IF('Frais de personnel'!$F92="","",'Frais de personnel'!$F92)</f>
        <v/>
      </c>
      <c r="G93" s="123" t="str">
        <f>IF('Frais de personnel'!$G92="","",'Frais de personnel'!$G92)</f>
        <v/>
      </c>
      <c r="H93" s="123" t="str">
        <f>IF('Frais de personnel'!$H92="","",'Frais de personnel'!$H92)</f>
        <v/>
      </c>
      <c r="I93" s="280" t="str">
        <f>IF('Frais de personnel'!$I92=0,"",'Frais de personnel'!$I92)</f>
        <v/>
      </c>
      <c r="J93" s="122"/>
      <c r="K93" s="89"/>
      <c r="L93" s="89"/>
      <c r="M93" s="118" t="str">
        <f t="shared" si="5"/>
        <v/>
      </c>
      <c r="N93" s="254" t="str">
        <f t="shared" si="6"/>
        <v/>
      </c>
      <c r="O93" s="285" t="str">
        <f t="shared" si="7"/>
        <v/>
      </c>
      <c r="P93" s="272" t="str">
        <f t="shared" si="8"/>
        <v/>
      </c>
      <c r="Q93" s="287" t="str">
        <f t="shared" si="9"/>
        <v/>
      </c>
      <c r="R93" s="259"/>
      <c r="S93" s="126"/>
    </row>
    <row r="94" spans="1:19" ht="20.100000000000001" customHeight="1" x14ac:dyDescent="0.25">
      <c r="A94" s="244">
        <v>88</v>
      </c>
      <c r="B94" s="277" t="str">
        <f>IF('Frais de personnel'!$B93="","",'Frais de personnel'!$B93)</f>
        <v/>
      </c>
      <c r="C94" s="277" t="str">
        <f>IF('Frais de personnel'!$C93="","",'Frais de personnel'!$C93)</f>
        <v/>
      </c>
      <c r="D94" s="278" t="str">
        <f>IF('Frais de personnel'!$D93="","",'Frais de personnel'!$D93)</f>
        <v/>
      </c>
      <c r="E94" s="251" t="str">
        <f>IF('Frais de personnel'!$E93="","",'Frais de personnel'!$E93)</f>
        <v/>
      </c>
      <c r="F94" s="279" t="str">
        <f>IF('Frais de personnel'!$F93="","",'Frais de personnel'!$F93)</f>
        <v/>
      </c>
      <c r="G94" s="123" t="str">
        <f>IF('Frais de personnel'!$G93="","",'Frais de personnel'!$G93)</f>
        <v/>
      </c>
      <c r="H94" s="123" t="str">
        <f>IF('Frais de personnel'!$H93="","",'Frais de personnel'!$H93)</f>
        <v/>
      </c>
      <c r="I94" s="280" t="str">
        <f>IF('Frais de personnel'!$I93=0,"",'Frais de personnel'!$I93)</f>
        <v/>
      </c>
      <c r="J94" s="122"/>
      <c r="K94" s="89"/>
      <c r="L94" s="89"/>
      <c r="M94" s="118" t="str">
        <f t="shared" si="5"/>
        <v/>
      </c>
      <c r="N94" s="254" t="str">
        <f t="shared" si="6"/>
        <v/>
      </c>
      <c r="O94" s="285" t="str">
        <f t="shared" si="7"/>
        <v/>
      </c>
      <c r="P94" s="272" t="str">
        <f t="shared" si="8"/>
        <v/>
      </c>
      <c r="Q94" s="287" t="str">
        <f t="shared" si="9"/>
        <v/>
      </c>
      <c r="R94" s="259"/>
      <c r="S94" s="126"/>
    </row>
    <row r="95" spans="1:19" ht="20.100000000000001" customHeight="1" x14ac:dyDescent="0.25">
      <c r="A95" s="244">
        <v>89</v>
      </c>
      <c r="B95" s="277" t="str">
        <f>IF('Frais de personnel'!$B94="","",'Frais de personnel'!$B94)</f>
        <v/>
      </c>
      <c r="C95" s="277" t="str">
        <f>IF('Frais de personnel'!$C94="","",'Frais de personnel'!$C94)</f>
        <v/>
      </c>
      <c r="D95" s="278" t="str">
        <f>IF('Frais de personnel'!$D94="","",'Frais de personnel'!$D94)</f>
        <v/>
      </c>
      <c r="E95" s="251" t="str">
        <f>IF('Frais de personnel'!$E94="","",'Frais de personnel'!$E94)</f>
        <v/>
      </c>
      <c r="F95" s="279" t="str">
        <f>IF('Frais de personnel'!$F94="","",'Frais de personnel'!$F94)</f>
        <v/>
      </c>
      <c r="G95" s="123" t="str">
        <f>IF('Frais de personnel'!$G94="","",'Frais de personnel'!$G94)</f>
        <v/>
      </c>
      <c r="H95" s="123" t="str">
        <f>IF('Frais de personnel'!$H94="","",'Frais de personnel'!$H94)</f>
        <v/>
      </c>
      <c r="I95" s="280" t="str">
        <f>IF('Frais de personnel'!$I94=0,"",'Frais de personnel'!$I94)</f>
        <v/>
      </c>
      <c r="J95" s="122"/>
      <c r="K95" s="89"/>
      <c r="L95" s="89"/>
      <c r="M95" s="118" t="str">
        <f t="shared" si="5"/>
        <v/>
      </c>
      <c r="N95" s="254" t="str">
        <f t="shared" si="6"/>
        <v/>
      </c>
      <c r="O95" s="285" t="str">
        <f t="shared" si="7"/>
        <v/>
      </c>
      <c r="P95" s="272" t="str">
        <f t="shared" si="8"/>
        <v/>
      </c>
      <c r="Q95" s="287" t="str">
        <f t="shared" si="9"/>
        <v/>
      </c>
      <c r="R95" s="259"/>
      <c r="S95" s="126"/>
    </row>
    <row r="96" spans="1:19" ht="20.100000000000001" customHeight="1" x14ac:dyDescent="0.25">
      <c r="A96" s="244">
        <v>90</v>
      </c>
      <c r="B96" s="277" t="str">
        <f>IF('Frais de personnel'!$B95="","",'Frais de personnel'!$B95)</f>
        <v/>
      </c>
      <c r="C96" s="277" t="str">
        <f>IF('Frais de personnel'!$C95="","",'Frais de personnel'!$C95)</f>
        <v/>
      </c>
      <c r="D96" s="278" t="str">
        <f>IF('Frais de personnel'!$D95="","",'Frais de personnel'!$D95)</f>
        <v/>
      </c>
      <c r="E96" s="251" t="str">
        <f>IF('Frais de personnel'!$E95="","",'Frais de personnel'!$E95)</f>
        <v/>
      </c>
      <c r="F96" s="279" t="str">
        <f>IF('Frais de personnel'!$F95="","",'Frais de personnel'!$F95)</f>
        <v/>
      </c>
      <c r="G96" s="123" t="str">
        <f>IF('Frais de personnel'!$G95="","",'Frais de personnel'!$G95)</f>
        <v/>
      </c>
      <c r="H96" s="123" t="str">
        <f>IF('Frais de personnel'!$H95="","",'Frais de personnel'!$H95)</f>
        <v/>
      </c>
      <c r="I96" s="280" t="str">
        <f>IF('Frais de personnel'!$I95=0,"",'Frais de personnel'!$I95)</f>
        <v/>
      </c>
      <c r="J96" s="122"/>
      <c r="K96" s="89"/>
      <c r="L96" s="89"/>
      <c r="M96" s="118" t="str">
        <f t="shared" si="5"/>
        <v/>
      </c>
      <c r="N96" s="254" t="str">
        <f t="shared" si="6"/>
        <v/>
      </c>
      <c r="O96" s="285" t="str">
        <f t="shared" si="7"/>
        <v/>
      </c>
      <c r="P96" s="272" t="str">
        <f t="shared" si="8"/>
        <v/>
      </c>
      <c r="Q96" s="287" t="str">
        <f t="shared" si="9"/>
        <v/>
      </c>
      <c r="R96" s="259"/>
      <c r="S96" s="126"/>
    </row>
    <row r="97" spans="1:19" ht="20.100000000000001" customHeight="1" x14ac:dyDescent="0.25">
      <c r="A97" s="244">
        <v>91</v>
      </c>
      <c r="B97" s="277" t="str">
        <f>IF('Frais de personnel'!$B96="","",'Frais de personnel'!$B96)</f>
        <v/>
      </c>
      <c r="C97" s="277" t="str">
        <f>IF('Frais de personnel'!$C96="","",'Frais de personnel'!$C96)</f>
        <v/>
      </c>
      <c r="D97" s="278" t="str">
        <f>IF('Frais de personnel'!$D96="","",'Frais de personnel'!$D96)</f>
        <v/>
      </c>
      <c r="E97" s="251" t="str">
        <f>IF('Frais de personnel'!$E96="","",'Frais de personnel'!$E96)</f>
        <v/>
      </c>
      <c r="F97" s="279" t="str">
        <f>IF('Frais de personnel'!$F96="","",'Frais de personnel'!$F96)</f>
        <v/>
      </c>
      <c r="G97" s="123" t="str">
        <f>IF('Frais de personnel'!$G96="","",'Frais de personnel'!$G96)</f>
        <v/>
      </c>
      <c r="H97" s="123" t="str">
        <f>IF('Frais de personnel'!$H96="","",'Frais de personnel'!$H96)</f>
        <v/>
      </c>
      <c r="I97" s="280" t="str">
        <f>IF('Frais de personnel'!$I96=0,"",'Frais de personnel'!$I96)</f>
        <v/>
      </c>
      <c r="J97" s="122"/>
      <c r="K97" s="89"/>
      <c r="L97" s="89"/>
      <c r="M97" s="118" t="str">
        <f t="shared" si="5"/>
        <v/>
      </c>
      <c r="N97" s="254" t="str">
        <f t="shared" si="6"/>
        <v/>
      </c>
      <c r="O97" s="285" t="str">
        <f t="shared" si="7"/>
        <v/>
      </c>
      <c r="P97" s="272" t="str">
        <f t="shared" si="8"/>
        <v/>
      </c>
      <c r="Q97" s="287" t="str">
        <f t="shared" si="9"/>
        <v/>
      </c>
      <c r="R97" s="259"/>
      <c r="S97" s="126"/>
    </row>
    <row r="98" spans="1:19" ht="20.100000000000001" customHeight="1" x14ac:dyDescent="0.25">
      <c r="A98" s="244">
        <v>92</v>
      </c>
      <c r="B98" s="277" t="str">
        <f>IF('Frais de personnel'!$B97="","",'Frais de personnel'!$B97)</f>
        <v/>
      </c>
      <c r="C98" s="277" t="str">
        <f>IF('Frais de personnel'!$C97="","",'Frais de personnel'!$C97)</f>
        <v/>
      </c>
      <c r="D98" s="278" t="str">
        <f>IF('Frais de personnel'!$D97="","",'Frais de personnel'!$D97)</f>
        <v/>
      </c>
      <c r="E98" s="251" t="str">
        <f>IF('Frais de personnel'!$E97="","",'Frais de personnel'!$E97)</f>
        <v/>
      </c>
      <c r="F98" s="279" t="str">
        <f>IF('Frais de personnel'!$F97="","",'Frais de personnel'!$F97)</f>
        <v/>
      </c>
      <c r="G98" s="123" t="str">
        <f>IF('Frais de personnel'!$G97="","",'Frais de personnel'!$G97)</f>
        <v/>
      </c>
      <c r="H98" s="123" t="str">
        <f>IF('Frais de personnel'!$H97="","",'Frais de personnel'!$H97)</f>
        <v/>
      </c>
      <c r="I98" s="280" t="str">
        <f>IF('Frais de personnel'!$I97=0,"",'Frais de personnel'!$I97)</f>
        <v/>
      </c>
      <c r="J98" s="122"/>
      <c r="K98" s="89"/>
      <c r="L98" s="89"/>
      <c r="M98" s="118" t="str">
        <f t="shared" si="5"/>
        <v/>
      </c>
      <c r="N98" s="254" t="str">
        <f t="shared" si="6"/>
        <v/>
      </c>
      <c r="O98" s="285" t="str">
        <f t="shared" si="7"/>
        <v/>
      </c>
      <c r="P98" s="272" t="str">
        <f t="shared" si="8"/>
        <v/>
      </c>
      <c r="Q98" s="287" t="str">
        <f t="shared" si="9"/>
        <v/>
      </c>
      <c r="R98" s="259"/>
      <c r="S98" s="126"/>
    </row>
    <row r="99" spans="1:19" ht="20.100000000000001" customHeight="1" x14ac:dyDescent="0.25">
      <c r="A99" s="244">
        <v>93</v>
      </c>
      <c r="B99" s="277" t="str">
        <f>IF('Frais de personnel'!$B98="","",'Frais de personnel'!$B98)</f>
        <v/>
      </c>
      <c r="C99" s="277" t="str">
        <f>IF('Frais de personnel'!$C98="","",'Frais de personnel'!$C98)</f>
        <v/>
      </c>
      <c r="D99" s="278" t="str">
        <f>IF('Frais de personnel'!$D98="","",'Frais de personnel'!$D98)</f>
        <v/>
      </c>
      <c r="E99" s="251" t="str">
        <f>IF('Frais de personnel'!$E98="","",'Frais de personnel'!$E98)</f>
        <v/>
      </c>
      <c r="F99" s="279" t="str">
        <f>IF('Frais de personnel'!$F98="","",'Frais de personnel'!$F98)</f>
        <v/>
      </c>
      <c r="G99" s="123" t="str">
        <f>IF('Frais de personnel'!$G98="","",'Frais de personnel'!$G98)</f>
        <v/>
      </c>
      <c r="H99" s="123" t="str">
        <f>IF('Frais de personnel'!$H98="","",'Frais de personnel'!$H98)</f>
        <v/>
      </c>
      <c r="I99" s="280" t="str">
        <f>IF('Frais de personnel'!$I98=0,"",'Frais de personnel'!$I98)</f>
        <v/>
      </c>
      <c r="J99" s="122"/>
      <c r="K99" s="89"/>
      <c r="L99" s="89"/>
      <c r="M99" s="118" t="str">
        <f t="shared" si="5"/>
        <v/>
      </c>
      <c r="N99" s="254" t="str">
        <f t="shared" si="6"/>
        <v/>
      </c>
      <c r="O99" s="285" t="str">
        <f t="shared" si="7"/>
        <v/>
      </c>
      <c r="P99" s="272" t="str">
        <f t="shared" si="8"/>
        <v/>
      </c>
      <c r="Q99" s="287" t="str">
        <f t="shared" si="9"/>
        <v/>
      </c>
      <c r="R99" s="259"/>
      <c r="S99" s="126"/>
    </row>
    <row r="100" spans="1:19" ht="20.100000000000001" customHeight="1" x14ac:dyDescent="0.25">
      <c r="A100" s="244">
        <v>94</v>
      </c>
      <c r="B100" s="277" t="str">
        <f>IF('Frais de personnel'!$B99="","",'Frais de personnel'!$B99)</f>
        <v/>
      </c>
      <c r="C100" s="277" t="str">
        <f>IF('Frais de personnel'!$C99="","",'Frais de personnel'!$C99)</f>
        <v/>
      </c>
      <c r="D100" s="278" t="str">
        <f>IF('Frais de personnel'!$D99="","",'Frais de personnel'!$D99)</f>
        <v/>
      </c>
      <c r="E100" s="251" t="str">
        <f>IF('Frais de personnel'!$E99="","",'Frais de personnel'!$E99)</f>
        <v/>
      </c>
      <c r="F100" s="279" t="str">
        <f>IF('Frais de personnel'!$F99="","",'Frais de personnel'!$F99)</f>
        <v/>
      </c>
      <c r="G100" s="123" t="str">
        <f>IF('Frais de personnel'!$G99="","",'Frais de personnel'!$G99)</f>
        <v/>
      </c>
      <c r="H100" s="123" t="str">
        <f>IF('Frais de personnel'!$H99="","",'Frais de personnel'!$H99)</f>
        <v/>
      </c>
      <c r="I100" s="280" t="str">
        <f>IF('Frais de personnel'!$I99=0,"",'Frais de personnel'!$I99)</f>
        <v/>
      </c>
      <c r="J100" s="122"/>
      <c r="K100" s="89"/>
      <c r="L100" s="89"/>
      <c r="M100" s="118" t="str">
        <f t="shared" si="5"/>
        <v/>
      </c>
      <c r="N100" s="254" t="str">
        <f t="shared" si="6"/>
        <v/>
      </c>
      <c r="O100" s="285" t="str">
        <f t="shared" si="7"/>
        <v/>
      </c>
      <c r="P100" s="272" t="str">
        <f t="shared" si="8"/>
        <v/>
      </c>
      <c r="Q100" s="287" t="str">
        <f t="shared" si="9"/>
        <v/>
      </c>
      <c r="R100" s="259"/>
      <c r="S100" s="126"/>
    </row>
    <row r="101" spans="1:19" ht="20.100000000000001" customHeight="1" x14ac:dyDescent="0.25">
      <c r="A101" s="244">
        <v>95</v>
      </c>
      <c r="B101" s="277" t="str">
        <f>IF('Frais de personnel'!$B100="","",'Frais de personnel'!$B100)</f>
        <v/>
      </c>
      <c r="C101" s="277" t="str">
        <f>IF('Frais de personnel'!$C100="","",'Frais de personnel'!$C100)</f>
        <v/>
      </c>
      <c r="D101" s="278" t="str">
        <f>IF('Frais de personnel'!$D100="","",'Frais de personnel'!$D100)</f>
        <v/>
      </c>
      <c r="E101" s="251" t="str">
        <f>IF('Frais de personnel'!$E100="","",'Frais de personnel'!$E100)</f>
        <v/>
      </c>
      <c r="F101" s="279" t="str">
        <f>IF('Frais de personnel'!$F100="","",'Frais de personnel'!$F100)</f>
        <v/>
      </c>
      <c r="G101" s="123" t="str">
        <f>IF('Frais de personnel'!$G100="","",'Frais de personnel'!$G100)</f>
        <v/>
      </c>
      <c r="H101" s="123" t="str">
        <f>IF('Frais de personnel'!$H100="","",'Frais de personnel'!$H100)</f>
        <v/>
      </c>
      <c r="I101" s="280" t="str">
        <f>IF('Frais de personnel'!$I100=0,"",'Frais de personnel'!$I100)</f>
        <v/>
      </c>
      <c r="J101" s="122"/>
      <c r="K101" s="89"/>
      <c r="L101" s="89"/>
      <c r="M101" s="118" t="str">
        <f t="shared" si="5"/>
        <v/>
      </c>
      <c r="N101" s="254" t="str">
        <f t="shared" si="6"/>
        <v/>
      </c>
      <c r="O101" s="285" t="str">
        <f t="shared" si="7"/>
        <v/>
      </c>
      <c r="P101" s="272" t="str">
        <f t="shared" si="8"/>
        <v/>
      </c>
      <c r="Q101" s="287" t="str">
        <f t="shared" si="9"/>
        <v/>
      </c>
      <c r="R101" s="259"/>
      <c r="S101" s="126"/>
    </row>
    <row r="102" spans="1:19" ht="20.100000000000001" customHeight="1" x14ac:dyDescent="0.25">
      <c r="A102" s="244">
        <v>96</v>
      </c>
      <c r="B102" s="277" t="str">
        <f>IF('Frais de personnel'!$B101="","",'Frais de personnel'!$B101)</f>
        <v/>
      </c>
      <c r="C102" s="277" t="str">
        <f>IF('Frais de personnel'!$C101="","",'Frais de personnel'!$C101)</f>
        <v/>
      </c>
      <c r="D102" s="278" t="str">
        <f>IF('Frais de personnel'!$D101="","",'Frais de personnel'!$D101)</f>
        <v/>
      </c>
      <c r="E102" s="251" t="str">
        <f>IF('Frais de personnel'!$E101="","",'Frais de personnel'!$E101)</f>
        <v/>
      </c>
      <c r="F102" s="279" t="str">
        <f>IF('Frais de personnel'!$F101="","",'Frais de personnel'!$F101)</f>
        <v/>
      </c>
      <c r="G102" s="123" t="str">
        <f>IF('Frais de personnel'!$G101="","",'Frais de personnel'!$G101)</f>
        <v/>
      </c>
      <c r="H102" s="123" t="str">
        <f>IF('Frais de personnel'!$H101="","",'Frais de personnel'!$H101)</f>
        <v/>
      </c>
      <c r="I102" s="280" t="str">
        <f>IF('Frais de personnel'!$I101=0,"",'Frais de personnel'!$I101)</f>
        <v/>
      </c>
      <c r="J102" s="122"/>
      <c r="K102" s="89"/>
      <c r="L102" s="89"/>
      <c r="M102" s="118" t="str">
        <f t="shared" si="5"/>
        <v/>
      </c>
      <c r="N102" s="254" t="str">
        <f t="shared" si="6"/>
        <v/>
      </c>
      <c r="O102" s="285" t="str">
        <f t="shared" si="7"/>
        <v/>
      </c>
      <c r="P102" s="272" t="str">
        <f t="shared" si="8"/>
        <v/>
      </c>
      <c r="Q102" s="287" t="str">
        <f t="shared" si="9"/>
        <v/>
      </c>
      <c r="R102" s="259"/>
      <c r="S102" s="126"/>
    </row>
    <row r="103" spans="1:19" ht="20.100000000000001" customHeight="1" x14ac:dyDescent="0.25">
      <c r="A103" s="244">
        <v>97</v>
      </c>
      <c r="B103" s="277" t="str">
        <f>IF('Frais de personnel'!$B102="","",'Frais de personnel'!$B102)</f>
        <v/>
      </c>
      <c r="C103" s="277" t="str">
        <f>IF('Frais de personnel'!$C102="","",'Frais de personnel'!$C102)</f>
        <v/>
      </c>
      <c r="D103" s="278" t="str">
        <f>IF('Frais de personnel'!$D102="","",'Frais de personnel'!$D102)</f>
        <v/>
      </c>
      <c r="E103" s="251" t="str">
        <f>IF('Frais de personnel'!$E102="","",'Frais de personnel'!$E102)</f>
        <v/>
      </c>
      <c r="F103" s="279" t="str">
        <f>IF('Frais de personnel'!$F102="","",'Frais de personnel'!$F102)</f>
        <v/>
      </c>
      <c r="G103" s="123" t="str">
        <f>IF('Frais de personnel'!$G102="","",'Frais de personnel'!$G102)</f>
        <v/>
      </c>
      <c r="H103" s="123" t="str">
        <f>IF('Frais de personnel'!$H102="","",'Frais de personnel'!$H102)</f>
        <v/>
      </c>
      <c r="I103" s="280" t="str">
        <f>IF('Frais de personnel'!$I102=0,"",'Frais de personnel'!$I102)</f>
        <v/>
      </c>
      <c r="J103" s="122"/>
      <c r="K103" s="89"/>
      <c r="L103" s="89"/>
      <c r="M103" s="118" t="str">
        <f t="shared" si="5"/>
        <v/>
      </c>
      <c r="N103" s="254" t="str">
        <f t="shared" si="6"/>
        <v/>
      </c>
      <c r="O103" s="285" t="str">
        <f t="shared" si="7"/>
        <v/>
      </c>
      <c r="P103" s="272" t="str">
        <f t="shared" si="8"/>
        <v/>
      </c>
      <c r="Q103" s="287" t="str">
        <f t="shared" si="9"/>
        <v/>
      </c>
      <c r="R103" s="259"/>
      <c r="S103" s="126"/>
    </row>
    <row r="104" spans="1:19" ht="20.100000000000001" customHeight="1" x14ac:dyDescent="0.25">
      <c r="A104" s="244">
        <v>98</v>
      </c>
      <c r="B104" s="277" t="str">
        <f>IF('Frais de personnel'!$B103="","",'Frais de personnel'!$B103)</f>
        <v/>
      </c>
      <c r="C104" s="277" t="str">
        <f>IF('Frais de personnel'!$C103="","",'Frais de personnel'!$C103)</f>
        <v/>
      </c>
      <c r="D104" s="278" t="str">
        <f>IF('Frais de personnel'!$D103="","",'Frais de personnel'!$D103)</f>
        <v/>
      </c>
      <c r="E104" s="251" t="str">
        <f>IF('Frais de personnel'!$E103="","",'Frais de personnel'!$E103)</f>
        <v/>
      </c>
      <c r="F104" s="279" t="str">
        <f>IF('Frais de personnel'!$F103="","",'Frais de personnel'!$F103)</f>
        <v/>
      </c>
      <c r="G104" s="123" t="str">
        <f>IF('Frais de personnel'!$G103="","",'Frais de personnel'!$G103)</f>
        <v/>
      </c>
      <c r="H104" s="123" t="str">
        <f>IF('Frais de personnel'!$H103="","",'Frais de personnel'!$H103)</f>
        <v/>
      </c>
      <c r="I104" s="280" t="str">
        <f>IF('Frais de personnel'!$I103=0,"",'Frais de personnel'!$I103)</f>
        <v/>
      </c>
      <c r="J104" s="122"/>
      <c r="K104" s="89"/>
      <c r="L104" s="89"/>
      <c r="M104" s="118" t="str">
        <f t="shared" si="5"/>
        <v/>
      </c>
      <c r="N104" s="254" t="str">
        <f t="shared" si="6"/>
        <v/>
      </c>
      <c r="O104" s="285" t="str">
        <f t="shared" si="7"/>
        <v/>
      </c>
      <c r="P104" s="272" t="str">
        <f t="shared" si="8"/>
        <v/>
      </c>
      <c r="Q104" s="287" t="str">
        <f t="shared" si="9"/>
        <v/>
      </c>
      <c r="R104" s="259"/>
      <c r="S104" s="126"/>
    </row>
    <row r="105" spans="1:19" ht="20.100000000000001" customHeight="1" x14ac:dyDescent="0.25">
      <c r="A105" s="244">
        <v>99</v>
      </c>
      <c r="B105" s="277" t="str">
        <f>IF('Frais de personnel'!$B104="","",'Frais de personnel'!$B104)</f>
        <v/>
      </c>
      <c r="C105" s="277" t="str">
        <f>IF('Frais de personnel'!$C104="","",'Frais de personnel'!$C104)</f>
        <v/>
      </c>
      <c r="D105" s="278" t="str">
        <f>IF('Frais de personnel'!$D104="","",'Frais de personnel'!$D104)</f>
        <v/>
      </c>
      <c r="E105" s="251" t="str">
        <f>IF('Frais de personnel'!$E104="","",'Frais de personnel'!$E104)</f>
        <v/>
      </c>
      <c r="F105" s="279" t="str">
        <f>IF('Frais de personnel'!$F104="","",'Frais de personnel'!$F104)</f>
        <v/>
      </c>
      <c r="G105" s="123" t="str">
        <f>IF('Frais de personnel'!$G104="","",'Frais de personnel'!$G104)</f>
        <v/>
      </c>
      <c r="H105" s="123" t="str">
        <f>IF('Frais de personnel'!$H104="","",'Frais de personnel'!$H104)</f>
        <v/>
      </c>
      <c r="I105" s="280" t="str">
        <f>IF('Frais de personnel'!$I104=0,"",'Frais de personnel'!$I104)</f>
        <v/>
      </c>
      <c r="J105" s="122"/>
      <c r="K105" s="89"/>
      <c r="L105" s="89"/>
      <c r="M105" s="118" t="str">
        <f t="shared" si="5"/>
        <v/>
      </c>
      <c r="N105" s="254" t="str">
        <f t="shared" si="6"/>
        <v/>
      </c>
      <c r="O105" s="285" t="str">
        <f t="shared" si="7"/>
        <v/>
      </c>
      <c r="P105" s="272" t="str">
        <f t="shared" si="8"/>
        <v/>
      </c>
      <c r="Q105" s="287" t="str">
        <f t="shared" si="9"/>
        <v/>
      </c>
      <c r="R105" s="259"/>
      <c r="S105" s="126"/>
    </row>
    <row r="106" spans="1:19" ht="20.100000000000001" customHeight="1" x14ac:dyDescent="0.25">
      <c r="A106" s="244">
        <v>100</v>
      </c>
      <c r="B106" s="277" t="str">
        <f>IF('Frais de personnel'!$B105="","",'Frais de personnel'!$B105)</f>
        <v/>
      </c>
      <c r="C106" s="277" t="str">
        <f>IF('Frais de personnel'!$C105="","",'Frais de personnel'!$C105)</f>
        <v/>
      </c>
      <c r="D106" s="278" t="str">
        <f>IF('Frais de personnel'!$D105="","",'Frais de personnel'!$D105)</f>
        <v/>
      </c>
      <c r="E106" s="251" t="str">
        <f>IF('Frais de personnel'!$E105="","",'Frais de personnel'!$E105)</f>
        <v/>
      </c>
      <c r="F106" s="279" t="str">
        <f>IF('Frais de personnel'!$F105="","",'Frais de personnel'!$F105)</f>
        <v/>
      </c>
      <c r="G106" s="123" t="str">
        <f>IF('Frais de personnel'!$G105="","",'Frais de personnel'!$G105)</f>
        <v/>
      </c>
      <c r="H106" s="123" t="str">
        <f>IF('Frais de personnel'!$H105="","",'Frais de personnel'!$H105)</f>
        <v/>
      </c>
      <c r="I106" s="280" t="str">
        <f>IF('Frais de personnel'!$I105=0,"",'Frais de personnel'!$I105)</f>
        <v/>
      </c>
      <c r="J106" s="122"/>
      <c r="K106" s="89"/>
      <c r="L106" s="89"/>
      <c r="M106" s="118" t="str">
        <f t="shared" si="5"/>
        <v/>
      </c>
      <c r="N106" s="254" t="str">
        <f t="shared" si="6"/>
        <v/>
      </c>
      <c r="O106" s="285" t="str">
        <f t="shared" si="7"/>
        <v/>
      </c>
      <c r="P106" s="272" t="str">
        <f t="shared" si="8"/>
        <v/>
      </c>
      <c r="Q106" s="287" t="str">
        <f t="shared" si="9"/>
        <v/>
      </c>
      <c r="R106" s="259"/>
      <c r="S106" s="126"/>
    </row>
    <row r="107" spans="1:19" ht="20.100000000000001" customHeight="1" x14ac:dyDescent="0.25">
      <c r="A107" s="244">
        <v>101</v>
      </c>
      <c r="B107" s="277" t="str">
        <f>IF('Frais de personnel'!$B106="","",'Frais de personnel'!$B106)</f>
        <v/>
      </c>
      <c r="C107" s="277" t="str">
        <f>IF('Frais de personnel'!$C106="","",'Frais de personnel'!$C106)</f>
        <v/>
      </c>
      <c r="D107" s="278" t="str">
        <f>IF('Frais de personnel'!$D106="","",'Frais de personnel'!$D106)</f>
        <v/>
      </c>
      <c r="E107" s="251" t="str">
        <f>IF('Frais de personnel'!$E106="","",'Frais de personnel'!$E106)</f>
        <v/>
      </c>
      <c r="F107" s="279" t="str">
        <f>IF('Frais de personnel'!$F106="","",'Frais de personnel'!$F106)</f>
        <v/>
      </c>
      <c r="G107" s="123" t="str">
        <f>IF('Frais de personnel'!$G106="","",'Frais de personnel'!$G106)</f>
        <v/>
      </c>
      <c r="H107" s="123" t="str">
        <f>IF('Frais de personnel'!$H106="","",'Frais de personnel'!$H106)</f>
        <v/>
      </c>
      <c r="I107" s="280" t="str">
        <f>IF('Frais de personnel'!$I106=0,"",'Frais de personnel'!$I106)</f>
        <v/>
      </c>
      <c r="J107" s="122"/>
      <c r="K107" s="89"/>
      <c r="L107" s="89"/>
      <c r="M107" s="118" t="str">
        <f t="shared" si="5"/>
        <v/>
      </c>
      <c r="N107" s="254" t="str">
        <f t="shared" si="6"/>
        <v/>
      </c>
      <c r="O107" s="285" t="str">
        <f t="shared" si="7"/>
        <v/>
      </c>
      <c r="P107" s="272" t="str">
        <f t="shared" si="8"/>
        <v/>
      </c>
      <c r="Q107" s="287" t="str">
        <f t="shared" si="9"/>
        <v/>
      </c>
      <c r="R107" s="259"/>
      <c r="S107" s="126"/>
    </row>
    <row r="108" spans="1:19" ht="20.100000000000001" customHeight="1" x14ac:dyDescent="0.25">
      <c r="A108" s="244">
        <v>102</v>
      </c>
      <c r="B108" s="277" t="str">
        <f>IF('Frais de personnel'!$B107="","",'Frais de personnel'!$B107)</f>
        <v/>
      </c>
      <c r="C108" s="277" t="str">
        <f>IF('Frais de personnel'!$C107="","",'Frais de personnel'!$C107)</f>
        <v/>
      </c>
      <c r="D108" s="278" t="str">
        <f>IF('Frais de personnel'!$D107="","",'Frais de personnel'!$D107)</f>
        <v/>
      </c>
      <c r="E108" s="251" t="str">
        <f>IF('Frais de personnel'!$E107="","",'Frais de personnel'!$E107)</f>
        <v/>
      </c>
      <c r="F108" s="279" t="str">
        <f>IF('Frais de personnel'!$F107="","",'Frais de personnel'!$F107)</f>
        <v/>
      </c>
      <c r="G108" s="123" t="str">
        <f>IF('Frais de personnel'!$G107="","",'Frais de personnel'!$G107)</f>
        <v/>
      </c>
      <c r="H108" s="123" t="str">
        <f>IF('Frais de personnel'!$H107="","",'Frais de personnel'!$H107)</f>
        <v/>
      </c>
      <c r="I108" s="280" t="str">
        <f>IF('Frais de personnel'!$I107=0,"",'Frais de personnel'!$I107)</f>
        <v/>
      </c>
      <c r="J108" s="122"/>
      <c r="K108" s="89"/>
      <c r="L108" s="89"/>
      <c r="M108" s="118" t="str">
        <f t="shared" si="5"/>
        <v/>
      </c>
      <c r="N108" s="254" t="str">
        <f t="shared" si="6"/>
        <v/>
      </c>
      <c r="O108" s="285" t="str">
        <f t="shared" si="7"/>
        <v/>
      </c>
      <c r="P108" s="272" t="str">
        <f t="shared" si="8"/>
        <v/>
      </c>
      <c r="Q108" s="287" t="str">
        <f t="shared" si="9"/>
        <v/>
      </c>
      <c r="R108" s="259"/>
      <c r="S108" s="126"/>
    </row>
    <row r="109" spans="1:19" ht="20.100000000000001" customHeight="1" x14ac:dyDescent="0.25">
      <c r="A109" s="244">
        <v>103</v>
      </c>
      <c r="B109" s="277" t="str">
        <f>IF('Frais de personnel'!$B108="","",'Frais de personnel'!$B108)</f>
        <v/>
      </c>
      <c r="C109" s="277" t="str">
        <f>IF('Frais de personnel'!$C108="","",'Frais de personnel'!$C108)</f>
        <v/>
      </c>
      <c r="D109" s="278" t="str">
        <f>IF('Frais de personnel'!$D108="","",'Frais de personnel'!$D108)</f>
        <v/>
      </c>
      <c r="E109" s="251" t="str">
        <f>IF('Frais de personnel'!$E108="","",'Frais de personnel'!$E108)</f>
        <v/>
      </c>
      <c r="F109" s="279" t="str">
        <f>IF('Frais de personnel'!$F108="","",'Frais de personnel'!$F108)</f>
        <v/>
      </c>
      <c r="G109" s="123" t="str">
        <f>IF('Frais de personnel'!$G108="","",'Frais de personnel'!$G108)</f>
        <v/>
      </c>
      <c r="H109" s="123" t="str">
        <f>IF('Frais de personnel'!$H108="","",'Frais de personnel'!$H108)</f>
        <v/>
      </c>
      <c r="I109" s="280" t="str">
        <f>IF('Frais de personnel'!$I108=0,"",'Frais de personnel'!$I108)</f>
        <v/>
      </c>
      <c r="J109" s="122"/>
      <c r="K109" s="89"/>
      <c r="L109" s="89"/>
      <c r="M109" s="118" t="str">
        <f t="shared" si="5"/>
        <v/>
      </c>
      <c r="N109" s="254" t="str">
        <f t="shared" si="6"/>
        <v/>
      </c>
      <c r="O109" s="285" t="str">
        <f t="shared" si="7"/>
        <v/>
      </c>
      <c r="P109" s="272" t="str">
        <f t="shared" si="8"/>
        <v/>
      </c>
      <c r="Q109" s="287" t="str">
        <f t="shared" si="9"/>
        <v/>
      </c>
      <c r="R109" s="259"/>
      <c r="S109" s="126"/>
    </row>
    <row r="110" spans="1:19" ht="20.100000000000001" customHeight="1" x14ac:dyDescent="0.25">
      <c r="A110" s="244">
        <v>104</v>
      </c>
      <c r="B110" s="277" t="str">
        <f>IF('Frais de personnel'!$B109="","",'Frais de personnel'!$B109)</f>
        <v/>
      </c>
      <c r="C110" s="277" t="str">
        <f>IF('Frais de personnel'!$C109="","",'Frais de personnel'!$C109)</f>
        <v/>
      </c>
      <c r="D110" s="278" t="str">
        <f>IF('Frais de personnel'!$D109="","",'Frais de personnel'!$D109)</f>
        <v/>
      </c>
      <c r="E110" s="251" t="str">
        <f>IF('Frais de personnel'!$E109="","",'Frais de personnel'!$E109)</f>
        <v/>
      </c>
      <c r="F110" s="279" t="str">
        <f>IF('Frais de personnel'!$F109="","",'Frais de personnel'!$F109)</f>
        <v/>
      </c>
      <c r="G110" s="123" t="str">
        <f>IF('Frais de personnel'!$G109="","",'Frais de personnel'!$G109)</f>
        <v/>
      </c>
      <c r="H110" s="123" t="str">
        <f>IF('Frais de personnel'!$H109="","",'Frais de personnel'!$H109)</f>
        <v/>
      </c>
      <c r="I110" s="280" t="str">
        <f>IF('Frais de personnel'!$I109=0,"",'Frais de personnel'!$I109)</f>
        <v/>
      </c>
      <c r="J110" s="122"/>
      <c r="K110" s="89"/>
      <c r="L110" s="89"/>
      <c r="M110" s="118" t="str">
        <f t="shared" si="5"/>
        <v/>
      </c>
      <c r="N110" s="254" t="str">
        <f t="shared" si="6"/>
        <v/>
      </c>
      <c r="O110" s="285" t="str">
        <f t="shared" si="7"/>
        <v/>
      </c>
      <c r="P110" s="272" t="str">
        <f t="shared" si="8"/>
        <v/>
      </c>
      <c r="Q110" s="287" t="str">
        <f t="shared" si="9"/>
        <v/>
      </c>
      <c r="R110" s="259"/>
      <c r="S110" s="126"/>
    </row>
    <row r="111" spans="1:19" ht="20.100000000000001" customHeight="1" x14ac:dyDescent="0.25">
      <c r="A111" s="244">
        <v>105</v>
      </c>
      <c r="B111" s="277" t="str">
        <f>IF('Frais de personnel'!$B110="","",'Frais de personnel'!$B110)</f>
        <v/>
      </c>
      <c r="C111" s="277" t="str">
        <f>IF('Frais de personnel'!$C110="","",'Frais de personnel'!$C110)</f>
        <v/>
      </c>
      <c r="D111" s="278" t="str">
        <f>IF('Frais de personnel'!$D110="","",'Frais de personnel'!$D110)</f>
        <v/>
      </c>
      <c r="E111" s="251" t="str">
        <f>IF('Frais de personnel'!$E110="","",'Frais de personnel'!$E110)</f>
        <v/>
      </c>
      <c r="F111" s="279" t="str">
        <f>IF('Frais de personnel'!$F110="","",'Frais de personnel'!$F110)</f>
        <v/>
      </c>
      <c r="G111" s="123" t="str">
        <f>IF('Frais de personnel'!$G110="","",'Frais de personnel'!$G110)</f>
        <v/>
      </c>
      <c r="H111" s="123" t="str">
        <f>IF('Frais de personnel'!$H110="","",'Frais de personnel'!$H110)</f>
        <v/>
      </c>
      <c r="I111" s="280" t="str">
        <f>IF('Frais de personnel'!$I110=0,"",'Frais de personnel'!$I110)</f>
        <v/>
      </c>
      <c r="J111" s="122"/>
      <c r="K111" s="89"/>
      <c r="L111" s="89"/>
      <c r="M111" s="118" t="str">
        <f t="shared" si="5"/>
        <v/>
      </c>
      <c r="N111" s="254" t="str">
        <f t="shared" si="6"/>
        <v/>
      </c>
      <c r="O111" s="285" t="str">
        <f t="shared" si="7"/>
        <v/>
      </c>
      <c r="P111" s="272" t="str">
        <f t="shared" si="8"/>
        <v/>
      </c>
      <c r="Q111" s="287" t="str">
        <f t="shared" si="9"/>
        <v/>
      </c>
      <c r="R111" s="259"/>
      <c r="S111" s="126"/>
    </row>
    <row r="112" spans="1:19" ht="20.100000000000001" customHeight="1" x14ac:dyDescent="0.25">
      <c r="A112" s="244">
        <v>106</v>
      </c>
      <c r="B112" s="277" t="str">
        <f>IF('Frais de personnel'!$B111="","",'Frais de personnel'!$B111)</f>
        <v/>
      </c>
      <c r="C112" s="277" t="str">
        <f>IF('Frais de personnel'!$C111="","",'Frais de personnel'!$C111)</f>
        <v/>
      </c>
      <c r="D112" s="278" t="str">
        <f>IF('Frais de personnel'!$D111="","",'Frais de personnel'!$D111)</f>
        <v/>
      </c>
      <c r="E112" s="251" t="str">
        <f>IF('Frais de personnel'!$E111="","",'Frais de personnel'!$E111)</f>
        <v/>
      </c>
      <c r="F112" s="279" t="str">
        <f>IF('Frais de personnel'!$F111="","",'Frais de personnel'!$F111)</f>
        <v/>
      </c>
      <c r="G112" s="123" t="str">
        <f>IF('Frais de personnel'!$G111="","",'Frais de personnel'!$G111)</f>
        <v/>
      </c>
      <c r="H112" s="123" t="str">
        <f>IF('Frais de personnel'!$H111="","",'Frais de personnel'!$H111)</f>
        <v/>
      </c>
      <c r="I112" s="280" t="str">
        <f>IF('Frais de personnel'!$I111=0,"",'Frais de personnel'!$I111)</f>
        <v/>
      </c>
      <c r="J112" s="122"/>
      <c r="K112" s="89"/>
      <c r="L112" s="89"/>
      <c r="M112" s="118" t="str">
        <f t="shared" si="5"/>
        <v/>
      </c>
      <c r="N112" s="254" t="str">
        <f t="shared" si="6"/>
        <v/>
      </c>
      <c r="O112" s="285" t="str">
        <f t="shared" si="7"/>
        <v/>
      </c>
      <c r="P112" s="272" t="str">
        <f t="shared" si="8"/>
        <v/>
      </c>
      <c r="Q112" s="287" t="str">
        <f t="shared" si="9"/>
        <v/>
      </c>
      <c r="R112" s="259"/>
      <c r="S112" s="126"/>
    </row>
    <row r="113" spans="1:19" ht="20.100000000000001" customHeight="1" x14ac:dyDescent="0.25">
      <c r="A113" s="244">
        <v>107</v>
      </c>
      <c r="B113" s="277" t="str">
        <f>IF('Frais de personnel'!$B112="","",'Frais de personnel'!$B112)</f>
        <v/>
      </c>
      <c r="C113" s="277" t="str">
        <f>IF('Frais de personnel'!$C112="","",'Frais de personnel'!$C112)</f>
        <v/>
      </c>
      <c r="D113" s="278" t="str">
        <f>IF('Frais de personnel'!$D112="","",'Frais de personnel'!$D112)</f>
        <v/>
      </c>
      <c r="E113" s="251" t="str">
        <f>IF('Frais de personnel'!$E112="","",'Frais de personnel'!$E112)</f>
        <v/>
      </c>
      <c r="F113" s="279" t="str">
        <f>IF('Frais de personnel'!$F112="","",'Frais de personnel'!$F112)</f>
        <v/>
      </c>
      <c r="G113" s="123" t="str">
        <f>IF('Frais de personnel'!$G112="","",'Frais de personnel'!$G112)</f>
        <v/>
      </c>
      <c r="H113" s="123" t="str">
        <f>IF('Frais de personnel'!$H112="","",'Frais de personnel'!$H112)</f>
        <v/>
      </c>
      <c r="I113" s="280" t="str">
        <f>IF('Frais de personnel'!$I112=0,"",'Frais de personnel'!$I112)</f>
        <v/>
      </c>
      <c r="J113" s="122"/>
      <c r="K113" s="89"/>
      <c r="L113" s="89"/>
      <c r="M113" s="118" t="str">
        <f t="shared" si="5"/>
        <v/>
      </c>
      <c r="N113" s="254" t="str">
        <f t="shared" si="6"/>
        <v/>
      </c>
      <c r="O113" s="285" t="str">
        <f t="shared" si="7"/>
        <v/>
      </c>
      <c r="P113" s="272" t="str">
        <f t="shared" si="8"/>
        <v/>
      </c>
      <c r="Q113" s="287" t="str">
        <f t="shared" si="9"/>
        <v/>
      </c>
      <c r="R113" s="259"/>
      <c r="S113" s="126"/>
    </row>
    <row r="114" spans="1:19" ht="20.100000000000001" customHeight="1" x14ac:dyDescent="0.25">
      <c r="A114" s="244">
        <v>108</v>
      </c>
      <c r="B114" s="277" t="str">
        <f>IF('Frais de personnel'!$B113="","",'Frais de personnel'!$B113)</f>
        <v/>
      </c>
      <c r="C114" s="277" t="str">
        <f>IF('Frais de personnel'!$C113="","",'Frais de personnel'!$C113)</f>
        <v/>
      </c>
      <c r="D114" s="278" t="str">
        <f>IF('Frais de personnel'!$D113="","",'Frais de personnel'!$D113)</f>
        <v/>
      </c>
      <c r="E114" s="251" t="str">
        <f>IF('Frais de personnel'!$E113="","",'Frais de personnel'!$E113)</f>
        <v/>
      </c>
      <c r="F114" s="279" t="str">
        <f>IF('Frais de personnel'!$F113="","",'Frais de personnel'!$F113)</f>
        <v/>
      </c>
      <c r="G114" s="123" t="str">
        <f>IF('Frais de personnel'!$G113="","",'Frais de personnel'!$G113)</f>
        <v/>
      </c>
      <c r="H114" s="123" t="str">
        <f>IF('Frais de personnel'!$H113="","",'Frais de personnel'!$H113)</f>
        <v/>
      </c>
      <c r="I114" s="280" t="str">
        <f>IF('Frais de personnel'!$I113=0,"",'Frais de personnel'!$I113)</f>
        <v/>
      </c>
      <c r="J114" s="122"/>
      <c r="K114" s="89"/>
      <c r="L114" s="89"/>
      <c r="M114" s="118" t="str">
        <f t="shared" si="5"/>
        <v/>
      </c>
      <c r="N114" s="254" t="str">
        <f t="shared" si="6"/>
        <v/>
      </c>
      <c r="O114" s="285" t="str">
        <f t="shared" si="7"/>
        <v/>
      </c>
      <c r="P114" s="272" t="str">
        <f t="shared" si="8"/>
        <v/>
      </c>
      <c r="Q114" s="287" t="str">
        <f t="shared" si="9"/>
        <v/>
      </c>
      <c r="R114" s="259"/>
      <c r="S114" s="126"/>
    </row>
    <row r="115" spans="1:19" ht="20.100000000000001" customHeight="1" x14ac:dyDescent="0.25">
      <c r="A115" s="244">
        <v>109</v>
      </c>
      <c r="B115" s="277" t="str">
        <f>IF('Frais de personnel'!$B114="","",'Frais de personnel'!$B114)</f>
        <v/>
      </c>
      <c r="C115" s="277" t="str">
        <f>IF('Frais de personnel'!$C114="","",'Frais de personnel'!$C114)</f>
        <v/>
      </c>
      <c r="D115" s="278" t="str">
        <f>IF('Frais de personnel'!$D114="","",'Frais de personnel'!$D114)</f>
        <v/>
      </c>
      <c r="E115" s="251" t="str">
        <f>IF('Frais de personnel'!$E114="","",'Frais de personnel'!$E114)</f>
        <v/>
      </c>
      <c r="F115" s="279" t="str">
        <f>IF('Frais de personnel'!$F114="","",'Frais de personnel'!$F114)</f>
        <v/>
      </c>
      <c r="G115" s="123" t="str">
        <f>IF('Frais de personnel'!$G114="","",'Frais de personnel'!$G114)</f>
        <v/>
      </c>
      <c r="H115" s="123" t="str">
        <f>IF('Frais de personnel'!$H114="","",'Frais de personnel'!$H114)</f>
        <v/>
      </c>
      <c r="I115" s="280" t="str">
        <f>IF('Frais de personnel'!$I114=0,"",'Frais de personnel'!$I114)</f>
        <v/>
      </c>
      <c r="J115" s="122"/>
      <c r="K115" s="89"/>
      <c r="L115" s="89"/>
      <c r="M115" s="118" t="str">
        <f t="shared" si="5"/>
        <v/>
      </c>
      <c r="N115" s="254" t="str">
        <f t="shared" si="6"/>
        <v/>
      </c>
      <c r="O115" s="285" t="str">
        <f t="shared" si="7"/>
        <v/>
      </c>
      <c r="P115" s="272" t="str">
        <f t="shared" si="8"/>
        <v/>
      </c>
      <c r="Q115" s="287" t="str">
        <f t="shared" si="9"/>
        <v/>
      </c>
      <c r="R115" s="259"/>
      <c r="S115" s="126"/>
    </row>
    <row r="116" spans="1:19" ht="20.100000000000001" customHeight="1" x14ac:dyDescent="0.25">
      <c r="A116" s="244">
        <v>110</v>
      </c>
      <c r="B116" s="277" t="str">
        <f>IF('Frais de personnel'!$B115="","",'Frais de personnel'!$B115)</f>
        <v/>
      </c>
      <c r="C116" s="277" t="str">
        <f>IF('Frais de personnel'!$C115="","",'Frais de personnel'!$C115)</f>
        <v/>
      </c>
      <c r="D116" s="278" t="str">
        <f>IF('Frais de personnel'!$D115="","",'Frais de personnel'!$D115)</f>
        <v/>
      </c>
      <c r="E116" s="251" t="str">
        <f>IF('Frais de personnel'!$E115="","",'Frais de personnel'!$E115)</f>
        <v/>
      </c>
      <c r="F116" s="279" t="str">
        <f>IF('Frais de personnel'!$F115="","",'Frais de personnel'!$F115)</f>
        <v/>
      </c>
      <c r="G116" s="123" t="str">
        <f>IF('Frais de personnel'!$G115="","",'Frais de personnel'!$G115)</f>
        <v/>
      </c>
      <c r="H116" s="123" t="str">
        <f>IF('Frais de personnel'!$H115="","",'Frais de personnel'!$H115)</f>
        <v/>
      </c>
      <c r="I116" s="280" t="str">
        <f>IF('Frais de personnel'!$I115=0,"",'Frais de personnel'!$I115)</f>
        <v/>
      </c>
      <c r="J116" s="122"/>
      <c r="K116" s="89"/>
      <c r="L116" s="89"/>
      <c r="M116" s="118" t="str">
        <f t="shared" si="5"/>
        <v/>
      </c>
      <c r="N116" s="254" t="str">
        <f t="shared" si="6"/>
        <v/>
      </c>
      <c r="O116" s="285" t="str">
        <f t="shared" si="7"/>
        <v/>
      </c>
      <c r="P116" s="272" t="str">
        <f t="shared" si="8"/>
        <v/>
      </c>
      <c r="Q116" s="287" t="str">
        <f t="shared" si="9"/>
        <v/>
      </c>
      <c r="R116" s="259"/>
      <c r="S116" s="126"/>
    </row>
    <row r="117" spans="1:19" ht="20.100000000000001" customHeight="1" x14ac:dyDescent="0.25">
      <c r="A117" s="244">
        <v>111</v>
      </c>
      <c r="B117" s="277" t="str">
        <f>IF('Frais de personnel'!$B116="","",'Frais de personnel'!$B116)</f>
        <v/>
      </c>
      <c r="C117" s="277" t="str">
        <f>IF('Frais de personnel'!$C116="","",'Frais de personnel'!$C116)</f>
        <v/>
      </c>
      <c r="D117" s="278" t="str">
        <f>IF('Frais de personnel'!$D116="","",'Frais de personnel'!$D116)</f>
        <v/>
      </c>
      <c r="E117" s="251" t="str">
        <f>IF('Frais de personnel'!$E116="","",'Frais de personnel'!$E116)</f>
        <v/>
      </c>
      <c r="F117" s="279" t="str">
        <f>IF('Frais de personnel'!$F116="","",'Frais de personnel'!$F116)</f>
        <v/>
      </c>
      <c r="G117" s="123" t="str">
        <f>IF('Frais de personnel'!$G116="","",'Frais de personnel'!$G116)</f>
        <v/>
      </c>
      <c r="H117" s="123" t="str">
        <f>IF('Frais de personnel'!$H116="","",'Frais de personnel'!$H116)</f>
        <v/>
      </c>
      <c r="I117" s="280" t="str">
        <f>IF('Frais de personnel'!$I116=0,"",'Frais de personnel'!$I116)</f>
        <v/>
      </c>
      <c r="J117" s="122"/>
      <c r="K117" s="89"/>
      <c r="L117" s="89"/>
      <c r="M117" s="118" t="str">
        <f t="shared" si="5"/>
        <v/>
      </c>
      <c r="N117" s="254" t="str">
        <f t="shared" si="6"/>
        <v/>
      </c>
      <c r="O117" s="285" t="str">
        <f t="shared" si="7"/>
        <v/>
      </c>
      <c r="P117" s="272" t="str">
        <f t="shared" si="8"/>
        <v/>
      </c>
      <c r="Q117" s="287" t="str">
        <f t="shared" si="9"/>
        <v/>
      </c>
      <c r="R117" s="259"/>
      <c r="S117" s="126"/>
    </row>
    <row r="118" spans="1:19" ht="20.100000000000001" customHeight="1" x14ac:dyDescent="0.25">
      <c r="A118" s="244">
        <v>112</v>
      </c>
      <c r="B118" s="277" t="str">
        <f>IF('Frais de personnel'!$B117="","",'Frais de personnel'!$B117)</f>
        <v/>
      </c>
      <c r="C118" s="277" t="str">
        <f>IF('Frais de personnel'!$C117="","",'Frais de personnel'!$C117)</f>
        <v/>
      </c>
      <c r="D118" s="278" t="str">
        <f>IF('Frais de personnel'!$D117="","",'Frais de personnel'!$D117)</f>
        <v/>
      </c>
      <c r="E118" s="251" t="str">
        <f>IF('Frais de personnel'!$E117="","",'Frais de personnel'!$E117)</f>
        <v/>
      </c>
      <c r="F118" s="279" t="str">
        <f>IF('Frais de personnel'!$F117="","",'Frais de personnel'!$F117)</f>
        <v/>
      </c>
      <c r="G118" s="123" t="str">
        <f>IF('Frais de personnel'!$G117="","",'Frais de personnel'!$G117)</f>
        <v/>
      </c>
      <c r="H118" s="123" t="str">
        <f>IF('Frais de personnel'!$H117="","",'Frais de personnel'!$H117)</f>
        <v/>
      </c>
      <c r="I118" s="280" t="str">
        <f>IF('Frais de personnel'!$I117=0,"",'Frais de personnel'!$I117)</f>
        <v/>
      </c>
      <c r="J118" s="122"/>
      <c r="K118" s="89"/>
      <c r="L118" s="89"/>
      <c r="M118" s="118" t="str">
        <f t="shared" si="5"/>
        <v/>
      </c>
      <c r="N118" s="254" t="str">
        <f t="shared" si="6"/>
        <v/>
      </c>
      <c r="O118" s="285" t="str">
        <f t="shared" si="7"/>
        <v/>
      </c>
      <c r="P118" s="272" t="str">
        <f t="shared" si="8"/>
        <v/>
      </c>
      <c r="Q118" s="287" t="str">
        <f t="shared" si="9"/>
        <v/>
      </c>
      <c r="R118" s="259"/>
      <c r="S118" s="126"/>
    </row>
    <row r="119" spans="1:19" ht="20.100000000000001" customHeight="1" x14ac:dyDescent="0.25">
      <c r="A119" s="244">
        <v>113</v>
      </c>
      <c r="B119" s="277" t="str">
        <f>IF('Frais de personnel'!$B118="","",'Frais de personnel'!$B118)</f>
        <v/>
      </c>
      <c r="C119" s="277" t="str">
        <f>IF('Frais de personnel'!$C118="","",'Frais de personnel'!$C118)</f>
        <v/>
      </c>
      <c r="D119" s="278" t="str">
        <f>IF('Frais de personnel'!$D118="","",'Frais de personnel'!$D118)</f>
        <v/>
      </c>
      <c r="E119" s="251" t="str">
        <f>IF('Frais de personnel'!$E118="","",'Frais de personnel'!$E118)</f>
        <v/>
      </c>
      <c r="F119" s="279" t="str">
        <f>IF('Frais de personnel'!$F118="","",'Frais de personnel'!$F118)</f>
        <v/>
      </c>
      <c r="G119" s="123" t="str">
        <f>IF('Frais de personnel'!$G118="","",'Frais de personnel'!$G118)</f>
        <v/>
      </c>
      <c r="H119" s="123" t="str">
        <f>IF('Frais de personnel'!$H118="","",'Frais de personnel'!$H118)</f>
        <v/>
      </c>
      <c r="I119" s="280" t="str">
        <f>IF('Frais de personnel'!$I118=0,"",'Frais de personnel'!$I118)</f>
        <v/>
      </c>
      <c r="J119" s="122"/>
      <c r="K119" s="89"/>
      <c r="L119" s="89"/>
      <c r="M119" s="118" t="str">
        <f t="shared" si="5"/>
        <v/>
      </c>
      <c r="N119" s="254" t="str">
        <f t="shared" si="6"/>
        <v/>
      </c>
      <c r="O119" s="285" t="str">
        <f t="shared" si="7"/>
        <v/>
      </c>
      <c r="P119" s="272" t="str">
        <f t="shared" si="8"/>
        <v/>
      </c>
      <c r="Q119" s="287" t="str">
        <f t="shared" si="9"/>
        <v/>
      </c>
      <c r="R119" s="259"/>
      <c r="S119" s="126"/>
    </row>
    <row r="120" spans="1:19" ht="20.100000000000001" customHeight="1" x14ac:dyDescent="0.25">
      <c r="A120" s="244">
        <v>114</v>
      </c>
      <c r="B120" s="277" t="str">
        <f>IF('Frais de personnel'!$B119="","",'Frais de personnel'!$B119)</f>
        <v/>
      </c>
      <c r="C120" s="277" t="str">
        <f>IF('Frais de personnel'!$C119="","",'Frais de personnel'!$C119)</f>
        <v/>
      </c>
      <c r="D120" s="278" t="str">
        <f>IF('Frais de personnel'!$D119="","",'Frais de personnel'!$D119)</f>
        <v/>
      </c>
      <c r="E120" s="251" t="str">
        <f>IF('Frais de personnel'!$E119="","",'Frais de personnel'!$E119)</f>
        <v/>
      </c>
      <c r="F120" s="279" t="str">
        <f>IF('Frais de personnel'!$F119="","",'Frais de personnel'!$F119)</f>
        <v/>
      </c>
      <c r="G120" s="123" t="str">
        <f>IF('Frais de personnel'!$G119="","",'Frais de personnel'!$G119)</f>
        <v/>
      </c>
      <c r="H120" s="123" t="str">
        <f>IF('Frais de personnel'!$H119="","",'Frais de personnel'!$H119)</f>
        <v/>
      </c>
      <c r="I120" s="280" t="str">
        <f>IF('Frais de personnel'!$I119=0,"",'Frais de personnel'!$I119)</f>
        <v/>
      </c>
      <c r="J120" s="122"/>
      <c r="K120" s="89"/>
      <c r="L120" s="89"/>
      <c r="M120" s="118" t="str">
        <f t="shared" si="5"/>
        <v/>
      </c>
      <c r="N120" s="254" t="str">
        <f t="shared" si="6"/>
        <v/>
      </c>
      <c r="O120" s="285" t="str">
        <f t="shared" si="7"/>
        <v/>
      </c>
      <c r="P120" s="272" t="str">
        <f t="shared" si="8"/>
        <v/>
      </c>
      <c r="Q120" s="287" t="str">
        <f t="shared" si="9"/>
        <v/>
      </c>
      <c r="R120" s="259"/>
      <c r="S120" s="126"/>
    </row>
    <row r="121" spans="1:19" ht="20.100000000000001" customHeight="1" x14ac:dyDescent="0.25">
      <c r="A121" s="244">
        <v>115</v>
      </c>
      <c r="B121" s="277" t="str">
        <f>IF('Frais de personnel'!$B120="","",'Frais de personnel'!$B120)</f>
        <v/>
      </c>
      <c r="C121" s="277" t="str">
        <f>IF('Frais de personnel'!$C120="","",'Frais de personnel'!$C120)</f>
        <v/>
      </c>
      <c r="D121" s="278" t="str">
        <f>IF('Frais de personnel'!$D120="","",'Frais de personnel'!$D120)</f>
        <v/>
      </c>
      <c r="E121" s="251" t="str">
        <f>IF('Frais de personnel'!$E120="","",'Frais de personnel'!$E120)</f>
        <v/>
      </c>
      <c r="F121" s="279" t="str">
        <f>IF('Frais de personnel'!$F120="","",'Frais de personnel'!$F120)</f>
        <v/>
      </c>
      <c r="G121" s="123" t="str">
        <f>IF('Frais de personnel'!$G120="","",'Frais de personnel'!$G120)</f>
        <v/>
      </c>
      <c r="H121" s="123" t="str">
        <f>IF('Frais de personnel'!$H120="","",'Frais de personnel'!$H120)</f>
        <v/>
      </c>
      <c r="I121" s="280" t="str">
        <f>IF('Frais de personnel'!$I120=0,"",'Frais de personnel'!$I120)</f>
        <v/>
      </c>
      <c r="J121" s="122"/>
      <c r="K121" s="89"/>
      <c r="L121" s="89"/>
      <c r="M121" s="118" t="str">
        <f t="shared" si="5"/>
        <v/>
      </c>
      <c r="N121" s="254" t="str">
        <f t="shared" si="6"/>
        <v/>
      </c>
      <c r="O121" s="285" t="str">
        <f t="shared" si="7"/>
        <v/>
      </c>
      <c r="P121" s="272" t="str">
        <f t="shared" si="8"/>
        <v/>
      </c>
      <c r="Q121" s="287" t="str">
        <f t="shared" si="9"/>
        <v/>
      </c>
      <c r="R121" s="259"/>
      <c r="S121" s="126"/>
    </row>
    <row r="122" spans="1:19" ht="20.100000000000001" customHeight="1" x14ac:dyDescent="0.25">
      <c r="A122" s="244">
        <v>116</v>
      </c>
      <c r="B122" s="277" t="str">
        <f>IF('Frais de personnel'!$B121="","",'Frais de personnel'!$B121)</f>
        <v/>
      </c>
      <c r="C122" s="277" t="str">
        <f>IF('Frais de personnel'!$C121="","",'Frais de personnel'!$C121)</f>
        <v/>
      </c>
      <c r="D122" s="278" t="str">
        <f>IF('Frais de personnel'!$D121="","",'Frais de personnel'!$D121)</f>
        <v/>
      </c>
      <c r="E122" s="251" t="str">
        <f>IF('Frais de personnel'!$E121="","",'Frais de personnel'!$E121)</f>
        <v/>
      </c>
      <c r="F122" s="279" t="str">
        <f>IF('Frais de personnel'!$F121="","",'Frais de personnel'!$F121)</f>
        <v/>
      </c>
      <c r="G122" s="123" t="str">
        <f>IF('Frais de personnel'!$G121="","",'Frais de personnel'!$G121)</f>
        <v/>
      </c>
      <c r="H122" s="123" t="str">
        <f>IF('Frais de personnel'!$H121="","",'Frais de personnel'!$H121)</f>
        <v/>
      </c>
      <c r="I122" s="280" t="str">
        <f>IF('Frais de personnel'!$I121=0,"",'Frais de personnel'!$I121)</f>
        <v/>
      </c>
      <c r="J122" s="122"/>
      <c r="K122" s="89"/>
      <c r="L122" s="89"/>
      <c r="M122" s="118" t="str">
        <f t="shared" si="5"/>
        <v/>
      </c>
      <c r="N122" s="254" t="str">
        <f t="shared" si="6"/>
        <v/>
      </c>
      <c r="O122" s="285" t="str">
        <f t="shared" si="7"/>
        <v/>
      </c>
      <c r="P122" s="272" t="str">
        <f t="shared" si="8"/>
        <v/>
      </c>
      <c r="Q122" s="287" t="str">
        <f t="shared" si="9"/>
        <v/>
      </c>
      <c r="R122" s="259"/>
      <c r="S122" s="126"/>
    </row>
    <row r="123" spans="1:19" ht="20.100000000000001" customHeight="1" x14ac:dyDescent="0.25">
      <c r="A123" s="244">
        <v>117</v>
      </c>
      <c r="B123" s="277" t="str">
        <f>IF('Frais de personnel'!$B122="","",'Frais de personnel'!$B122)</f>
        <v/>
      </c>
      <c r="C123" s="277" t="str">
        <f>IF('Frais de personnel'!$C122="","",'Frais de personnel'!$C122)</f>
        <v/>
      </c>
      <c r="D123" s="278" t="str">
        <f>IF('Frais de personnel'!$D122="","",'Frais de personnel'!$D122)</f>
        <v/>
      </c>
      <c r="E123" s="251" t="str">
        <f>IF('Frais de personnel'!$E122="","",'Frais de personnel'!$E122)</f>
        <v/>
      </c>
      <c r="F123" s="279" t="str">
        <f>IF('Frais de personnel'!$F122="","",'Frais de personnel'!$F122)</f>
        <v/>
      </c>
      <c r="G123" s="123" t="str">
        <f>IF('Frais de personnel'!$G122="","",'Frais de personnel'!$G122)</f>
        <v/>
      </c>
      <c r="H123" s="123" t="str">
        <f>IF('Frais de personnel'!$H122="","",'Frais de personnel'!$H122)</f>
        <v/>
      </c>
      <c r="I123" s="280" t="str">
        <f>IF('Frais de personnel'!$I122=0,"",'Frais de personnel'!$I122)</f>
        <v/>
      </c>
      <c r="J123" s="122"/>
      <c r="K123" s="89"/>
      <c r="L123" s="89"/>
      <c r="M123" s="118" t="str">
        <f t="shared" si="5"/>
        <v/>
      </c>
      <c r="N123" s="254" t="str">
        <f t="shared" si="6"/>
        <v/>
      </c>
      <c r="O123" s="285" t="str">
        <f t="shared" si="7"/>
        <v/>
      </c>
      <c r="P123" s="272" t="str">
        <f t="shared" si="8"/>
        <v/>
      </c>
      <c r="Q123" s="287" t="str">
        <f t="shared" si="9"/>
        <v/>
      </c>
      <c r="R123" s="259"/>
      <c r="S123" s="126"/>
    </row>
    <row r="124" spans="1:19" ht="20.100000000000001" customHeight="1" x14ac:dyDescent="0.25">
      <c r="A124" s="244">
        <v>118</v>
      </c>
      <c r="B124" s="277" t="str">
        <f>IF('Frais de personnel'!$B123="","",'Frais de personnel'!$B123)</f>
        <v/>
      </c>
      <c r="C124" s="277" t="str">
        <f>IF('Frais de personnel'!$C123="","",'Frais de personnel'!$C123)</f>
        <v/>
      </c>
      <c r="D124" s="278" t="str">
        <f>IF('Frais de personnel'!$D123="","",'Frais de personnel'!$D123)</f>
        <v/>
      </c>
      <c r="E124" s="251" t="str">
        <f>IF('Frais de personnel'!$E123="","",'Frais de personnel'!$E123)</f>
        <v/>
      </c>
      <c r="F124" s="279" t="str">
        <f>IF('Frais de personnel'!$F123="","",'Frais de personnel'!$F123)</f>
        <v/>
      </c>
      <c r="G124" s="123" t="str">
        <f>IF('Frais de personnel'!$G123="","",'Frais de personnel'!$G123)</f>
        <v/>
      </c>
      <c r="H124" s="123" t="str">
        <f>IF('Frais de personnel'!$H123="","",'Frais de personnel'!$H123)</f>
        <v/>
      </c>
      <c r="I124" s="280" t="str">
        <f>IF('Frais de personnel'!$I123=0,"",'Frais de personnel'!$I123)</f>
        <v/>
      </c>
      <c r="J124" s="122"/>
      <c r="K124" s="89"/>
      <c r="L124" s="89"/>
      <c r="M124" s="118" t="str">
        <f t="shared" si="5"/>
        <v/>
      </c>
      <c r="N124" s="254" t="str">
        <f t="shared" si="6"/>
        <v/>
      </c>
      <c r="O124" s="285" t="str">
        <f t="shared" si="7"/>
        <v/>
      </c>
      <c r="P124" s="272" t="str">
        <f t="shared" si="8"/>
        <v/>
      </c>
      <c r="Q124" s="287" t="str">
        <f t="shared" si="9"/>
        <v/>
      </c>
      <c r="R124" s="259"/>
      <c r="S124" s="126"/>
    </row>
    <row r="125" spans="1:19" ht="20.100000000000001" customHeight="1" x14ac:dyDescent="0.25">
      <c r="A125" s="244">
        <v>119</v>
      </c>
      <c r="B125" s="277" t="str">
        <f>IF('Frais de personnel'!$B124="","",'Frais de personnel'!$B124)</f>
        <v/>
      </c>
      <c r="C125" s="277" t="str">
        <f>IF('Frais de personnel'!$C124="","",'Frais de personnel'!$C124)</f>
        <v/>
      </c>
      <c r="D125" s="278" t="str">
        <f>IF('Frais de personnel'!$D124="","",'Frais de personnel'!$D124)</f>
        <v/>
      </c>
      <c r="E125" s="251" t="str">
        <f>IF('Frais de personnel'!$E124="","",'Frais de personnel'!$E124)</f>
        <v/>
      </c>
      <c r="F125" s="279" t="str">
        <f>IF('Frais de personnel'!$F124="","",'Frais de personnel'!$F124)</f>
        <v/>
      </c>
      <c r="G125" s="123" t="str">
        <f>IF('Frais de personnel'!$G124="","",'Frais de personnel'!$G124)</f>
        <v/>
      </c>
      <c r="H125" s="123" t="str">
        <f>IF('Frais de personnel'!$H124="","",'Frais de personnel'!$H124)</f>
        <v/>
      </c>
      <c r="I125" s="280" t="str">
        <f>IF('Frais de personnel'!$I124=0,"",'Frais de personnel'!$I124)</f>
        <v/>
      </c>
      <c r="J125" s="122"/>
      <c r="K125" s="89"/>
      <c r="L125" s="89"/>
      <c r="M125" s="118" t="str">
        <f t="shared" si="5"/>
        <v/>
      </c>
      <c r="N125" s="254" t="str">
        <f t="shared" si="6"/>
        <v/>
      </c>
      <c r="O125" s="285" t="str">
        <f t="shared" si="7"/>
        <v/>
      </c>
      <c r="P125" s="272" t="str">
        <f t="shared" si="8"/>
        <v/>
      </c>
      <c r="Q125" s="287" t="str">
        <f t="shared" si="9"/>
        <v/>
      </c>
      <c r="R125" s="259"/>
      <c r="S125" s="126"/>
    </row>
    <row r="126" spans="1:19" ht="20.100000000000001" customHeight="1" x14ac:dyDescent="0.25">
      <c r="A126" s="244">
        <v>120</v>
      </c>
      <c r="B126" s="277" t="str">
        <f>IF('Frais de personnel'!$B125="","",'Frais de personnel'!$B125)</f>
        <v/>
      </c>
      <c r="C126" s="277" t="str">
        <f>IF('Frais de personnel'!$C125="","",'Frais de personnel'!$C125)</f>
        <v/>
      </c>
      <c r="D126" s="278" t="str">
        <f>IF('Frais de personnel'!$D125="","",'Frais de personnel'!$D125)</f>
        <v/>
      </c>
      <c r="E126" s="251" t="str">
        <f>IF('Frais de personnel'!$E125="","",'Frais de personnel'!$E125)</f>
        <v/>
      </c>
      <c r="F126" s="279" t="str">
        <f>IF('Frais de personnel'!$F125="","",'Frais de personnel'!$F125)</f>
        <v/>
      </c>
      <c r="G126" s="123" t="str">
        <f>IF('Frais de personnel'!$G125="","",'Frais de personnel'!$G125)</f>
        <v/>
      </c>
      <c r="H126" s="123" t="str">
        <f>IF('Frais de personnel'!$H125="","",'Frais de personnel'!$H125)</f>
        <v/>
      </c>
      <c r="I126" s="280" t="str">
        <f>IF('Frais de personnel'!$I125=0,"",'Frais de personnel'!$I125)</f>
        <v/>
      </c>
      <c r="J126" s="122"/>
      <c r="K126" s="89"/>
      <c r="L126" s="89"/>
      <c r="M126" s="118" t="str">
        <f t="shared" si="5"/>
        <v/>
      </c>
      <c r="N126" s="254" t="str">
        <f t="shared" si="6"/>
        <v/>
      </c>
      <c r="O126" s="285" t="str">
        <f t="shared" si="7"/>
        <v/>
      </c>
      <c r="P126" s="272" t="str">
        <f t="shared" si="8"/>
        <v/>
      </c>
      <c r="Q126" s="287" t="str">
        <f t="shared" si="9"/>
        <v/>
      </c>
      <c r="R126" s="259"/>
      <c r="S126" s="126"/>
    </row>
    <row r="127" spans="1:19" ht="20.100000000000001" customHeight="1" x14ac:dyDescent="0.25">
      <c r="A127" s="244">
        <v>121</v>
      </c>
      <c r="B127" s="277" t="str">
        <f>IF('Frais de personnel'!$B126="","",'Frais de personnel'!$B126)</f>
        <v/>
      </c>
      <c r="C127" s="277" t="str">
        <f>IF('Frais de personnel'!$C126="","",'Frais de personnel'!$C126)</f>
        <v/>
      </c>
      <c r="D127" s="278" t="str">
        <f>IF('Frais de personnel'!$D126="","",'Frais de personnel'!$D126)</f>
        <v/>
      </c>
      <c r="E127" s="251" t="str">
        <f>IF('Frais de personnel'!$E126="","",'Frais de personnel'!$E126)</f>
        <v/>
      </c>
      <c r="F127" s="279" t="str">
        <f>IF('Frais de personnel'!$F126="","",'Frais de personnel'!$F126)</f>
        <v/>
      </c>
      <c r="G127" s="123" t="str">
        <f>IF('Frais de personnel'!$G126="","",'Frais de personnel'!$G126)</f>
        <v/>
      </c>
      <c r="H127" s="123" t="str">
        <f>IF('Frais de personnel'!$H126="","",'Frais de personnel'!$H126)</f>
        <v/>
      </c>
      <c r="I127" s="280" t="str">
        <f>IF('Frais de personnel'!$I126=0,"",'Frais de personnel'!$I126)</f>
        <v/>
      </c>
      <c r="J127" s="122"/>
      <c r="K127" s="89"/>
      <c r="L127" s="89"/>
      <c r="M127" s="118" t="str">
        <f t="shared" si="5"/>
        <v/>
      </c>
      <c r="N127" s="254" t="str">
        <f t="shared" si="6"/>
        <v/>
      </c>
      <c r="O127" s="285" t="str">
        <f t="shared" si="7"/>
        <v/>
      </c>
      <c r="P127" s="272" t="str">
        <f t="shared" si="8"/>
        <v/>
      </c>
      <c r="Q127" s="287" t="str">
        <f t="shared" si="9"/>
        <v/>
      </c>
      <c r="R127" s="259"/>
      <c r="S127" s="126"/>
    </row>
    <row r="128" spans="1:19" ht="20.100000000000001" customHeight="1" x14ac:dyDescent="0.25">
      <c r="A128" s="244">
        <v>122</v>
      </c>
      <c r="B128" s="277" t="str">
        <f>IF('Frais de personnel'!$B127="","",'Frais de personnel'!$B127)</f>
        <v/>
      </c>
      <c r="C128" s="277" t="str">
        <f>IF('Frais de personnel'!$C127="","",'Frais de personnel'!$C127)</f>
        <v/>
      </c>
      <c r="D128" s="278" t="str">
        <f>IF('Frais de personnel'!$D127="","",'Frais de personnel'!$D127)</f>
        <v/>
      </c>
      <c r="E128" s="251" t="str">
        <f>IF('Frais de personnel'!$E127="","",'Frais de personnel'!$E127)</f>
        <v/>
      </c>
      <c r="F128" s="279" t="str">
        <f>IF('Frais de personnel'!$F127="","",'Frais de personnel'!$F127)</f>
        <v/>
      </c>
      <c r="G128" s="123" t="str">
        <f>IF('Frais de personnel'!$G127="","",'Frais de personnel'!$G127)</f>
        <v/>
      </c>
      <c r="H128" s="123" t="str">
        <f>IF('Frais de personnel'!$H127="","",'Frais de personnel'!$H127)</f>
        <v/>
      </c>
      <c r="I128" s="280" t="str">
        <f>IF('Frais de personnel'!$I127=0,"",'Frais de personnel'!$I127)</f>
        <v/>
      </c>
      <c r="J128" s="122"/>
      <c r="K128" s="89"/>
      <c r="L128" s="89"/>
      <c r="M128" s="118" t="str">
        <f t="shared" si="5"/>
        <v/>
      </c>
      <c r="N128" s="254" t="str">
        <f t="shared" si="6"/>
        <v/>
      </c>
      <c r="O128" s="285" t="str">
        <f t="shared" si="7"/>
        <v/>
      </c>
      <c r="P128" s="272" t="str">
        <f t="shared" si="8"/>
        <v/>
      </c>
      <c r="Q128" s="287" t="str">
        <f t="shared" si="9"/>
        <v/>
      </c>
      <c r="R128" s="259"/>
      <c r="S128" s="126"/>
    </row>
    <row r="129" spans="1:19" ht="20.100000000000001" customHeight="1" x14ac:dyDescent="0.25">
      <c r="A129" s="244">
        <v>123</v>
      </c>
      <c r="B129" s="277" t="str">
        <f>IF('Frais de personnel'!$B128="","",'Frais de personnel'!$B128)</f>
        <v/>
      </c>
      <c r="C129" s="277" t="str">
        <f>IF('Frais de personnel'!$C128="","",'Frais de personnel'!$C128)</f>
        <v/>
      </c>
      <c r="D129" s="278" t="str">
        <f>IF('Frais de personnel'!$D128="","",'Frais de personnel'!$D128)</f>
        <v/>
      </c>
      <c r="E129" s="251" t="str">
        <f>IF('Frais de personnel'!$E128="","",'Frais de personnel'!$E128)</f>
        <v/>
      </c>
      <c r="F129" s="279" t="str">
        <f>IF('Frais de personnel'!$F128="","",'Frais de personnel'!$F128)</f>
        <v/>
      </c>
      <c r="G129" s="123" t="str">
        <f>IF('Frais de personnel'!$G128="","",'Frais de personnel'!$G128)</f>
        <v/>
      </c>
      <c r="H129" s="123" t="str">
        <f>IF('Frais de personnel'!$H128="","",'Frais de personnel'!$H128)</f>
        <v/>
      </c>
      <c r="I129" s="280" t="str">
        <f>IF('Frais de personnel'!$I128=0,"",'Frais de personnel'!$I128)</f>
        <v/>
      </c>
      <c r="J129" s="122"/>
      <c r="K129" s="89"/>
      <c r="L129" s="89"/>
      <c r="M129" s="118" t="str">
        <f t="shared" si="5"/>
        <v/>
      </c>
      <c r="N129" s="254" t="str">
        <f t="shared" si="6"/>
        <v/>
      </c>
      <c r="O129" s="285" t="str">
        <f t="shared" si="7"/>
        <v/>
      </c>
      <c r="P129" s="272" t="str">
        <f t="shared" si="8"/>
        <v/>
      </c>
      <c r="Q129" s="287" t="str">
        <f t="shared" si="9"/>
        <v/>
      </c>
      <c r="R129" s="259"/>
      <c r="S129" s="126"/>
    </row>
    <row r="130" spans="1:19" ht="20.100000000000001" customHeight="1" x14ac:dyDescent="0.25">
      <c r="A130" s="244">
        <v>124</v>
      </c>
      <c r="B130" s="277" t="str">
        <f>IF('Frais de personnel'!$B129="","",'Frais de personnel'!$B129)</f>
        <v/>
      </c>
      <c r="C130" s="277" t="str">
        <f>IF('Frais de personnel'!$C129="","",'Frais de personnel'!$C129)</f>
        <v/>
      </c>
      <c r="D130" s="278" t="str">
        <f>IF('Frais de personnel'!$D129="","",'Frais de personnel'!$D129)</f>
        <v/>
      </c>
      <c r="E130" s="251" t="str">
        <f>IF('Frais de personnel'!$E129="","",'Frais de personnel'!$E129)</f>
        <v/>
      </c>
      <c r="F130" s="279" t="str">
        <f>IF('Frais de personnel'!$F129="","",'Frais de personnel'!$F129)</f>
        <v/>
      </c>
      <c r="G130" s="123" t="str">
        <f>IF('Frais de personnel'!$G129="","",'Frais de personnel'!$G129)</f>
        <v/>
      </c>
      <c r="H130" s="123" t="str">
        <f>IF('Frais de personnel'!$H129="","",'Frais de personnel'!$H129)</f>
        <v/>
      </c>
      <c r="I130" s="280" t="str">
        <f>IF('Frais de personnel'!$I129=0,"",'Frais de personnel'!$I129)</f>
        <v/>
      </c>
      <c r="J130" s="122"/>
      <c r="K130" s="89"/>
      <c r="L130" s="89"/>
      <c r="M130" s="118" t="str">
        <f t="shared" si="5"/>
        <v/>
      </c>
      <c r="N130" s="254" t="str">
        <f t="shared" si="6"/>
        <v/>
      </c>
      <c r="O130" s="285" t="str">
        <f t="shared" si="7"/>
        <v/>
      </c>
      <c r="P130" s="272" t="str">
        <f t="shared" si="8"/>
        <v/>
      </c>
      <c r="Q130" s="287" t="str">
        <f t="shared" si="9"/>
        <v/>
      </c>
      <c r="R130" s="259"/>
      <c r="S130" s="126"/>
    </row>
    <row r="131" spans="1:19" ht="20.100000000000001" customHeight="1" x14ac:dyDescent="0.25">
      <c r="A131" s="244">
        <v>125</v>
      </c>
      <c r="B131" s="277" t="str">
        <f>IF('Frais de personnel'!$B130="","",'Frais de personnel'!$B130)</f>
        <v/>
      </c>
      <c r="C131" s="277" t="str">
        <f>IF('Frais de personnel'!$C130="","",'Frais de personnel'!$C130)</f>
        <v/>
      </c>
      <c r="D131" s="278" t="str">
        <f>IF('Frais de personnel'!$D130="","",'Frais de personnel'!$D130)</f>
        <v/>
      </c>
      <c r="E131" s="251" t="str">
        <f>IF('Frais de personnel'!$E130="","",'Frais de personnel'!$E130)</f>
        <v/>
      </c>
      <c r="F131" s="279" t="str">
        <f>IF('Frais de personnel'!$F130="","",'Frais de personnel'!$F130)</f>
        <v/>
      </c>
      <c r="G131" s="123" t="str">
        <f>IF('Frais de personnel'!$G130="","",'Frais de personnel'!$G130)</f>
        <v/>
      </c>
      <c r="H131" s="123" t="str">
        <f>IF('Frais de personnel'!$H130="","",'Frais de personnel'!$H130)</f>
        <v/>
      </c>
      <c r="I131" s="280" t="str">
        <f>IF('Frais de personnel'!$I130=0,"",'Frais de personnel'!$I130)</f>
        <v/>
      </c>
      <c r="J131" s="122"/>
      <c r="K131" s="89"/>
      <c r="L131" s="89"/>
      <c r="M131" s="118" t="str">
        <f t="shared" si="5"/>
        <v/>
      </c>
      <c r="N131" s="254" t="str">
        <f t="shared" si="6"/>
        <v/>
      </c>
      <c r="O131" s="285" t="str">
        <f t="shared" si="7"/>
        <v/>
      </c>
      <c r="P131" s="272" t="str">
        <f t="shared" si="8"/>
        <v/>
      </c>
      <c r="Q131" s="287" t="str">
        <f t="shared" si="9"/>
        <v/>
      </c>
      <c r="R131" s="259"/>
      <c r="S131" s="126"/>
    </row>
    <row r="132" spans="1:19" ht="20.100000000000001" customHeight="1" x14ac:dyDescent="0.25">
      <c r="A132" s="244">
        <v>126</v>
      </c>
      <c r="B132" s="277" t="str">
        <f>IF('Frais de personnel'!$B131="","",'Frais de personnel'!$B131)</f>
        <v/>
      </c>
      <c r="C132" s="277" t="str">
        <f>IF('Frais de personnel'!$C131="","",'Frais de personnel'!$C131)</f>
        <v/>
      </c>
      <c r="D132" s="278" t="str">
        <f>IF('Frais de personnel'!$D131="","",'Frais de personnel'!$D131)</f>
        <v/>
      </c>
      <c r="E132" s="251" t="str">
        <f>IF('Frais de personnel'!$E131="","",'Frais de personnel'!$E131)</f>
        <v/>
      </c>
      <c r="F132" s="279" t="str">
        <f>IF('Frais de personnel'!$F131="","",'Frais de personnel'!$F131)</f>
        <v/>
      </c>
      <c r="G132" s="123" t="str">
        <f>IF('Frais de personnel'!$G131="","",'Frais de personnel'!$G131)</f>
        <v/>
      </c>
      <c r="H132" s="123" t="str">
        <f>IF('Frais de personnel'!$H131="","",'Frais de personnel'!$H131)</f>
        <v/>
      </c>
      <c r="I132" s="280" t="str">
        <f>IF('Frais de personnel'!$I131=0,"",'Frais de personnel'!$I131)</f>
        <v/>
      </c>
      <c r="J132" s="122"/>
      <c r="K132" s="89"/>
      <c r="L132" s="89"/>
      <c r="M132" s="118" t="str">
        <f t="shared" si="5"/>
        <v/>
      </c>
      <c r="N132" s="254" t="str">
        <f t="shared" si="6"/>
        <v/>
      </c>
      <c r="O132" s="285" t="str">
        <f t="shared" si="7"/>
        <v/>
      </c>
      <c r="P132" s="272" t="str">
        <f t="shared" si="8"/>
        <v/>
      </c>
      <c r="Q132" s="287" t="str">
        <f t="shared" si="9"/>
        <v/>
      </c>
      <c r="R132" s="259"/>
      <c r="S132" s="126"/>
    </row>
    <row r="133" spans="1:19" ht="20.100000000000001" customHeight="1" x14ac:dyDescent="0.25">
      <c r="A133" s="244">
        <v>127</v>
      </c>
      <c r="B133" s="277" t="str">
        <f>IF('Frais de personnel'!$B132="","",'Frais de personnel'!$B132)</f>
        <v/>
      </c>
      <c r="C133" s="277" t="str">
        <f>IF('Frais de personnel'!$C132="","",'Frais de personnel'!$C132)</f>
        <v/>
      </c>
      <c r="D133" s="278" t="str">
        <f>IF('Frais de personnel'!$D132="","",'Frais de personnel'!$D132)</f>
        <v/>
      </c>
      <c r="E133" s="251" t="str">
        <f>IF('Frais de personnel'!$E132="","",'Frais de personnel'!$E132)</f>
        <v/>
      </c>
      <c r="F133" s="279" t="str">
        <f>IF('Frais de personnel'!$F132="","",'Frais de personnel'!$F132)</f>
        <v/>
      </c>
      <c r="G133" s="123" t="str">
        <f>IF('Frais de personnel'!$G132="","",'Frais de personnel'!$G132)</f>
        <v/>
      </c>
      <c r="H133" s="123" t="str">
        <f>IF('Frais de personnel'!$H132="","",'Frais de personnel'!$H132)</f>
        <v/>
      </c>
      <c r="I133" s="280" t="str">
        <f>IF('Frais de personnel'!$I132=0,"",'Frais de personnel'!$I132)</f>
        <v/>
      </c>
      <c r="J133" s="122"/>
      <c r="K133" s="89"/>
      <c r="L133" s="89"/>
      <c r="M133" s="118" t="str">
        <f t="shared" si="5"/>
        <v/>
      </c>
      <c r="N133" s="254" t="str">
        <f t="shared" si="6"/>
        <v/>
      </c>
      <c r="O133" s="285" t="str">
        <f t="shared" si="7"/>
        <v/>
      </c>
      <c r="P133" s="272" t="str">
        <f t="shared" si="8"/>
        <v/>
      </c>
      <c r="Q133" s="287" t="str">
        <f t="shared" si="9"/>
        <v/>
      </c>
      <c r="R133" s="259"/>
      <c r="S133" s="126"/>
    </row>
    <row r="134" spans="1:19" ht="20.100000000000001" customHeight="1" x14ac:dyDescent="0.25">
      <c r="A134" s="244">
        <v>128</v>
      </c>
      <c r="B134" s="277" t="str">
        <f>IF('Frais de personnel'!$B133="","",'Frais de personnel'!$B133)</f>
        <v/>
      </c>
      <c r="C134" s="277" t="str">
        <f>IF('Frais de personnel'!$C133="","",'Frais de personnel'!$C133)</f>
        <v/>
      </c>
      <c r="D134" s="278" t="str">
        <f>IF('Frais de personnel'!$D133="","",'Frais de personnel'!$D133)</f>
        <v/>
      </c>
      <c r="E134" s="251" t="str">
        <f>IF('Frais de personnel'!$E133="","",'Frais de personnel'!$E133)</f>
        <v/>
      </c>
      <c r="F134" s="279" t="str">
        <f>IF('Frais de personnel'!$F133="","",'Frais de personnel'!$F133)</f>
        <v/>
      </c>
      <c r="G134" s="123" t="str">
        <f>IF('Frais de personnel'!$G133="","",'Frais de personnel'!$G133)</f>
        <v/>
      </c>
      <c r="H134" s="123" t="str">
        <f>IF('Frais de personnel'!$H133="","",'Frais de personnel'!$H133)</f>
        <v/>
      </c>
      <c r="I134" s="280" t="str">
        <f>IF('Frais de personnel'!$I133=0,"",'Frais de personnel'!$I133)</f>
        <v/>
      </c>
      <c r="J134" s="122"/>
      <c r="K134" s="89"/>
      <c r="L134" s="89"/>
      <c r="M134" s="118" t="str">
        <f t="shared" si="5"/>
        <v/>
      </c>
      <c r="N134" s="254" t="str">
        <f t="shared" si="6"/>
        <v/>
      </c>
      <c r="O134" s="285" t="str">
        <f t="shared" si="7"/>
        <v/>
      </c>
      <c r="P134" s="272" t="str">
        <f t="shared" si="8"/>
        <v/>
      </c>
      <c r="Q134" s="287" t="str">
        <f t="shared" si="9"/>
        <v/>
      </c>
      <c r="R134" s="259"/>
      <c r="S134" s="126"/>
    </row>
    <row r="135" spans="1:19" ht="20.100000000000001" customHeight="1" x14ac:dyDescent="0.25">
      <c r="A135" s="244">
        <v>129</v>
      </c>
      <c r="B135" s="277" t="str">
        <f>IF('Frais de personnel'!$B134="","",'Frais de personnel'!$B134)</f>
        <v/>
      </c>
      <c r="C135" s="277" t="str">
        <f>IF('Frais de personnel'!$C134="","",'Frais de personnel'!$C134)</f>
        <v/>
      </c>
      <c r="D135" s="278" t="str">
        <f>IF('Frais de personnel'!$D134="","",'Frais de personnel'!$D134)</f>
        <v/>
      </c>
      <c r="E135" s="251" t="str">
        <f>IF('Frais de personnel'!$E134="","",'Frais de personnel'!$E134)</f>
        <v/>
      </c>
      <c r="F135" s="279" t="str">
        <f>IF('Frais de personnel'!$F134="","",'Frais de personnel'!$F134)</f>
        <v/>
      </c>
      <c r="G135" s="123" t="str">
        <f>IF('Frais de personnel'!$G134="","",'Frais de personnel'!$G134)</f>
        <v/>
      </c>
      <c r="H135" s="123" t="str">
        <f>IF('Frais de personnel'!$H134="","",'Frais de personnel'!$H134)</f>
        <v/>
      </c>
      <c r="I135" s="280" t="str">
        <f>IF('Frais de personnel'!$I134=0,"",'Frais de personnel'!$I134)</f>
        <v/>
      </c>
      <c r="J135" s="122"/>
      <c r="K135" s="89"/>
      <c r="L135" s="89"/>
      <c r="M135" s="118" t="str">
        <f t="shared" si="5"/>
        <v/>
      </c>
      <c r="N135" s="254" t="str">
        <f t="shared" si="6"/>
        <v/>
      </c>
      <c r="O135" s="285" t="str">
        <f t="shared" si="7"/>
        <v/>
      </c>
      <c r="P135" s="272" t="str">
        <f t="shared" si="8"/>
        <v/>
      </c>
      <c r="Q135" s="287" t="str">
        <f t="shared" si="9"/>
        <v/>
      </c>
      <c r="R135" s="259"/>
      <c r="S135" s="126"/>
    </row>
    <row r="136" spans="1:19" ht="20.100000000000001" customHeight="1" x14ac:dyDescent="0.25">
      <c r="A136" s="244">
        <v>130</v>
      </c>
      <c r="B136" s="277" t="str">
        <f>IF('Frais de personnel'!$B135="","",'Frais de personnel'!$B135)</f>
        <v/>
      </c>
      <c r="C136" s="277" t="str">
        <f>IF('Frais de personnel'!$C135="","",'Frais de personnel'!$C135)</f>
        <v/>
      </c>
      <c r="D136" s="278" t="str">
        <f>IF('Frais de personnel'!$D135="","",'Frais de personnel'!$D135)</f>
        <v/>
      </c>
      <c r="E136" s="251" t="str">
        <f>IF('Frais de personnel'!$E135="","",'Frais de personnel'!$E135)</f>
        <v/>
      </c>
      <c r="F136" s="279" t="str">
        <f>IF('Frais de personnel'!$F135="","",'Frais de personnel'!$F135)</f>
        <v/>
      </c>
      <c r="G136" s="123" t="str">
        <f>IF('Frais de personnel'!$G135="","",'Frais de personnel'!$G135)</f>
        <v/>
      </c>
      <c r="H136" s="123" t="str">
        <f>IF('Frais de personnel'!$H135="","",'Frais de personnel'!$H135)</f>
        <v/>
      </c>
      <c r="I136" s="280" t="str">
        <f>IF('Frais de personnel'!$I135=0,"",'Frais de personnel'!$I135)</f>
        <v/>
      </c>
      <c r="J136" s="122"/>
      <c r="K136" s="89"/>
      <c r="L136" s="89"/>
      <c r="M136" s="118" t="str">
        <f t="shared" ref="M136:M199" si="10">IF($E136="","",IF(OR(($J136=0),($K136=0)),0,$J136/$K136*$L136))</f>
        <v/>
      </c>
      <c r="N136" s="254" t="str">
        <f t="shared" ref="N136:N199" si="11">IF($I136="","",IF($M136&gt;$I136,"Le montant éligible ne peut etre supérieur au montant présenté",""))</f>
        <v/>
      </c>
      <c r="O136" s="285" t="str">
        <f t="shared" ref="O136:O199" si="12">IF(OR(M136=0, ISBLANK(M136)), "", M136)</f>
        <v/>
      </c>
      <c r="P136" s="272" t="str">
        <f t="shared" ref="P136:P199" si="13">IF(H136="","",IF(E136="Salaire technicien",MIN(60000/1607*L136,60000),IF(E136="Salaire ingénieur",MIN(80000/1607*L136,80000))))</f>
        <v/>
      </c>
      <c r="Q136" s="287" t="str">
        <f t="shared" ref="Q136:Q199" si="14">IF(MIN(O136,P136)=0,"",MIN(O136,P136))</f>
        <v/>
      </c>
      <c r="R136" s="259"/>
      <c r="S136" s="126"/>
    </row>
    <row r="137" spans="1:19" ht="20.100000000000001" customHeight="1" x14ac:dyDescent="0.25">
      <c r="A137" s="244">
        <v>131</v>
      </c>
      <c r="B137" s="277" t="str">
        <f>IF('Frais de personnel'!$B136="","",'Frais de personnel'!$B136)</f>
        <v/>
      </c>
      <c r="C137" s="277" t="str">
        <f>IF('Frais de personnel'!$C136="","",'Frais de personnel'!$C136)</f>
        <v/>
      </c>
      <c r="D137" s="278" t="str">
        <f>IF('Frais de personnel'!$D136="","",'Frais de personnel'!$D136)</f>
        <v/>
      </c>
      <c r="E137" s="251" t="str">
        <f>IF('Frais de personnel'!$E136="","",'Frais de personnel'!$E136)</f>
        <v/>
      </c>
      <c r="F137" s="279" t="str">
        <f>IF('Frais de personnel'!$F136="","",'Frais de personnel'!$F136)</f>
        <v/>
      </c>
      <c r="G137" s="123" t="str">
        <f>IF('Frais de personnel'!$G136="","",'Frais de personnel'!$G136)</f>
        <v/>
      </c>
      <c r="H137" s="123" t="str">
        <f>IF('Frais de personnel'!$H136="","",'Frais de personnel'!$H136)</f>
        <v/>
      </c>
      <c r="I137" s="280" t="str">
        <f>IF('Frais de personnel'!$I136=0,"",'Frais de personnel'!$I136)</f>
        <v/>
      </c>
      <c r="J137" s="122"/>
      <c r="K137" s="89"/>
      <c r="L137" s="89"/>
      <c r="M137" s="118" t="str">
        <f t="shared" si="10"/>
        <v/>
      </c>
      <c r="N137" s="254" t="str">
        <f t="shared" si="11"/>
        <v/>
      </c>
      <c r="O137" s="285" t="str">
        <f t="shared" si="12"/>
        <v/>
      </c>
      <c r="P137" s="272" t="str">
        <f t="shared" si="13"/>
        <v/>
      </c>
      <c r="Q137" s="287" t="str">
        <f t="shared" si="14"/>
        <v/>
      </c>
      <c r="R137" s="259"/>
      <c r="S137" s="126"/>
    </row>
    <row r="138" spans="1:19" ht="20.100000000000001" customHeight="1" x14ac:dyDescent="0.25">
      <c r="A138" s="244">
        <v>132</v>
      </c>
      <c r="B138" s="277" t="str">
        <f>IF('Frais de personnel'!$B137="","",'Frais de personnel'!$B137)</f>
        <v/>
      </c>
      <c r="C138" s="277" t="str">
        <f>IF('Frais de personnel'!$C137="","",'Frais de personnel'!$C137)</f>
        <v/>
      </c>
      <c r="D138" s="278" t="str">
        <f>IF('Frais de personnel'!$D137="","",'Frais de personnel'!$D137)</f>
        <v/>
      </c>
      <c r="E138" s="251" t="str">
        <f>IF('Frais de personnel'!$E137="","",'Frais de personnel'!$E137)</f>
        <v/>
      </c>
      <c r="F138" s="279" t="str">
        <f>IF('Frais de personnel'!$F137="","",'Frais de personnel'!$F137)</f>
        <v/>
      </c>
      <c r="G138" s="123" t="str">
        <f>IF('Frais de personnel'!$G137="","",'Frais de personnel'!$G137)</f>
        <v/>
      </c>
      <c r="H138" s="123" t="str">
        <f>IF('Frais de personnel'!$H137="","",'Frais de personnel'!$H137)</f>
        <v/>
      </c>
      <c r="I138" s="280" t="str">
        <f>IF('Frais de personnel'!$I137=0,"",'Frais de personnel'!$I137)</f>
        <v/>
      </c>
      <c r="J138" s="122"/>
      <c r="K138" s="89"/>
      <c r="L138" s="89"/>
      <c r="M138" s="118" t="str">
        <f t="shared" si="10"/>
        <v/>
      </c>
      <c r="N138" s="254" t="str">
        <f t="shared" si="11"/>
        <v/>
      </c>
      <c r="O138" s="285" t="str">
        <f t="shared" si="12"/>
        <v/>
      </c>
      <c r="P138" s="272" t="str">
        <f t="shared" si="13"/>
        <v/>
      </c>
      <c r="Q138" s="287" t="str">
        <f t="shared" si="14"/>
        <v/>
      </c>
      <c r="R138" s="259"/>
      <c r="S138" s="126"/>
    </row>
    <row r="139" spans="1:19" ht="20.100000000000001" customHeight="1" x14ac:dyDescent="0.25">
      <c r="A139" s="244">
        <v>133</v>
      </c>
      <c r="B139" s="277" t="str">
        <f>IF('Frais de personnel'!$B138="","",'Frais de personnel'!$B138)</f>
        <v/>
      </c>
      <c r="C139" s="277" t="str">
        <f>IF('Frais de personnel'!$C138="","",'Frais de personnel'!$C138)</f>
        <v/>
      </c>
      <c r="D139" s="278" t="str">
        <f>IF('Frais de personnel'!$D138="","",'Frais de personnel'!$D138)</f>
        <v/>
      </c>
      <c r="E139" s="251" t="str">
        <f>IF('Frais de personnel'!$E138="","",'Frais de personnel'!$E138)</f>
        <v/>
      </c>
      <c r="F139" s="279" t="str">
        <f>IF('Frais de personnel'!$F138="","",'Frais de personnel'!$F138)</f>
        <v/>
      </c>
      <c r="G139" s="123" t="str">
        <f>IF('Frais de personnel'!$G138="","",'Frais de personnel'!$G138)</f>
        <v/>
      </c>
      <c r="H139" s="123" t="str">
        <f>IF('Frais de personnel'!$H138="","",'Frais de personnel'!$H138)</f>
        <v/>
      </c>
      <c r="I139" s="280" t="str">
        <f>IF('Frais de personnel'!$I138=0,"",'Frais de personnel'!$I138)</f>
        <v/>
      </c>
      <c r="J139" s="122"/>
      <c r="K139" s="89"/>
      <c r="L139" s="89"/>
      <c r="M139" s="118" t="str">
        <f t="shared" si="10"/>
        <v/>
      </c>
      <c r="N139" s="254" t="str">
        <f t="shared" si="11"/>
        <v/>
      </c>
      <c r="O139" s="285" t="str">
        <f t="shared" si="12"/>
        <v/>
      </c>
      <c r="P139" s="272" t="str">
        <f t="shared" si="13"/>
        <v/>
      </c>
      <c r="Q139" s="287" t="str">
        <f t="shared" si="14"/>
        <v/>
      </c>
      <c r="R139" s="259"/>
      <c r="S139" s="126"/>
    </row>
    <row r="140" spans="1:19" ht="20.100000000000001" customHeight="1" x14ac:dyDescent="0.25">
      <c r="A140" s="244">
        <v>134</v>
      </c>
      <c r="B140" s="277" t="str">
        <f>IF('Frais de personnel'!$B139="","",'Frais de personnel'!$B139)</f>
        <v/>
      </c>
      <c r="C140" s="277" t="str">
        <f>IF('Frais de personnel'!$C139="","",'Frais de personnel'!$C139)</f>
        <v/>
      </c>
      <c r="D140" s="278" t="str">
        <f>IF('Frais de personnel'!$D139="","",'Frais de personnel'!$D139)</f>
        <v/>
      </c>
      <c r="E140" s="251" t="str">
        <f>IF('Frais de personnel'!$E139="","",'Frais de personnel'!$E139)</f>
        <v/>
      </c>
      <c r="F140" s="279" t="str">
        <f>IF('Frais de personnel'!$F139="","",'Frais de personnel'!$F139)</f>
        <v/>
      </c>
      <c r="G140" s="123" t="str">
        <f>IF('Frais de personnel'!$G139="","",'Frais de personnel'!$G139)</f>
        <v/>
      </c>
      <c r="H140" s="123" t="str">
        <f>IF('Frais de personnel'!$H139="","",'Frais de personnel'!$H139)</f>
        <v/>
      </c>
      <c r="I140" s="280" t="str">
        <f>IF('Frais de personnel'!$I139=0,"",'Frais de personnel'!$I139)</f>
        <v/>
      </c>
      <c r="J140" s="122"/>
      <c r="K140" s="89"/>
      <c r="L140" s="89"/>
      <c r="M140" s="118" t="str">
        <f t="shared" si="10"/>
        <v/>
      </c>
      <c r="N140" s="254" t="str">
        <f t="shared" si="11"/>
        <v/>
      </c>
      <c r="O140" s="285" t="str">
        <f t="shared" si="12"/>
        <v/>
      </c>
      <c r="P140" s="272" t="str">
        <f t="shared" si="13"/>
        <v/>
      </c>
      <c r="Q140" s="287" t="str">
        <f t="shared" si="14"/>
        <v/>
      </c>
      <c r="R140" s="259"/>
      <c r="S140" s="126"/>
    </row>
    <row r="141" spans="1:19" ht="20.100000000000001" customHeight="1" x14ac:dyDescent="0.25">
      <c r="A141" s="244">
        <v>135</v>
      </c>
      <c r="B141" s="277" t="str">
        <f>IF('Frais de personnel'!$B140="","",'Frais de personnel'!$B140)</f>
        <v/>
      </c>
      <c r="C141" s="277" t="str">
        <f>IF('Frais de personnel'!$C140="","",'Frais de personnel'!$C140)</f>
        <v/>
      </c>
      <c r="D141" s="278" t="str">
        <f>IF('Frais de personnel'!$D140="","",'Frais de personnel'!$D140)</f>
        <v/>
      </c>
      <c r="E141" s="251" t="str">
        <f>IF('Frais de personnel'!$E140="","",'Frais de personnel'!$E140)</f>
        <v/>
      </c>
      <c r="F141" s="279" t="str">
        <f>IF('Frais de personnel'!$F140="","",'Frais de personnel'!$F140)</f>
        <v/>
      </c>
      <c r="G141" s="123" t="str">
        <f>IF('Frais de personnel'!$G140="","",'Frais de personnel'!$G140)</f>
        <v/>
      </c>
      <c r="H141" s="123" t="str">
        <f>IF('Frais de personnel'!$H140="","",'Frais de personnel'!$H140)</f>
        <v/>
      </c>
      <c r="I141" s="280" t="str">
        <f>IF('Frais de personnel'!$I140=0,"",'Frais de personnel'!$I140)</f>
        <v/>
      </c>
      <c r="J141" s="122"/>
      <c r="K141" s="89"/>
      <c r="L141" s="89"/>
      <c r="M141" s="118" t="str">
        <f t="shared" si="10"/>
        <v/>
      </c>
      <c r="N141" s="254" t="str">
        <f t="shared" si="11"/>
        <v/>
      </c>
      <c r="O141" s="285" t="str">
        <f t="shared" si="12"/>
        <v/>
      </c>
      <c r="P141" s="272" t="str">
        <f t="shared" si="13"/>
        <v/>
      </c>
      <c r="Q141" s="287" t="str">
        <f t="shared" si="14"/>
        <v/>
      </c>
      <c r="R141" s="259"/>
      <c r="S141" s="126"/>
    </row>
    <row r="142" spans="1:19" ht="20.100000000000001" customHeight="1" x14ac:dyDescent="0.25">
      <c r="A142" s="244">
        <v>136</v>
      </c>
      <c r="B142" s="277" t="str">
        <f>IF('Frais de personnel'!$B141="","",'Frais de personnel'!$B141)</f>
        <v/>
      </c>
      <c r="C142" s="277" t="str">
        <f>IF('Frais de personnel'!$C141="","",'Frais de personnel'!$C141)</f>
        <v/>
      </c>
      <c r="D142" s="278" t="str">
        <f>IF('Frais de personnel'!$D141="","",'Frais de personnel'!$D141)</f>
        <v/>
      </c>
      <c r="E142" s="251" t="str">
        <f>IF('Frais de personnel'!$E141="","",'Frais de personnel'!$E141)</f>
        <v/>
      </c>
      <c r="F142" s="279" t="str">
        <f>IF('Frais de personnel'!$F141="","",'Frais de personnel'!$F141)</f>
        <v/>
      </c>
      <c r="G142" s="123" t="str">
        <f>IF('Frais de personnel'!$G141="","",'Frais de personnel'!$G141)</f>
        <v/>
      </c>
      <c r="H142" s="123" t="str">
        <f>IF('Frais de personnel'!$H141="","",'Frais de personnel'!$H141)</f>
        <v/>
      </c>
      <c r="I142" s="280" t="str">
        <f>IF('Frais de personnel'!$I141=0,"",'Frais de personnel'!$I141)</f>
        <v/>
      </c>
      <c r="J142" s="122"/>
      <c r="K142" s="89"/>
      <c r="L142" s="89"/>
      <c r="M142" s="118" t="str">
        <f t="shared" si="10"/>
        <v/>
      </c>
      <c r="N142" s="254" t="str">
        <f t="shared" si="11"/>
        <v/>
      </c>
      <c r="O142" s="285" t="str">
        <f t="shared" si="12"/>
        <v/>
      </c>
      <c r="P142" s="272" t="str">
        <f t="shared" si="13"/>
        <v/>
      </c>
      <c r="Q142" s="287" t="str">
        <f t="shared" si="14"/>
        <v/>
      </c>
      <c r="R142" s="259"/>
      <c r="S142" s="126"/>
    </row>
    <row r="143" spans="1:19" ht="20.100000000000001" customHeight="1" x14ac:dyDescent="0.25">
      <c r="A143" s="244">
        <v>137</v>
      </c>
      <c r="B143" s="277" t="str">
        <f>IF('Frais de personnel'!$B142="","",'Frais de personnel'!$B142)</f>
        <v/>
      </c>
      <c r="C143" s="277" t="str">
        <f>IF('Frais de personnel'!$C142="","",'Frais de personnel'!$C142)</f>
        <v/>
      </c>
      <c r="D143" s="278" t="str">
        <f>IF('Frais de personnel'!$D142="","",'Frais de personnel'!$D142)</f>
        <v/>
      </c>
      <c r="E143" s="251" t="str">
        <f>IF('Frais de personnel'!$E142="","",'Frais de personnel'!$E142)</f>
        <v/>
      </c>
      <c r="F143" s="279" t="str">
        <f>IF('Frais de personnel'!$F142="","",'Frais de personnel'!$F142)</f>
        <v/>
      </c>
      <c r="G143" s="123" t="str">
        <f>IF('Frais de personnel'!$G142="","",'Frais de personnel'!$G142)</f>
        <v/>
      </c>
      <c r="H143" s="123" t="str">
        <f>IF('Frais de personnel'!$H142="","",'Frais de personnel'!$H142)</f>
        <v/>
      </c>
      <c r="I143" s="280" t="str">
        <f>IF('Frais de personnel'!$I142=0,"",'Frais de personnel'!$I142)</f>
        <v/>
      </c>
      <c r="J143" s="122"/>
      <c r="K143" s="89"/>
      <c r="L143" s="89"/>
      <c r="M143" s="118" t="str">
        <f t="shared" si="10"/>
        <v/>
      </c>
      <c r="N143" s="254" t="str">
        <f t="shared" si="11"/>
        <v/>
      </c>
      <c r="O143" s="285" t="str">
        <f t="shared" si="12"/>
        <v/>
      </c>
      <c r="P143" s="272" t="str">
        <f t="shared" si="13"/>
        <v/>
      </c>
      <c r="Q143" s="287" t="str">
        <f t="shared" si="14"/>
        <v/>
      </c>
      <c r="R143" s="259"/>
      <c r="S143" s="126"/>
    </row>
    <row r="144" spans="1:19" ht="20.100000000000001" customHeight="1" x14ac:dyDescent="0.25">
      <c r="A144" s="244">
        <v>138</v>
      </c>
      <c r="B144" s="277" t="str">
        <f>IF('Frais de personnel'!$B143="","",'Frais de personnel'!$B143)</f>
        <v/>
      </c>
      <c r="C144" s="277" t="str">
        <f>IF('Frais de personnel'!$C143="","",'Frais de personnel'!$C143)</f>
        <v/>
      </c>
      <c r="D144" s="278" t="str">
        <f>IF('Frais de personnel'!$D143="","",'Frais de personnel'!$D143)</f>
        <v/>
      </c>
      <c r="E144" s="251" t="str">
        <f>IF('Frais de personnel'!$E143="","",'Frais de personnel'!$E143)</f>
        <v/>
      </c>
      <c r="F144" s="279" t="str">
        <f>IF('Frais de personnel'!$F143="","",'Frais de personnel'!$F143)</f>
        <v/>
      </c>
      <c r="G144" s="123" t="str">
        <f>IF('Frais de personnel'!$G143="","",'Frais de personnel'!$G143)</f>
        <v/>
      </c>
      <c r="H144" s="123" t="str">
        <f>IF('Frais de personnel'!$H143="","",'Frais de personnel'!$H143)</f>
        <v/>
      </c>
      <c r="I144" s="280" t="str">
        <f>IF('Frais de personnel'!$I143=0,"",'Frais de personnel'!$I143)</f>
        <v/>
      </c>
      <c r="J144" s="122"/>
      <c r="K144" s="89"/>
      <c r="L144" s="89"/>
      <c r="M144" s="118" t="str">
        <f t="shared" si="10"/>
        <v/>
      </c>
      <c r="N144" s="254" t="str">
        <f t="shared" si="11"/>
        <v/>
      </c>
      <c r="O144" s="285" t="str">
        <f t="shared" si="12"/>
        <v/>
      </c>
      <c r="P144" s="272" t="str">
        <f t="shared" si="13"/>
        <v/>
      </c>
      <c r="Q144" s="287" t="str">
        <f t="shared" si="14"/>
        <v/>
      </c>
      <c r="R144" s="259"/>
      <c r="S144" s="126"/>
    </row>
    <row r="145" spans="1:19" ht="20.100000000000001" customHeight="1" x14ac:dyDescent="0.25">
      <c r="A145" s="244">
        <v>139</v>
      </c>
      <c r="B145" s="277" t="str">
        <f>IF('Frais de personnel'!$B144="","",'Frais de personnel'!$B144)</f>
        <v/>
      </c>
      <c r="C145" s="277" t="str">
        <f>IF('Frais de personnel'!$C144="","",'Frais de personnel'!$C144)</f>
        <v/>
      </c>
      <c r="D145" s="278" t="str">
        <f>IF('Frais de personnel'!$D144="","",'Frais de personnel'!$D144)</f>
        <v/>
      </c>
      <c r="E145" s="251" t="str">
        <f>IF('Frais de personnel'!$E144="","",'Frais de personnel'!$E144)</f>
        <v/>
      </c>
      <c r="F145" s="279" t="str">
        <f>IF('Frais de personnel'!$F144="","",'Frais de personnel'!$F144)</f>
        <v/>
      </c>
      <c r="G145" s="123" t="str">
        <f>IF('Frais de personnel'!$G144="","",'Frais de personnel'!$G144)</f>
        <v/>
      </c>
      <c r="H145" s="123" t="str">
        <f>IF('Frais de personnel'!$H144="","",'Frais de personnel'!$H144)</f>
        <v/>
      </c>
      <c r="I145" s="280" t="str">
        <f>IF('Frais de personnel'!$I144=0,"",'Frais de personnel'!$I144)</f>
        <v/>
      </c>
      <c r="J145" s="122"/>
      <c r="K145" s="89"/>
      <c r="L145" s="89"/>
      <c r="M145" s="118" t="str">
        <f t="shared" si="10"/>
        <v/>
      </c>
      <c r="N145" s="254" t="str">
        <f t="shared" si="11"/>
        <v/>
      </c>
      <c r="O145" s="285" t="str">
        <f t="shared" si="12"/>
        <v/>
      </c>
      <c r="P145" s="272" t="str">
        <f t="shared" si="13"/>
        <v/>
      </c>
      <c r="Q145" s="287" t="str">
        <f t="shared" si="14"/>
        <v/>
      </c>
      <c r="R145" s="259"/>
      <c r="S145" s="126"/>
    </row>
    <row r="146" spans="1:19" ht="20.100000000000001" customHeight="1" x14ac:dyDescent="0.25">
      <c r="A146" s="244">
        <v>140</v>
      </c>
      <c r="B146" s="277" t="str">
        <f>IF('Frais de personnel'!$B145="","",'Frais de personnel'!$B145)</f>
        <v/>
      </c>
      <c r="C146" s="277" t="str">
        <f>IF('Frais de personnel'!$C145="","",'Frais de personnel'!$C145)</f>
        <v/>
      </c>
      <c r="D146" s="278" t="str">
        <f>IF('Frais de personnel'!$D145="","",'Frais de personnel'!$D145)</f>
        <v/>
      </c>
      <c r="E146" s="251" t="str">
        <f>IF('Frais de personnel'!$E145="","",'Frais de personnel'!$E145)</f>
        <v/>
      </c>
      <c r="F146" s="279" t="str">
        <f>IF('Frais de personnel'!$F145="","",'Frais de personnel'!$F145)</f>
        <v/>
      </c>
      <c r="G146" s="123" t="str">
        <f>IF('Frais de personnel'!$G145="","",'Frais de personnel'!$G145)</f>
        <v/>
      </c>
      <c r="H146" s="123" t="str">
        <f>IF('Frais de personnel'!$H145="","",'Frais de personnel'!$H145)</f>
        <v/>
      </c>
      <c r="I146" s="280" t="str">
        <f>IF('Frais de personnel'!$I145=0,"",'Frais de personnel'!$I145)</f>
        <v/>
      </c>
      <c r="J146" s="122"/>
      <c r="K146" s="89"/>
      <c r="L146" s="89"/>
      <c r="M146" s="118" t="str">
        <f t="shared" si="10"/>
        <v/>
      </c>
      <c r="N146" s="254" t="str">
        <f t="shared" si="11"/>
        <v/>
      </c>
      <c r="O146" s="285" t="str">
        <f t="shared" si="12"/>
        <v/>
      </c>
      <c r="P146" s="272" t="str">
        <f t="shared" si="13"/>
        <v/>
      </c>
      <c r="Q146" s="287" t="str">
        <f t="shared" si="14"/>
        <v/>
      </c>
      <c r="R146" s="259"/>
      <c r="S146" s="126"/>
    </row>
    <row r="147" spans="1:19" ht="20.100000000000001" customHeight="1" x14ac:dyDescent="0.25">
      <c r="A147" s="244">
        <v>141</v>
      </c>
      <c r="B147" s="277" t="str">
        <f>IF('Frais de personnel'!$B146="","",'Frais de personnel'!$B146)</f>
        <v/>
      </c>
      <c r="C147" s="277" t="str">
        <f>IF('Frais de personnel'!$C146="","",'Frais de personnel'!$C146)</f>
        <v/>
      </c>
      <c r="D147" s="278" t="str">
        <f>IF('Frais de personnel'!$D146="","",'Frais de personnel'!$D146)</f>
        <v/>
      </c>
      <c r="E147" s="251" t="str">
        <f>IF('Frais de personnel'!$E146="","",'Frais de personnel'!$E146)</f>
        <v/>
      </c>
      <c r="F147" s="279" t="str">
        <f>IF('Frais de personnel'!$F146="","",'Frais de personnel'!$F146)</f>
        <v/>
      </c>
      <c r="G147" s="123" t="str">
        <f>IF('Frais de personnel'!$G146="","",'Frais de personnel'!$G146)</f>
        <v/>
      </c>
      <c r="H147" s="123" t="str">
        <f>IF('Frais de personnel'!$H146="","",'Frais de personnel'!$H146)</f>
        <v/>
      </c>
      <c r="I147" s="280" t="str">
        <f>IF('Frais de personnel'!$I146=0,"",'Frais de personnel'!$I146)</f>
        <v/>
      </c>
      <c r="J147" s="122"/>
      <c r="K147" s="89"/>
      <c r="L147" s="89"/>
      <c r="M147" s="118" t="str">
        <f t="shared" si="10"/>
        <v/>
      </c>
      <c r="N147" s="254" t="str">
        <f t="shared" si="11"/>
        <v/>
      </c>
      <c r="O147" s="285" t="str">
        <f t="shared" si="12"/>
        <v/>
      </c>
      <c r="P147" s="272" t="str">
        <f t="shared" si="13"/>
        <v/>
      </c>
      <c r="Q147" s="287" t="str">
        <f t="shared" si="14"/>
        <v/>
      </c>
      <c r="R147" s="259"/>
      <c r="S147" s="126"/>
    </row>
    <row r="148" spans="1:19" ht="20.100000000000001" customHeight="1" x14ac:dyDescent="0.25">
      <c r="A148" s="244">
        <v>142</v>
      </c>
      <c r="B148" s="277" t="str">
        <f>IF('Frais de personnel'!$B147="","",'Frais de personnel'!$B147)</f>
        <v/>
      </c>
      <c r="C148" s="277" t="str">
        <f>IF('Frais de personnel'!$C147="","",'Frais de personnel'!$C147)</f>
        <v/>
      </c>
      <c r="D148" s="278" t="str">
        <f>IF('Frais de personnel'!$D147="","",'Frais de personnel'!$D147)</f>
        <v/>
      </c>
      <c r="E148" s="251" t="str">
        <f>IF('Frais de personnel'!$E147="","",'Frais de personnel'!$E147)</f>
        <v/>
      </c>
      <c r="F148" s="279" t="str">
        <f>IF('Frais de personnel'!$F147="","",'Frais de personnel'!$F147)</f>
        <v/>
      </c>
      <c r="G148" s="123" t="str">
        <f>IF('Frais de personnel'!$G147="","",'Frais de personnel'!$G147)</f>
        <v/>
      </c>
      <c r="H148" s="123" t="str">
        <f>IF('Frais de personnel'!$H147="","",'Frais de personnel'!$H147)</f>
        <v/>
      </c>
      <c r="I148" s="280" t="str">
        <f>IF('Frais de personnel'!$I147=0,"",'Frais de personnel'!$I147)</f>
        <v/>
      </c>
      <c r="J148" s="122"/>
      <c r="K148" s="89"/>
      <c r="L148" s="89"/>
      <c r="M148" s="118" t="str">
        <f t="shared" si="10"/>
        <v/>
      </c>
      <c r="N148" s="254" t="str">
        <f t="shared" si="11"/>
        <v/>
      </c>
      <c r="O148" s="285" t="str">
        <f t="shared" si="12"/>
        <v/>
      </c>
      <c r="P148" s="272" t="str">
        <f t="shared" si="13"/>
        <v/>
      </c>
      <c r="Q148" s="287" t="str">
        <f t="shared" si="14"/>
        <v/>
      </c>
      <c r="R148" s="259"/>
      <c r="S148" s="126"/>
    </row>
    <row r="149" spans="1:19" ht="20.100000000000001" customHeight="1" x14ac:dyDescent="0.25">
      <c r="A149" s="244">
        <v>143</v>
      </c>
      <c r="B149" s="277" t="str">
        <f>IF('Frais de personnel'!$B148="","",'Frais de personnel'!$B148)</f>
        <v/>
      </c>
      <c r="C149" s="277" t="str">
        <f>IF('Frais de personnel'!$C148="","",'Frais de personnel'!$C148)</f>
        <v/>
      </c>
      <c r="D149" s="278" t="str">
        <f>IF('Frais de personnel'!$D148="","",'Frais de personnel'!$D148)</f>
        <v/>
      </c>
      <c r="E149" s="251" t="str">
        <f>IF('Frais de personnel'!$E148="","",'Frais de personnel'!$E148)</f>
        <v/>
      </c>
      <c r="F149" s="279" t="str">
        <f>IF('Frais de personnel'!$F148="","",'Frais de personnel'!$F148)</f>
        <v/>
      </c>
      <c r="G149" s="123" t="str">
        <f>IF('Frais de personnel'!$G148="","",'Frais de personnel'!$G148)</f>
        <v/>
      </c>
      <c r="H149" s="123" t="str">
        <f>IF('Frais de personnel'!$H148="","",'Frais de personnel'!$H148)</f>
        <v/>
      </c>
      <c r="I149" s="280" t="str">
        <f>IF('Frais de personnel'!$I148=0,"",'Frais de personnel'!$I148)</f>
        <v/>
      </c>
      <c r="J149" s="122"/>
      <c r="K149" s="89"/>
      <c r="L149" s="89"/>
      <c r="M149" s="118" t="str">
        <f t="shared" si="10"/>
        <v/>
      </c>
      <c r="N149" s="254" t="str">
        <f t="shared" si="11"/>
        <v/>
      </c>
      <c r="O149" s="285" t="str">
        <f t="shared" si="12"/>
        <v/>
      </c>
      <c r="P149" s="272" t="str">
        <f t="shared" si="13"/>
        <v/>
      </c>
      <c r="Q149" s="287" t="str">
        <f t="shared" si="14"/>
        <v/>
      </c>
      <c r="R149" s="259"/>
      <c r="S149" s="126"/>
    </row>
    <row r="150" spans="1:19" ht="20.100000000000001" customHeight="1" x14ac:dyDescent="0.25">
      <c r="A150" s="244">
        <v>144</v>
      </c>
      <c r="B150" s="277" t="str">
        <f>IF('Frais de personnel'!$B149="","",'Frais de personnel'!$B149)</f>
        <v/>
      </c>
      <c r="C150" s="277" t="str">
        <f>IF('Frais de personnel'!$C149="","",'Frais de personnel'!$C149)</f>
        <v/>
      </c>
      <c r="D150" s="278" t="str">
        <f>IF('Frais de personnel'!$D149="","",'Frais de personnel'!$D149)</f>
        <v/>
      </c>
      <c r="E150" s="251" t="str">
        <f>IF('Frais de personnel'!$E149="","",'Frais de personnel'!$E149)</f>
        <v/>
      </c>
      <c r="F150" s="279" t="str">
        <f>IF('Frais de personnel'!$F149="","",'Frais de personnel'!$F149)</f>
        <v/>
      </c>
      <c r="G150" s="123" t="str">
        <f>IF('Frais de personnel'!$G149="","",'Frais de personnel'!$G149)</f>
        <v/>
      </c>
      <c r="H150" s="123" t="str">
        <f>IF('Frais de personnel'!$H149="","",'Frais de personnel'!$H149)</f>
        <v/>
      </c>
      <c r="I150" s="280" t="str">
        <f>IF('Frais de personnel'!$I149=0,"",'Frais de personnel'!$I149)</f>
        <v/>
      </c>
      <c r="J150" s="122"/>
      <c r="K150" s="89"/>
      <c r="L150" s="89"/>
      <c r="M150" s="118" t="str">
        <f t="shared" si="10"/>
        <v/>
      </c>
      <c r="N150" s="254" t="str">
        <f t="shared" si="11"/>
        <v/>
      </c>
      <c r="O150" s="285" t="str">
        <f t="shared" si="12"/>
        <v/>
      </c>
      <c r="P150" s="272" t="str">
        <f t="shared" si="13"/>
        <v/>
      </c>
      <c r="Q150" s="287" t="str">
        <f t="shared" si="14"/>
        <v/>
      </c>
      <c r="R150" s="259"/>
      <c r="S150" s="126"/>
    </row>
    <row r="151" spans="1:19" ht="20.100000000000001" customHeight="1" x14ac:dyDescent="0.25">
      <c r="A151" s="244">
        <v>145</v>
      </c>
      <c r="B151" s="277" t="str">
        <f>IF('Frais de personnel'!$B150="","",'Frais de personnel'!$B150)</f>
        <v/>
      </c>
      <c r="C151" s="277" t="str">
        <f>IF('Frais de personnel'!$C150="","",'Frais de personnel'!$C150)</f>
        <v/>
      </c>
      <c r="D151" s="278" t="str">
        <f>IF('Frais de personnel'!$D150="","",'Frais de personnel'!$D150)</f>
        <v/>
      </c>
      <c r="E151" s="251" t="str">
        <f>IF('Frais de personnel'!$E150="","",'Frais de personnel'!$E150)</f>
        <v/>
      </c>
      <c r="F151" s="279" t="str">
        <f>IF('Frais de personnel'!$F150="","",'Frais de personnel'!$F150)</f>
        <v/>
      </c>
      <c r="G151" s="123" t="str">
        <f>IF('Frais de personnel'!$G150="","",'Frais de personnel'!$G150)</f>
        <v/>
      </c>
      <c r="H151" s="123" t="str">
        <f>IF('Frais de personnel'!$H150="","",'Frais de personnel'!$H150)</f>
        <v/>
      </c>
      <c r="I151" s="280" t="str">
        <f>IF('Frais de personnel'!$I150=0,"",'Frais de personnel'!$I150)</f>
        <v/>
      </c>
      <c r="J151" s="122"/>
      <c r="K151" s="89"/>
      <c r="L151" s="89"/>
      <c r="M151" s="118" t="str">
        <f t="shared" si="10"/>
        <v/>
      </c>
      <c r="N151" s="254" t="str">
        <f t="shared" si="11"/>
        <v/>
      </c>
      <c r="O151" s="285" t="str">
        <f t="shared" si="12"/>
        <v/>
      </c>
      <c r="P151" s="272" t="str">
        <f t="shared" si="13"/>
        <v/>
      </c>
      <c r="Q151" s="287" t="str">
        <f t="shared" si="14"/>
        <v/>
      </c>
      <c r="R151" s="259"/>
      <c r="S151" s="126"/>
    </row>
    <row r="152" spans="1:19" ht="20.100000000000001" customHeight="1" x14ac:dyDescent="0.25">
      <c r="A152" s="244">
        <v>146</v>
      </c>
      <c r="B152" s="277" t="str">
        <f>IF('Frais de personnel'!$B151="","",'Frais de personnel'!$B151)</f>
        <v/>
      </c>
      <c r="C152" s="277" t="str">
        <f>IF('Frais de personnel'!$C151="","",'Frais de personnel'!$C151)</f>
        <v/>
      </c>
      <c r="D152" s="278" t="str">
        <f>IF('Frais de personnel'!$D151="","",'Frais de personnel'!$D151)</f>
        <v/>
      </c>
      <c r="E152" s="251" t="str">
        <f>IF('Frais de personnel'!$E151="","",'Frais de personnel'!$E151)</f>
        <v/>
      </c>
      <c r="F152" s="279" t="str">
        <f>IF('Frais de personnel'!$F151="","",'Frais de personnel'!$F151)</f>
        <v/>
      </c>
      <c r="G152" s="123" t="str">
        <f>IF('Frais de personnel'!$G151="","",'Frais de personnel'!$G151)</f>
        <v/>
      </c>
      <c r="H152" s="123" t="str">
        <f>IF('Frais de personnel'!$H151="","",'Frais de personnel'!$H151)</f>
        <v/>
      </c>
      <c r="I152" s="280" t="str">
        <f>IF('Frais de personnel'!$I151=0,"",'Frais de personnel'!$I151)</f>
        <v/>
      </c>
      <c r="J152" s="122"/>
      <c r="K152" s="89"/>
      <c r="L152" s="89"/>
      <c r="M152" s="118" t="str">
        <f t="shared" si="10"/>
        <v/>
      </c>
      <c r="N152" s="254" t="str">
        <f t="shared" si="11"/>
        <v/>
      </c>
      <c r="O152" s="285" t="str">
        <f t="shared" si="12"/>
        <v/>
      </c>
      <c r="P152" s="272" t="str">
        <f t="shared" si="13"/>
        <v/>
      </c>
      <c r="Q152" s="287" t="str">
        <f t="shared" si="14"/>
        <v/>
      </c>
      <c r="R152" s="259"/>
      <c r="S152" s="126"/>
    </row>
    <row r="153" spans="1:19" ht="20.100000000000001" customHeight="1" x14ac:dyDescent="0.25">
      <c r="A153" s="244">
        <v>147</v>
      </c>
      <c r="B153" s="277" t="str">
        <f>IF('Frais de personnel'!$B152="","",'Frais de personnel'!$B152)</f>
        <v/>
      </c>
      <c r="C153" s="277" t="str">
        <f>IF('Frais de personnel'!$C152="","",'Frais de personnel'!$C152)</f>
        <v/>
      </c>
      <c r="D153" s="278" t="str">
        <f>IF('Frais de personnel'!$D152="","",'Frais de personnel'!$D152)</f>
        <v/>
      </c>
      <c r="E153" s="251" t="str">
        <f>IF('Frais de personnel'!$E152="","",'Frais de personnel'!$E152)</f>
        <v/>
      </c>
      <c r="F153" s="279" t="str">
        <f>IF('Frais de personnel'!$F152="","",'Frais de personnel'!$F152)</f>
        <v/>
      </c>
      <c r="G153" s="123" t="str">
        <f>IF('Frais de personnel'!$G152="","",'Frais de personnel'!$G152)</f>
        <v/>
      </c>
      <c r="H153" s="123" t="str">
        <f>IF('Frais de personnel'!$H152="","",'Frais de personnel'!$H152)</f>
        <v/>
      </c>
      <c r="I153" s="280" t="str">
        <f>IF('Frais de personnel'!$I152=0,"",'Frais de personnel'!$I152)</f>
        <v/>
      </c>
      <c r="J153" s="122"/>
      <c r="K153" s="89"/>
      <c r="L153" s="89"/>
      <c r="M153" s="118" t="str">
        <f t="shared" si="10"/>
        <v/>
      </c>
      <c r="N153" s="254" t="str">
        <f t="shared" si="11"/>
        <v/>
      </c>
      <c r="O153" s="285" t="str">
        <f t="shared" si="12"/>
        <v/>
      </c>
      <c r="P153" s="272" t="str">
        <f t="shared" si="13"/>
        <v/>
      </c>
      <c r="Q153" s="287" t="str">
        <f t="shared" si="14"/>
        <v/>
      </c>
      <c r="R153" s="259"/>
      <c r="S153" s="126"/>
    </row>
    <row r="154" spans="1:19" ht="20.100000000000001" customHeight="1" x14ac:dyDescent="0.25">
      <c r="A154" s="244">
        <v>148</v>
      </c>
      <c r="B154" s="277" t="str">
        <f>IF('Frais de personnel'!$B153="","",'Frais de personnel'!$B153)</f>
        <v/>
      </c>
      <c r="C154" s="277" t="str">
        <f>IF('Frais de personnel'!$C153="","",'Frais de personnel'!$C153)</f>
        <v/>
      </c>
      <c r="D154" s="278" t="str">
        <f>IF('Frais de personnel'!$D153="","",'Frais de personnel'!$D153)</f>
        <v/>
      </c>
      <c r="E154" s="251" t="str">
        <f>IF('Frais de personnel'!$E153="","",'Frais de personnel'!$E153)</f>
        <v/>
      </c>
      <c r="F154" s="279" t="str">
        <f>IF('Frais de personnel'!$F153="","",'Frais de personnel'!$F153)</f>
        <v/>
      </c>
      <c r="G154" s="123" t="str">
        <f>IF('Frais de personnel'!$G153="","",'Frais de personnel'!$G153)</f>
        <v/>
      </c>
      <c r="H154" s="123" t="str">
        <f>IF('Frais de personnel'!$H153="","",'Frais de personnel'!$H153)</f>
        <v/>
      </c>
      <c r="I154" s="280" t="str">
        <f>IF('Frais de personnel'!$I153=0,"",'Frais de personnel'!$I153)</f>
        <v/>
      </c>
      <c r="J154" s="122"/>
      <c r="K154" s="89"/>
      <c r="L154" s="89"/>
      <c r="M154" s="118" t="str">
        <f t="shared" si="10"/>
        <v/>
      </c>
      <c r="N154" s="254" t="str">
        <f t="shared" si="11"/>
        <v/>
      </c>
      <c r="O154" s="285" t="str">
        <f t="shared" si="12"/>
        <v/>
      </c>
      <c r="P154" s="272" t="str">
        <f t="shared" si="13"/>
        <v/>
      </c>
      <c r="Q154" s="287" t="str">
        <f t="shared" si="14"/>
        <v/>
      </c>
      <c r="R154" s="259"/>
      <c r="S154" s="126"/>
    </row>
    <row r="155" spans="1:19" ht="20.100000000000001" customHeight="1" x14ac:dyDescent="0.25">
      <c r="A155" s="244">
        <v>149</v>
      </c>
      <c r="B155" s="277" t="str">
        <f>IF('Frais de personnel'!$B154="","",'Frais de personnel'!$B154)</f>
        <v/>
      </c>
      <c r="C155" s="277" t="str">
        <f>IF('Frais de personnel'!$C154="","",'Frais de personnel'!$C154)</f>
        <v/>
      </c>
      <c r="D155" s="278" t="str">
        <f>IF('Frais de personnel'!$D154="","",'Frais de personnel'!$D154)</f>
        <v/>
      </c>
      <c r="E155" s="251" t="str">
        <f>IF('Frais de personnel'!$E154="","",'Frais de personnel'!$E154)</f>
        <v/>
      </c>
      <c r="F155" s="279" t="str">
        <f>IF('Frais de personnel'!$F154="","",'Frais de personnel'!$F154)</f>
        <v/>
      </c>
      <c r="G155" s="123" t="str">
        <f>IF('Frais de personnel'!$G154="","",'Frais de personnel'!$G154)</f>
        <v/>
      </c>
      <c r="H155" s="123" t="str">
        <f>IF('Frais de personnel'!$H154="","",'Frais de personnel'!$H154)</f>
        <v/>
      </c>
      <c r="I155" s="280" t="str">
        <f>IF('Frais de personnel'!$I154=0,"",'Frais de personnel'!$I154)</f>
        <v/>
      </c>
      <c r="J155" s="122"/>
      <c r="K155" s="89"/>
      <c r="L155" s="89"/>
      <c r="M155" s="118" t="str">
        <f t="shared" si="10"/>
        <v/>
      </c>
      <c r="N155" s="254" t="str">
        <f t="shared" si="11"/>
        <v/>
      </c>
      <c r="O155" s="285" t="str">
        <f t="shared" si="12"/>
        <v/>
      </c>
      <c r="P155" s="272" t="str">
        <f t="shared" si="13"/>
        <v/>
      </c>
      <c r="Q155" s="287" t="str">
        <f t="shared" si="14"/>
        <v/>
      </c>
      <c r="R155" s="259"/>
      <c r="S155" s="126"/>
    </row>
    <row r="156" spans="1:19" ht="20.100000000000001" customHeight="1" x14ac:dyDescent="0.25">
      <c r="A156" s="244">
        <v>150</v>
      </c>
      <c r="B156" s="277" t="str">
        <f>IF('Frais de personnel'!$B155="","",'Frais de personnel'!$B155)</f>
        <v/>
      </c>
      <c r="C156" s="277" t="str">
        <f>IF('Frais de personnel'!$C155="","",'Frais de personnel'!$C155)</f>
        <v/>
      </c>
      <c r="D156" s="278" t="str">
        <f>IF('Frais de personnel'!$D155="","",'Frais de personnel'!$D155)</f>
        <v/>
      </c>
      <c r="E156" s="251" t="str">
        <f>IF('Frais de personnel'!$E155="","",'Frais de personnel'!$E155)</f>
        <v/>
      </c>
      <c r="F156" s="279" t="str">
        <f>IF('Frais de personnel'!$F155="","",'Frais de personnel'!$F155)</f>
        <v/>
      </c>
      <c r="G156" s="123" t="str">
        <f>IF('Frais de personnel'!$G155="","",'Frais de personnel'!$G155)</f>
        <v/>
      </c>
      <c r="H156" s="123" t="str">
        <f>IF('Frais de personnel'!$H155="","",'Frais de personnel'!$H155)</f>
        <v/>
      </c>
      <c r="I156" s="280" t="str">
        <f>IF('Frais de personnel'!$I155=0,"",'Frais de personnel'!$I155)</f>
        <v/>
      </c>
      <c r="J156" s="122"/>
      <c r="K156" s="89"/>
      <c r="L156" s="89"/>
      <c r="M156" s="118" t="str">
        <f t="shared" si="10"/>
        <v/>
      </c>
      <c r="N156" s="254" t="str">
        <f t="shared" si="11"/>
        <v/>
      </c>
      <c r="O156" s="285" t="str">
        <f t="shared" si="12"/>
        <v/>
      </c>
      <c r="P156" s="272" t="str">
        <f t="shared" si="13"/>
        <v/>
      </c>
      <c r="Q156" s="287" t="str">
        <f t="shared" si="14"/>
        <v/>
      </c>
      <c r="R156" s="259"/>
      <c r="S156" s="126"/>
    </row>
    <row r="157" spans="1:19" ht="20.100000000000001" customHeight="1" x14ac:dyDescent="0.25">
      <c r="A157" s="244">
        <v>151</v>
      </c>
      <c r="B157" s="277" t="str">
        <f>IF('Frais de personnel'!$B156="","",'Frais de personnel'!$B156)</f>
        <v/>
      </c>
      <c r="C157" s="277" t="str">
        <f>IF('Frais de personnel'!$C156="","",'Frais de personnel'!$C156)</f>
        <v/>
      </c>
      <c r="D157" s="278" t="str">
        <f>IF('Frais de personnel'!$D156="","",'Frais de personnel'!$D156)</f>
        <v/>
      </c>
      <c r="E157" s="251" t="str">
        <f>IF('Frais de personnel'!$E156="","",'Frais de personnel'!$E156)</f>
        <v/>
      </c>
      <c r="F157" s="279" t="str">
        <f>IF('Frais de personnel'!$F156="","",'Frais de personnel'!$F156)</f>
        <v/>
      </c>
      <c r="G157" s="123" t="str">
        <f>IF('Frais de personnel'!$G156="","",'Frais de personnel'!$G156)</f>
        <v/>
      </c>
      <c r="H157" s="123" t="str">
        <f>IF('Frais de personnel'!$H156="","",'Frais de personnel'!$H156)</f>
        <v/>
      </c>
      <c r="I157" s="280" t="str">
        <f>IF('Frais de personnel'!$I156=0,"",'Frais de personnel'!$I156)</f>
        <v/>
      </c>
      <c r="J157" s="122"/>
      <c r="K157" s="89"/>
      <c r="L157" s="89"/>
      <c r="M157" s="118" t="str">
        <f t="shared" si="10"/>
        <v/>
      </c>
      <c r="N157" s="254" t="str">
        <f t="shared" si="11"/>
        <v/>
      </c>
      <c r="O157" s="285" t="str">
        <f t="shared" si="12"/>
        <v/>
      </c>
      <c r="P157" s="272" t="str">
        <f t="shared" si="13"/>
        <v/>
      </c>
      <c r="Q157" s="287" t="str">
        <f t="shared" si="14"/>
        <v/>
      </c>
      <c r="R157" s="259"/>
      <c r="S157" s="126"/>
    </row>
    <row r="158" spans="1:19" ht="20.100000000000001" customHeight="1" x14ac:dyDescent="0.25">
      <c r="A158" s="244">
        <v>152</v>
      </c>
      <c r="B158" s="277" t="str">
        <f>IF('Frais de personnel'!$B157="","",'Frais de personnel'!$B157)</f>
        <v/>
      </c>
      <c r="C158" s="277" t="str">
        <f>IF('Frais de personnel'!$C157="","",'Frais de personnel'!$C157)</f>
        <v/>
      </c>
      <c r="D158" s="278" t="str">
        <f>IF('Frais de personnel'!$D157="","",'Frais de personnel'!$D157)</f>
        <v/>
      </c>
      <c r="E158" s="251" t="str">
        <f>IF('Frais de personnel'!$E157="","",'Frais de personnel'!$E157)</f>
        <v/>
      </c>
      <c r="F158" s="279" t="str">
        <f>IF('Frais de personnel'!$F157="","",'Frais de personnel'!$F157)</f>
        <v/>
      </c>
      <c r="G158" s="123" t="str">
        <f>IF('Frais de personnel'!$G157="","",'Frais de personnel'!$G157)</f>
        <v/>
      </c>
      <c r="H158" s="123" t="str">
        <f>IF('Frais de personnel'!$H157="","",'Frais de personnel'!$H157)</f>
        <v/>
      </c>
      <c r="I158" s="280" t="str">
        <f>IF('Frais de personnel'!$I157=0,"",'Frais de personnel'!$I157)</f>
        <v/>
      </c>
      <c r="J158" s="122"/>
      <c r="K158" s="89"/>
      <c r="L158" s="89"/>
      <c r="M158" s="118" t="str">
        <f t="shared" si="10"/>
        <v/>
      </c>
      <c r="N158" s="254" t="str">
        <f t="shared" si="11"/>
        <v/>
      </c>
      <c r="O158" s="285" t="str">
        <f t="shared" si="12"/>
        <v/>
      </c>
      <c r="P158" s="272" t="str">
        <f t="shared" si="13"/>
        <v/>
      </c>
      <c r="Q158" s="287" t="str">
        <f t="shared" si="14"/>
        <v/>
      </c>
      <c r="R158" s="259"/>
      <c r="S158" s="126"/>
    </row>
    <row r="159" spans="1:19" ht="20.100000000000001" customHeight="1" x14ac:dyDescent="0.25">
      <c r="A159" s="244">
        <v>153</v>
      </c>
      <c r="B159" s="277" t="str">
        <f>IF('Frais de personnel'!$B158="","",'Frais de personnel'!$B158)</f>
        <v/>
      </c>
      <c r="C159" s="277" t="str">
        <f>IF('Frais de personnel'!$C158="","",'Frais de personnel'!$C158)</f>
        <v/>
      </c>
      <c r="D159" s="278" t="str">
        <f>IF('Frais de personnel'!$D158="","",'Frais de personnel'!$D158)</f>
        <v/>
      </c>
      <c r="E159" s="251" t="str">
        <f>IF('Frais de personnel'!$E158="","",'Frais de personnel'!$E158)</f>
        <v/>
      </c>
      <c r="F159" s="279" t="str">
        <f>IF('Frais de personnel'!$F158="","",'Frais de personnel'!$F158)</f>
        <v/>
      </c>
      <c r="G159" s="123" t="str">
        <f>IF('Frais de personnel'!$G158="","",'Frais de personnel'!$G158)</f>
        <v/>
      </c>
      <c r="H159" s="123" t="str">
        <f>IF('Frais de personnel'!$H158="","",'Frais de personnel'!$H158)</f>
        <v/>
      </c>
      <c r="I159" s="280" t="str">
        <f>IF('Frais de personnel'!$I158=0,"",'Frais de personnel'!$I158)</f>
        <v/>
      </c>
      <c r="J159" s="122"/>
      <c r="K159" s="89"/>
      <c r="L159" s="89"/>
      <c r="M159" s="118" t="str">
        <f t="shared" si="10"/>
        <v/>
      </c>
      <c r="N159" s="254" t="str">
        <f t="shared" si="11"/>
        <v/>
      </c>
      <c r="O159" s="285" t="str">
        <f t="shared" si="12"/>
        <v/>
      </c>
      <c r="P159" s="272" t="str">
        <f t="shared" si="13"/>
        <v/>
      </c>
      <c r="Q159" s="287" t="str">
        <f t="shared" si="14"/>
        <v/>
      </c>
      <c r="R159" s="259"/>
      <c r="S159" s="126"/>
    </row>
    <row r="160" spans="1:19" ht="20.100000000000001" customHeight="1" x14ac:dyDescent="0.25">
      <c r="A160" s="244">
        <v>154</v>
      </c>
      <c r="B160" s="277" t="str">
        <f>IF('Frais de personnel'!$B159="","",'Frais de personnel'!$B159)</f>
        <v/>
      </c>
      <c r="C160" s="277" t="str">
        <f>IF('Frais de personnel'!$C159="","",'Frais de personnel'!$C159)</f>
        <v/>
      </c>
      <c r="D160" s="278" t="str">
        <f>IF('Frais de personnel'!$D159="","",'Frais de personnel'!$D159)</f>
        <v/>
      </c>
      <c r="E160" s="251" t="str">
        <f>IF('Frais de personnel'!$E159="","",'Frais de personnel'!$E159)</f>
        <v/>
      </c>
      <c r="F160" s="279" t="str">
        <f>IF('Frais de personnel'!$F159="","",'Frais de personnel'!$F159)</f>
        <v/>
      </c>
      <c r="G160" s="123" t="str">
        <f>IF('Frais de personnel'!$G159="","",'Frais de personnel'!$G159)</f>
        <v/>
      </c>
      <c r="H160" s="123" t="str">
        <f>IF('Frais de personnel'!$H159="","",'Frais de personnel'!$H159)</f>
        <v/>
      </c>
      <c r="I160" s="280" t="str">
        <f>IF('Frais de personnel'!$I159=0,"",'Frais de personnel'!$I159)</f>
        <v/>
      </c>
      <c r="J160" s="122"/>
      <c r="K160" s="89"/>
      <c r="L160" s="89"/>
      <c r="M160" s="118" t="str">
        <f t="shared" si="10"/>
        <v/>
      </c>
      <c r="N160" s="254" t="str">
        <f t="shared" si="11"/>
        <v/>
      </c>
      <c r="O160" s="285" t="str">
        <f t="shared" si="12"/>
        <v/>
      </c>
      <c r="P160" s="272" t="str">
        <f t="shared" si="13"/>
        <v/>
      </c>
      <c r="Q160" s="287" t="str">
        <f t="shared" si="14"/>
        <v/>
      </c>
      <c r="R160" s="259"/>
      <c r="S160" s="126"/>
    </row>
    <row r="161" spans="1:19" ht="20.100000000000001" customHeight="1" x14ac:dyDescent="0.25">
      <c r="A161" s="244">
        <v>155</v>
      </c>
      <c r="B161" s="277" t="str">
        <f>IF('Frais de personnel'!$B160="","",'Frais de personnel'!$B160)</f>
        <v/>
      </c>
      <c r="C161" s="277" t="str">
        <f>IF('Frais de personnel'!$C160="","",'Frais de personnel'!$C160)</f>
        <v/>
      </c>
      <c r="D161" s="278" t="str">
        <f>IF('Frais de personnel'!$D160="","",'Frais de personnel'!$D160)</f>
        <v/>
      </c>
      <c r="E161" s="251" t="str">
        <f>IF('Frais de personnel'!$E160="","",'Frais de personnel'!$E160)</f>
        <v/>
      </c>
      <c r="F161" s="279" t="str">
        <f>IF('Frais de personnel'!$F160="","",'Frais de personnel'!$F160)</f>
        <v/>
      </c>
      <c r="G161" s="123" t="str">
        <f>IF('Frais de personnel'!$G160="","",'Frais de personnel'!$G160)</f>
        <v/>
      </c>
      <c r="H161" s="123" t="str">
        <f>IF('Frais de personnel'!$H160="","",'Frais de personnel'!$H160)</f>
        <v/>
      </c>
      <c r="I161" s="280" t="str">
        <f>IF('Frais de personnel'!$I160=0,"",'Frais de personnel'!$I160)</f>
        <v/>
      </c>
      <c r="J161" s="122"/>
      <c r="K161" s="89"/>
      <c r="L161" s="89"/>
      <c r="M161" s="118" t="str">
        <f t="shared" si="10"/>
        <v/>
      </c>
      <c r="N161" s="254" t="str">
        <f t="shared" si="11"/>
        <v/>
      </c>
      <c r="O161" s="285" t="str">
        <f t="shared" si="12"/>
        <v/>
      </c>
      <c r="P161" s="272" t="str">
        <f t="shared" si="13"/>
        <v/>
      </c>
      <c r="Q161" s="287" t="str">
        <f t="shared" si="14"/>
        <v/>
      </c>
      <c r="R161" s="259"/>
      <c r="S161" s="126"/>
    </row>
    <row r="162" spans="1:19" ht="20.100000000000001" customHeight="1" x14ac:dyDescent="0.25">
      <c r="A162" s="244">
        <v>156</v>
      </c>
      <c r="B162" s="277" t="str">
        <f>IF('Frais de personnel'!$B161="","",'Frais de personnel'!$B161)</f>
        <v/>
      </c>
      <c r="C162" s="277" t="str">
        <f>IF('Frais de personnel'!$C161="","",'Frais de personnel'!$C161)</f>
        <v/>
      </c>
      <c r="D162" s="278" t="str">
        <f>IF('Frais de personnel'!$D161="","",'Frais de personnel'!$D161)</f>
        <v/>
      </c>
      <c r="E162" s="251" t="str">
        <f>IF('Frais de personnel'!$E161="","",'Frais de personnel'!$E161)</f>
        <v/>
      </c>
      <c r="F162" s="279" t="str">
        <f>IF('Frais de personnel'!$F161="","",'Frais de personnel'!$F161)</f>
        <v/>
      </c>
      <c r="G162" s="123" t="str">
        <f>IF('Frais de personnel'!$G161="","",'Frais de personnel'!$G161)</f>
        <v/>
      </c>
      <c r="H162" s="123" t="str">
        <f>IF('Frais de personnel'!$H161="","",'Frais de personnel'!$H161)</f>
        <v/>
      </c>
      <c r="I162" s="280" t="str">
        <f>IF('Frais de personnel'!$I161=0,"",'Frais de personnel'!$I161)</f>
        <v/>
      </c>
      <c r="J162" s="122"/>
      <c r="K162" s="89"/>
      <c r="L162" s="89"/>
      <c r="M162" s="118" t="str">
        <f t="shared" si="10"/>
        <v/>
      </c>
      <c r="N162" s="254" t="str">
        <f t="shared" si="11"/>
        <v/>
      </c>
      <c r="O162" s="285" t="str">
        <f t="shared" si="12"/>
        <v/>
      </c>
      <c r="P162" s="272" t="str">
        <f t="shared" si="13"/>
        <v/>
      </c>
      <c r="Q162" s="287" t="str">
        <f t="shared" si="14"/>
        <v/>
      </c>
      <c r="R162" s="259"/>
      <c r="S162" s="126"/>
    </row>
    <row r="163" spans="1:19" ht="20.100000000000001" customHeight="1" x14ac:dyDescent="0.25">
      <c r="A163" s="244">
        <v>157</v>
      </c>
      <c r="B163" s="277" t="str">
        <f>IF('Frais de personnel'!$B162="","",'Frais de personnel'!$B162)</f>
        <v/>
      </c>
      <c r="C163" s="277" t="str">
        <f>IF('Frais de personnel'!$C162="","",'Frais de personnel'!$C162)</f>
        <v/>
      </c>
      <c r="D163" s="278" t="str">
        <f>IF('Frais de personnel'!$D162="","",'Frais de personnel'!$D162)</f>
        <v/>
      </c>
      <c r="E163" s="251" t="str">
        <f>IF('Frais de personnel'!$E162="","",'Frais de personnel'!$E162)</f>
        <v/>
      </c>
      <c r="F163" s="279" t="str">
        <f>IF('Frais de personnel'!$F162="","",'Frais de personnel'!$F162)</f>
        <v/>
      </c>
      <c r="G163" s="123" t="str">
        <f>IF('Frais de personnel'!$G162="","",'Frais de personnel'!$G162)</f>
        <v/>
      </c>
      <c r="H163" s="123" t="str">
        <f>IF('Frais de personnel'!$H162="","",'Frais de personnel'!$H162)</f>
        <v/>
      </c>
      <c r="I163" s="280" t="str">
        <f>IF('Frais de personnel'!$I162=0,"",'Frais de personnel'!$I162)</f>
        <v/>
      </c>
      <c r="J163" s="122"/>
      <c r="K163" s="89"/>
      <c r="L163" s="89"/>
      <c r="M163" s="118" t="str">
        <f t="shared" si="10"/>
        <v/>
      </c>
      <c r="N163" s="254" t="str">
        <f t="shared" si="11"/>
        <v/>
      </c>
      <c r="O163" s="285" t="str">
        <f t="shared" si="12"/>
        <v/>
      </c>
      <c r="P163" s="272" t="str">
        <f t="shared" si="13"/>
        <v/>
      </c>
      <c r="Q163" s="287" t="str">
        <f t="shared" si="14"/>
        <v/>
      </c>
      <c r="R163" s="259"/>
      <c r="S163" s="126"/>
    </row>
    <row r="164" spans="1:19" ht="20.100000000000001" customHeight="1" x14ac:dyDescent="0.25">
      <c r="A164" s="244">
        <v>158</v>
      </c>
      <c r="B164" s="277" t="str">
        <f>IF('Frais de personnel'!$B163="","",'Frais de personnel'!$B163)</f>
        <v/>
      </c>
      <c r="C164" s="277" t="str">
        <f>IF('Frais de personnel'!$C163="","",'Frais de personnel'!$C163)</f>
        <v/>
      </c>
      <c r="D164" s="278" t="str">
        <f>IF('Frais de personnel'!$D163="","",'Frais de personnel'!$D163)</f>
        <v/>
      </c>
      <c r="E164" s="251" t="str">
        <f>IF('Frais de personnel'!$E163="","",'Frais de personnel'!$E163)</f>
        <v/>
      </c>
      <c r="F164" s="279" t="str">
        <f>IF('Frais de personnel'!$F163="","",'Frais de personnel'!$F163)</f>
        <v/>
      </c>
      <c r="G164" s="123" t="str">
        <f>IF('Frais de personnel'!$G163="","",'Frais de personnel'!$G163)</f>
        <v/>
      </c>
      <c r="H164" s="123" t="str">
        <f>IF('Frais de personnel'!$H163="","",'Frais de personnel'!$H163)</f>
        <v/>
      </c>
      <c r="I164" s="280" t="str">
        <f>IF('Frais de personnel'!$I163=0,"",'Frais de personnel'!$I163)</f>
        <v/>
      </c>
      <c r="J164" s="122"/>
      <c r="K164" s="89"/>
      <c r="L164" s="89"/>
      <c r="M164" s="118" t="str">
        <f t="shared" si="10"/>
        <v/>
      </c>
      <c r="N164" s="254" t="str">
        <f t="shared" si="11"/>
        <v/>
      </c>
      <c r="O164" s="285" t="str">
        <f t="shared" si="12"/>
        <v/>
      </c>
      <c r="P164" s="272" t="str">
        <f t="shared" si="13"/>
        <v/>
      </c>
      <c r="Q164" s="287" t="str">
        <f t="shared" si="14"/>
        <v/>
      </c>
      <c r="R164" s="259"/>
      <c r="S164" s="126"/>
    </row>
    <row r="165" spans="1:19" ht="20.100000000000001" customHeight="1" x14ac:dyDescent="0.25">
      <c r="A165" s="244">
        <v>159</v>
      </c>
      <c r="B165" s="277" t="str">
        <f>IF('Frais de personnel'!$B164="","",'Frais de personnel'!$B164)</f>
        <v/>
      </c>
      <c r="C165" s="277" t="str">
        <f>IF('Frais de personnel'!$C164="","",'Frais de personnel'!$C164)</f>
        <v/>
      </c>
      <c r="D165" s="278" t="str">
        <f>IF('Frais de personnel'!$D164="","",'Frais de personnel'!$D164)</f>
        <v/>
      </c>
      <c r="E165" s="251" t="str">
        <f>IF('Frais de personnel'!$E164="","",'Frais de personnel'!$E164)</f>
        <v/>
      </c>
      <c r="F165" s="279" t="str">
        <f>IF('Frais de personnel'!$F164="","",'Frais de personnel'!$F164)</f>
        <v/>
      </c>
      <c r="G165" s="123" t="str">
        <f>IF('Frais de personnel'!$G164="","",'Frais de personnel'!$G164)</f>
        <v/>
      </c>
      <c r="H165" s="123" t="str">
        <f>IF('Frais de personnel'!$H164="","",'Frais de personnel'!$H164)</f>
        <v/>
      </c>
      <c r="I165" s="280" t="str">
        <f>IF('Frais de personnel'!$I164=0,"",'Frais de personnel'!$I164)</f>
        <v/>
      </c>
      <c r="J165" s="122"/>
      <c r="K165" s="89"/>
      <c r="L165" s="89"/>
      <c r="M165" s="118" t="str">
        <f t="shared" si="10"/>
        <v/>
      </c>
      <c r="N165" s="254" t="str">
        <f t="shared" si="11"/>
        <v/>
      </c>
      <c r="O165" s="285" t="str">
        <f t="shared" si="12"/>
        <v/>
      </c>
      <c r="P165" s="272" t="str">
        <f t="shared" si="13"/>
        <v/>
      </c>
      <c r="Q165" s="287" t="str">
        <f t="shared" si="14"/>
        <v/>
      </c>
      <c r="R165" s="259"/>
      <c r="S165" s="126"/>
    </row>
    <row r="166" spans="1:19" ht="20.100000000000001" customHeight="1" x14ac:dyDescent="0.25">
      <c r="A166" s="244">
        <v>160</v>
      </c>
      <c r="B166" s="277" t="str">
        <f>IF('Frais de personnel'!$B165="","",'Frais de personnel'!$B165)</f>
        <v/>
      </c>
      <c r="C166" s="277" t="str">
        <f>IF('Frais de personnel'!$C165="","",'Frais de personnel'!$C165)</f>
        <v/>
      </c>
      <c r="D166" s="278" t="str">
        <f>IF('Frais de personnel'!$D165="","",'Frais de personnel'!$D165)</f>
        <v/>
      </c>
      <c r="E166" s="251" t="str">
        <f>IF('Frais de personnel'!$E165="","",'Frais de personnel'!$E165)</f>
        <v/>
      </c>
      <c r="F166" s="279" t="str">
        <f>IF('Frais de personnel'!$F165="","",'Frais de personnel'!$F165)</f>
        <v/>
      </c>
      <c r="G166" s="123" t="str">
        <f>IF('Frais de personnel'!$G165="","",'Frais de personnel'!$G165)</f>
        <v/>
      </c>
      <c r="H166" s="123" t="str">
        <f>IF('Frais de personnel'!$H165="","",'Frais de personnel'!$H165)</f>
        <v/>
      </c>
      <c r="I166" s="280" t="str">
        <f>IF('Frais de personnel'!$I165=0,"",'Frais de personnel'!$I165)</f>
        <v/>
      </c>
      <c r="J166" s="122"/>
      <c r="K166" s="89"/>
      <c r="L166" s="89"/>
      <c r="M166" s="118" t="str">
        <f t="shared" si="10"/>
        <v/>
      </c>
      <c r="N166" s="254" t="str">
        <f t="shared" si="11"/>
        <v/>
      </c>
      <c r="O166" s="285" t="str">
        <f t="shared" si="12"/>
        <v/>
      </c>
      <c r="P166" s="272" t="str">
        <f t="shared" si="13"/>
        <v/>
      </c>
      <c r="Q166" s="287" t="str">
        <f t="shared" si="14"/>
        <v/>
      </c>
      <c r="R166" s="259"/>
      <c r="S166" s="126"/>
    </row>
    <row r="167" spans="1:19" ht="20.100000000000001" customHeight="1" x14ac:dyDescent="0.25">
      <c r="A167" s="244">
        <v>161</v>
      </c>
      <c r="B167" s="277" t="str">
        <f>IF('Frais de personnel'!$B166="","",'Frais de personnel'!$B166)</f>
        <v/>
      </c>
      <c r="C167" s="277" t="str">
        <f>IF('Frais de personnel'!$C166="","",'Frais de personnel'!$C166)</f>
        <v/>
      </c>
      <c r="D167" s="278" t="str">
        <f>IF('Frais de personnel'!$D166="","",'Frais de personnel'!$D166)</f>
        <v/>
      </c>
      <c r="E167" s="251" t="str">
        <f>IF('Frais de personnel'!$E166="","",'Frais de personnel'!$E166)</f>
        <v/>
      </c>
      <c r="F167" s="279" t="str">
        <f>IF('Frais de personnel'!$F166="","",'Frais de personnel'!$F166)</f>
        <v/>
      </c>
      <c r="G167" s="123" t="str">
        <f>IF('Frais de personnel'!$G166="","",'Frais de personnel'!$G166)</f>
        <v/>
      </c>
      <c r="H167" s="123" t="str">
        <f>IF('Frais de personnel'!$H166="","",'Frais de personnel'!$H166)</f>
        <v/>
      </c>
      <c r="I167" s="280" t="str">
        <f>IF('Frais de personnel'!$I166=0,"",'Frais de personnel'!$I166)</f>
        <v/>
      </c>
      <c r="J167" s="122"/>
      <c r="K167" s="89"/>
      <c r="L167" s="89"/>
      <c r="M167" s="118" t="str">
        <f t="shared" si="10"/>
        <v/>
      </c>
      <c r="N167" s="254" t="str">
        <f t="shared" si="11"/>
        <v/>
      </c>
      <c r="O167" s="285" t="str">
        <f t="shared" si="12"/>
        <v/>
      </c>
      <c r="P167" s="272" t="str">
        <f t="shared" si="13"/>
        <v/>
      </c>
      <c r="Q167" s="287" t="str">
        <f t="shared" si="14"/>
        <v/>
      </c>
      <c r="R167" s="259"/>
      <c r="S167" s="126"/>
    </row>
    <row r="168" spans="1:19" ht="20.100000000000001" customHeight="1" x14ac:dyDescent="0.25">
      <c r="A168" s="244">
        <v>162</v>
      </c>
      <c r="B168" s="277" t="str">
        <f>IF('Frais de personnel'!$B167="","",'Frais de personnel'!$B167)</f>
        <v/>
      </c>
      <c r="C168" s="277" t="str">
        <f>IF('Frais de personnel'!$C167="","",'Frais de personnel'!$C167)</f>
        <v/>
      </c>
      <c r="D168" s="278" t="str">
        <f>IF('Frais de personnel'!$D167="","",'Frais de personnel'!$D167)</f>
        <v/>
      </c>
      <c r="E168" s="251" t="str">
        <f>IF('Frais de personnel'!$E167="","",'Frais de personnel'!$E167)</f>
        <v/>
      </c>
      <c r="F168" s="279" t="str">
        <f>IF('Frais de personnel'!$F167="","",'Frais de personnel'!$F167)</f>
        <v/>
      </c>
      <c r="G168" s="123" t="str">
        <f>IF('Frais de personnel'!$G167="","",'Frais de personnel'!$G167)</f>
        <v/>
      </c>
      <c r="H168" s="123" t="str">
        <f>IF('Frais de personnel'!$H167="","",'Frais de personnel'!$H167)</f>
        <v/>
      </c>
      <c r="I168" s="280" t="str">
        <f>IF('Frais de personnel'!$I167=0,"",'Frais de personnel'!$I167)</f>
        <v/>
      </c>
      <c r="J168" s="122"/>
      <c r="K168" s="89"/>
      <c r="L168" s="89"/>
      <c r="M168" s="118" t="str">
        <f t="shared" si="10"/>
        <v/>
      </c>
      <c r="N168" s="254" t="str">
        <f t="shared" si="11"/>
        <v/>
      </c>
      <c r="O168" s="285" t="str">
        <f t="shared" si="12"/>
        <v/>
      </c>
      <c r="P168" s="272" t="str">
        <f t="shared" si="13"/>
        <v/>
      </c>
      <c r="Q168" s="287" t="str">
        <f t="shared" si="14"/>
        <v/>
      </c>
      <c r="R168" s="259"/>
      <c r="S168" s="126"/>
    </row>
    <row r="169" spans="1:19" ht="20.100000000000001" customHeight="1" x14ac:dyDescent="0.25">
      <c r="A169" s="244">
        <v>163</v>
      </c>
      <c r="B169" s="277" t="str">
        <f>IF('Frais de personnel'!$B168="","",'Frais de personnel'!$B168)</f>
        <v/>
      </c>
      <c r="C169" s="277" t="str">
        <f>IF('Frais de personnel'!$C168="","",'Frais de personnel'!$C168)</f>
        <v/>
      </c>
      <c r="D169" s="278" t="str">
        <f>IF('Frais de personnel'!$D168="","",'Frais de personnel'!$D168)</f>
        <v/>
      </c>
      <c r="E169" s="251" t="str">
        <f>IF('Frais de personnel'!$E168="","",'Frais de personnel'!$E168)</f>
        <v/>
      </c>
      <c r="F169" s="279" t="str">
        <f>IF('Frais de personnel'!$F168="","",'Frais de personnel'!$F168)</f>
        <v/>
      </c>
      <c r="G169" s="123" t="str">
        <f>IF('Frais de personnel'!$G168="","",'Frais de personnel'!$G168)</f>
        <v/>
      </c>
      <c r="H169" s="123" t="str">
        <f>IF('Frais de personnel'!$H168="","",'Frais de personnel'!$H168)</f>
        <v/>
      </c>
      <c r="I169" s="280" t="str">
        <f>IF('Frais de personnel'!$I168=0,"",'Frais de personnel'!$I168)</f>
        <v/>
      </c>
      <c r="J169" s="122"/>
      <c r="K169" s="89"/>
      <c r="L169" s="89"/>
      <c r="M169" s="118" t="str">
        <f t="shared" si="10"/>
        <v/>
      </c>
      <c r="N169" s="254" t="str">
        <f t="shared" si="11"/>
        <v/>
      </c>
      <c r="O169" s="285" t="str">
        <f t="shared" si="12"/>
        <v/>
      </c>
      <c r="P169" s="272" t="str">
        <f t="shared" si="13"/>
        <v/>
      </c>
      <c r="Q169" s="287" t="str">
        <f t="shared" si="14"/>
        <v/>
      </c>
      <c r="R169" s="259"/>
      <c r="S169" s="126"/>
    </row>
    <row r="170" spans="1:19" ht="20.100000000000001" customHeight="1" x14ac:dyDescent="0.25">
      <c r="A170" s="244">
        <v>164</v>
      </c>
      <c r="B170" s="277" t="str">
        <f>IF('Frais de personnel'!$B169="","",'Frais de personnel'!$B169)</f>
        <v/>
      </c>
      <c r="C170" s="277" t="str">
        <f>IF('Frais de personnel'!$C169="","",'Frais de personnel'!$C169)</f>
        <v/>
      </c>
      <c r="D170" s="278" t="str">
        <f>IF('Frais de personnel'!$D169="","",'Frais de personnel'!$D169)</f>
        <v/>
      </c>
      <c r="E170" s="251" t="str">
        <f>IF('Frais de personnel'!$E169="","",'Frais de personnel'!$E169)</f>
        <v/>
      </c>
      <c r="F170" s="279" t="str">
        <f>IF('Frais de personnel'!$F169="","",'Frais de personnel'!$F169)</f>
        <v/>
      </c>
      <c r="G170" s="123" t="str">
        <f>IF('Frais de personnel'!$G169="","",'Frais de personnel'!$G169)</f>
        <v/>
      </c>
      <c r="H170" s="123" t="str">
        <f>IF('Frais de personnel'!$H169="","",'Frais de personnel'!$H169)</f>
        <v/>
      </c>
      <c r="I170" s="280" t="str">
        <f>IF('Frais de personnel'!$I169=0,"",'Frais de personnel'!$I169)</f>
        <v/>
      </c>
      <c r="J170" s="122"/>
      <c r="K170" s="89"/>
      <c r="L170" s="89"/>
      <c r="M170" s="118" t="str">
        <f t="shared" si="10"/>
        <v/>
      </c>
      <c r="N170" s="254" t="str">
        <f t="shared" si="11"/>
        <v/>
      </c>
      <c r="O170" s="285" t="str">
        <f t="shared" si="12"/>
        <v/>
      </c>
      <c r="P170" s="272" t="str">
        <f t="shared" si="13"/>
        <v/>
      </c>
      <c r="Q170" s="287" t="str">
        <f t="shared" si="14"/>
        <v/>
      </c>
      <c r="R170" s="259"/>
      <c r="S170" s="126"/>
    </row>
    <row r="171" spans="1:19" ht="20.100000000000001" customHeight="1" x14ac:dyDescent="0.25">
      <c r="A171" s="244">
        <v>165</v>
      </c>
      <c r="B171" s="277" t="str">
        <f>IF('Frais de personnel'!$B170="","",'Frais de personnel'!$B170)</f>
        <v/>
      </c>
      <c r="C171" s="277" t="str">
        <f>IF('Frais de personnel'!$C170="","",'Frais de personnel'!$C170)</f>
        <v/>
      </c>
      <c r="D171" s="278" t="str">
        <f>IF('Frais de personnel'!$D170="","",'Frais de personnel'!$D170)</f>
        <v/>
      </c>
      <c r="E171" s="251" t="str">
        <f>IF('Frais de personnel'!$E170="","",'Frais de personnel'!$E170)</f>
        <v/>
      </c>
      <c r="F171" s="279" t="str">
        <f>IF('Frais de personnel'!$F170="","",'Frais de personnel'!$F170)</f>
        <v/>
      </c>
      <c r="G171" s="123" t="str">
        <f>IF('Frais de personnel'!$G170="","",'Frais de personnel'!$G170)</f>
        <v/>
      </c>
      <c r="H171" s="123" t="str">
        <f>IF('Frais de personnel'!$H170="","",'Frais de personnel'!$H170)</f>
        <v/>
      </c>
      <c r="I171" s="280" t="str">
        <f>IF('Frais de personnel'!$I170=0,"",'Frais de personnel'!$I170)</f>
        <v/>
      </c>
      <c r="J171" s="122"/>
      <c r="K171" s="89"/>
      <c r="L171" s="89"/>
      <c r="M171" s="118" t="str">
        <f t="shared" si="10"/>
        <v/>
      </c>
      <c r="N171" s="254" t="str">
        <f t="shared" si="11"/>
        <v/>
      </c>
      <c r="O171" s="285" t="str">
        <f t="shared" si="12"/>
        <v/>
      </c>
      <c r="P171" s="272" t="str">
        <f t="shared" si="13"/>
        <v/>
      </c>
      <c r="Q171" s="287" t="str">
        <f t="shared" si="14"/>
        <v/>
      </c>
      <c r="R171" s="259"/>
      <c r="S171" s="126"/>
    </row>
    <row r="172" spans="1:19" ht="20.100000000000001" customHeight="1" x14ac:dyDescent="0.25">
      <c r="A172" s="244">
        <v>166</v>
      </c>
      <c r="B172" s="277" t="str">
        <f>IF('Frais de personnel'!$B171="","",'Frais de personnel'!$B171)</f>
        <v/>
      </c>
      <c r="C172" s="277" t="str">
        <f>IF('Frais de personnel'!$C171="","",'Frais de personnel'!$C171)</f>
        <v/>
      </c>
      <c r="D172" s="278" t="str">
        <f>IF('Frais de personnel'!$D171="","",'Frais de personnel'!$D171)</f>
        <v/>
      </c>
      <c r="E172" s="251" t="str">
        <f>IF('Frais de personnel'!$E171="","",'Frais de personnel'!$E171)</f>
        <v/>
      </c>
      <c r="F172" s="279" t="str">
        <f>IF('Frais de personnel'!$F171="","",'Frais de personnel'!$F171)</f>
        <v/>
      </c>
      <c r="G172" s="123" t="str">
        <f>IF('Frais de personnel'!$G171="","",'Frais de personnel'!$G171)</f>
        <v/>
      </c>
      <c r="H172" s="123" t="str">
        <f>IF('Frais de personnel'!$H171="","",'Frais de personnel'!$H171)</f>
        <v/>
      </c>
      <c r="I172" s="280" t="str">
        <f>IF('Frais de personnel'!$I171=0,"",'Frais de personnel'!$I171)</f>
        <v/>
      </c>
      <c r="J172" s="122"/>
      <c r="K172" s="89"/>
      <c r="L172" s="89"/>
      <c r="M172" s="118" t="str">
        <f t="shared" si="10"/>
        <v/>
      </c>
      <c r="N172" s="254" t="str">
        <f t="shared" si="11"/>
        <v/>
      </c>
      <c r="O172" s="285" t="str">
        <f t="shared" si="12"/>
        <v/>
      </c>
      <c r="P172" s="272" t="str">
        <f t="shared" si="13"/>
        <v/>
      </c>
      <c r="Q172" s="287" t="str">
        <f t="shared" si="14"/>
        <v/>
      </c>
      <c r="R172" s="259"/>
      <c r="S172" s="126"/>
    </row>
    <row r="173" spans="1:19" ht="20.100000000000001" customHeight="1" x14ac:dyDescent="0.25">
      <c r="A173" s="244">
        <v>167</v>
      </c>
      <c r="B173" s="277" t="str">
        <f>IF('Frais de personnel'!$B172="","",'Frais de personnel'!$B172)</f>
        <v/>
      </c>
      <c r="C173" s="277" t="str">
        <f>IF('Frais de personnel'!$C172="","",'Frais de personnel'!$C172)</f>
        <v/>
      </c>
      <c r="D173" s="278" t="str">
        <f>IF('Frais de personnel'!$D172="","",'Frais de personnel'!$D172)</f>
        <v/>
      </c>
      <c r="E173" s="251" t="str">
        <f>IF('Frais de personnel'!$E172="","",'Frais de personnel'!$E172)</f>
        <v/>
      </c>
      <c r="F173" s="279" t="str">
        <f>IF('Frais de personnel'!$F172="","",'Frais de personnel'!$F172)</f>
        <v/>
      </c>
      <c r="G173" s="123" t="str">
        <f>IF('Frais de personnel'!$G172="","",'Frais de personnel'!$G172)</f>
        <v/>
      </c>
      <c r="H173" s="123" t="str">
        <f>IF('Frais de personnel'!$H172="","",'Frais de personnel'!$H172)</f>
        <v/>
      </c>
      <c r="I173" s="280" t="str">
        <f>IF('Frais de personnel'!$I172=0,"",'Frais de personnel'!$I172)</f>
        <v/>
      </c>
      <c r="J173" s="122"/>
      <c r="K173" s="89"/>
      <c r="L173" s="89"/>
      <c r="M173" s="118" t="str">
        <f t="shared" si="10"/>
        <v/>
      </c>
      <c r="N173" s="254" t="str">
        <f t="shared" si="11"/>
        <v/>
      </c>
      <c r="O173" s="285" t="str">
        <f t="shared" si="12"/>
        <v/>
      </c>
      <c r="P173" s="272" t="str">
        <f t="shared" si="13"/>
        <v/>
      </c>
      <c r="Q173" s="287" t="str">
        <f t="shared" si="14"/>
        <v/>
      </c>
      <c r="R173" s="259"/>
      <c r="S173" s="126"/>
    </row>
    <row r="174" spans="1:19" ht="20.100000000000001" customHeight="1" x14ac:dyDescent="0.25">
      <c r="A174" s="244">
        <v>168</v>
      </c>
      <c r="B174" s="277" t="str">
        <f>IF('Frais de personnel'!$B173="","",'Frais de personnel'!$B173)</f>
        <v/>
      </c>
      <c r="C174" s="277" t="str">
        <f>IF('Frais de personnel'!$C173="","",'Frais de personnel'!$C173)</f>
        <v/>
      </c>
      <c r="D174" s="278" t="str">
        <f>IF('Frais de personnel'!$D173="","",'Frais de personnel'!$D173)</f>
        <v/>
      </c>
      <c r="E174" s="251" t="str">
        <f>IF('Frais de personnel'!$E173="","",'Frais de personnel'!$E173)</f>
        <v/>
      </c>
      <c r="F174" s="279" t="str">
        <f>IF('Frais de personnel'!$F173="","",'Frais de personnel'!$F173)</f>
        <v/>
      </c>
      <c r="G174" s="123" t="str">
        <f>IF('Frais de personnel'!$G173="","",'Frais de personnel'!$G173)</f>
        <v/>
      </c>
      <c r="H174" s="123" t="str">
        <f>IF('Frais de personnel'!$H173="","",'Frais de personnel'!$H173)</f>
        <v/>
      </c>
      <c r="I174" s="280" t="str">
        <f>IF('Frais de personnel'!$I173=0,"",'Frais de personnel'!$I173)</f>
        <v/>
      </c>
      <c r="J174" s="122"/>
      <c r="K174" s="89"/>
      <c r="L174" s="89"/>
      <c r="M174" s="118" t="str">
        <f t="shared" si="10"/>
        <v/>
      </c>
      <c r="N174" s="254" t="str">
        <f t="shared" si="11"/>
        <v/>
      </c>
      <c r="O174" s="285" t="str">
        <f t="shared" si="12"/>
        <v/>
      </c>
      <c r="P174" s="272" t="str">
        <f t="shared" si="13"/>
        <v/>
      </c>
      <c r="Q174" s="287" t="str">
        <f t="shared" si="14"/>
        <v/>
      </c>
      <c r="R174" s="259"/>
      <c r="S174" s="126"/>
    </row>
    <row r="175" spans="1:19" ht="20.100000000000001" customHeight="1" x14ac:dyDescent="0.25">
      <c r="A175" s="244">
        <v>169</v>
      </c>
      <c r="B175" s="277" t="str">
        <f>IF('Frais de personnel'!$B174="","",'Frais de personnel'!$B174)</f>
        <v/>
      </c>
      <c r="C175" s="277" t="str">
        <f>IF('Frais de personnel'!$C174="","",'Frais de personnel'!$C174)</f>
        <v/>
      </c>
      <c r="D175" s="278" t="str">
        <f>IF('Frais de personnel'!$D174="","",'Frais de personnel'!$D174)</f>
        <v/>
      </c>
      <c r="E175" s="251" t="str">
        <f>IF('Frais de personnel'!$E174="","",'Frais de personnel'!$E174)</f>
        <v/>
      </c>
      <c r="F175" s="279" t="str">
        <f>IF('Frais de personnel'!$F174="","",'Frais de personnel'!$F174)</f>
        <v/>
      </c>
      <c r="G175" s="123" t="str">
        <f>IF('Frais de personnel'!$G174="","",'Frais de personnel'!$G174)</f>
        <v/>
      </c>
      <c r="H175" s="123" t="str">
        <f>IF('Frais de personnel'!$H174="","",'Frais de personnel'!$H174)</f>
        <v/>
      </c>
      <c r="I175" s="280" t="str">
        <f>IF('Frais de personnel'!$I174=0,"",'Frais de personnel'!$I174)</f>
        <v/>
      </c>
      <c r="J175" s="122"/>
      <c r="K175" s="89"/>
      <c r="L175" s="89"/>
      <c r="M175" s="118" t="str">
        <f t="shared" si="10"/>
        <v/>
      </c>
      <c r="N175" s="254" t="str">
        <f t="shared" si="11"/>
        <v/>
      </c>
      <c r="O175" s="285" t="str">
        <f t="shared" si="12"/>
        <v/>
      </c>
      <c r="P175" s="272" t="str">
        <f t="shared" si="13"/>
        <v/>
      </c>
      <c r="Q175" s="287" t="str">
        <f t="shared" si="14"/>
        <v/>
      </c>
      <c r="R175" s="259"/>
      <c r="S175" s="126"/>
    </row>
    <row r="176" spans="1:19" ht="20.100000000000001" customHeight="1" x14ac:dyDescent="0.25">
      <c r="A176" s="244">
        <v>170</v>
      </c>
      <c r="B176" s="277" t="str">
        <f>IF('Frais de personnel'!$B175="","",'Frais de personnel'!$B175)</f>
        <v/>
      </c>
      <c r="C176" s="277" t="str">
        <f>IF('Frais de personnel'!$C175="","",'Frais de personnel'!$C175)</f>
        <v/>
      </c>
      <c r="D176" s="278" t="str">
        <f>IF('Frais de personnel'!$D175="","",'Frais de personnel'!$D175)</f>
        <v/>
      </c>
      <c r="E176" s="251" t="str">
        <f>IF('Frais de personnel'!$E175="","",'Frais de personnel'!$E175)</f>
        <v/>
      </c>
      <c r="F176" s="279" t="str">
        <f>IF('Frais de personnel'!$F175="","",'Frais de personnel'!$F175)</f>
        <v/>
      </c>
      <c r="G176" s="123" t="str">
        <f>IF('Frais de personnel'!$G175="","",'Frais de personnel'!$G175)</f>
        <v/>
      </c>
      <c r="H176" s="123" t="str">
        <f>IF('Frais de personnel'!$H175="","",'Frais de personnel'!$H175)</f>
        <v/>
      </c>
      <c r="I176" s="280" t="str">
        <f>IF('Frais de personnel'!$I175=0,"",'Frais de personnel'!$I175)</f>
        <v/>
      </c>
      <c r="J176" s="122"/>
      <c r="K176" s="89"/>
      <c r="L176" s="89"/>
      <c r="M176" s="118" t="str">
        <f t="shared" si="10"/>
        <v/>
      </c>
      <c r="N176" s="254" t="str">
        <f t="shared" si="11"/>
        <v/>
      </c>
      <c r="O176" s="285" t="str">
        <f t="shared" si="12"/>
        <v/>
      </c>
      <c r="P176" s="272" t="str">
        <f t="shared" si="13"/>
        <v/>
      </c>
      <c r="Q176" s="287" t="str">
        <f t="shared" si="14"/>
        <v/>
      </c>
      <c r="R176" s="259"/>
      <c r="S176" s="126"/>
    </row>
    <row r="177" spans="1:19" ht="20.100000000000001" customHeight="1" x14ac:dyDescent="0.25">
      <c r="A177" s="244">
        <v>171</v>
      </c>
      <c r="B177" s="277" t="str">
        <f>IF('Frais de personnel'!$B176="","",'Frais de personnel'!$B176)</f>
        <v/>
      </c>
      <c r="C177" s="277" t="str">
        <f>IF('Frais de personnel'!$C176="","",'Frais de personnel'!$C176)</f>
        <v/>
      </c>
      <c r="D177" s="278" t="str">
        <f>IF('Frais de personnel'!$D176="","",'Frais de personnel'!$D176)</f>
        <v/>
      </c>
      <c r="E177" s="251" t="str">
        <f>IF('Frais de personnel'!$E176="","",'Frais de personnel'!$E176)</f>
        <v/>
      </c>
      <c r="F177" s="279" t="str">
        <f>IF('Frais de personnel'!$F176="","",'Frais de personnel'!$F176)</f>
        <v/>
      </c>
      <c r="G177" s="123" t="str">
        <f>IF('Frais de personnel'!$G176="","",'Frais de personnel'!$G176)</f>
        <v/>
      </c>
      <c r="H177" s="123" t="str">
        <f>IF('Frais de personnel'!$H176="","",'Frais de personnel'!$H176)</f>
        <v/>
      </c>
      <c r="I177" s="280" t="str">
        <f>IF('Frais de personnel'!$I176=0,"",'Frais de personnel'!$I176)</f>
        <v/>
      </c>
      <c r="J177" s="122"/>
      <c r="K177" s="89"/>
      <c r="L177" s="89"/>
      <c r="M177" s="118" t="str">
        <f t="shared" si="10"/>
        <v/>
      </c>
      <c r="N177" s="254" t="str">
        <f t="shared" si="11"/>
        <v/>
      </c>
      <c r="O177" s="285" t="str">
        <f t="shared" si="12"/>
        <v/>
      </c>
      <c r="P177" s="272" t="str">
        <f t="shared" si="13"/>
        <v/>
      </c>
      <c r="Q177" s="287" t="str">
        <f t="shared" si="14"/>
        <v/>
      </c>
      <c r="R177" s="259"/>
      <c r="S177" s="126"/>
    </row>
    <row r="178" spans="1:19" ht="20.100000000000001" customHeight="1" x14ac:dyDescent="0.25">
      <c r="A178" s="244">
        <v>172</v>
      </c>
      <c r="B178" s="277" t="str">
        <f>IF('Frais de personnel'!$B177="","",'Frais de personnel'!$B177)</f>
        <v/>
      </c>
      <c r="C178" s="277" t="str">
        <f>IF('Frais de personnel'!$C177="","",'Frais de personnel'!$C177)</f>
        <v/>
      </c>
      <c r="D178" s="278" t="str">
        <f>IF('Frais de personnel'!$D177="","",'Frais de personnel'!$D177)</f>
        <v/>
      </c>
      <c r="E178" s="251" t="str">
        <f>IF('Frais de personnel'!$E177="","",'Frais de personnel'!$E177)</f>
        <v/>
      </c>
      <c r="F178" s="279" t="str">
        <f>IF('Frais de personnel'!$F177="","",'Frais de personnel'!$F177)</f>
        <v/>
      </c>
      <c r="G178" s="123" t="str">
        <f>IF('Frais de personnel'!$G177="","",'Frais de personnel'!$G177)</f>
        <v/>
      </c>
      <c r="H178" s="123" t="str">
        <f>IF('Frais de personnel'!$H177="","",'Frais de personnel'!$H177)</f>
        <v/>
      </c>
      <c r="I178" s="280" t="str">
        <f>IF('Frais de personnel'!$I177=0,"",'Frais de personnel'!$I177)</f>
        <v/>
      </c>
      <c r="J178" s="122"/>
      <c r="K178" s="89"/>
      <c r="L178" s="89"/>
      <c r="M178" s="118" t="str">
        <f t="shared" si="10"/>
        <v/>
      </c>
      <c r="N178" s="254" t="str">
        <f t="shared" si="11"/>
        <v/>
      </c>
      <c r="O178" s="285" t="str">
        <f t="shared" si="12"/>
        <v/>
      </c>
      <c r="P178" s="272" t="str">
        <f t="shared" si="13"/>
        <v/>
      </c>
      <c r="Q178" s="287" t="str">
        <f t="shared" si="14"/>
        <v/>
      </c>
      <c r="R178" s="259"/>
      <c r="S178" s="126"/>
    </row>
    <row r="179" spans="1:19" ht="20.100000000000001" customHeight="1" x14ac:dyDescent="0.25">
      <c r="A179" s="244">
        <v>173</v>
      </c>
      <c r="B179" s="277" t="str">
        <f>IF('Frais de personnel'!$B178="","",'Frais de personnel'!$B178)</f>
        <v/>
      </c>
      <c r="C179" s="277" t="str">
        <f>IF('Frais de personnel'!$C178="","",'Frais de personnel'!$C178)</f>
        <v/>
      </c>
      <c r="D179" s="278" t="str">
        <f>IF('Frais de personnel'!$D178="","",'Frais de personnel'!$D178)</f>
        <v/>
      </c>
      <c r="E179" s="251" t="str">
        <f>IF('Frais de personnel'!$E178="","",'Frais de personnel'!$E178)</f>
        <v/>
      </c>
      <c r="F179" s="279" t="str">
        <f>IF('Frais de personnel'!$F178="","",'Frais de personnel'!$F178)</f>
        <v/>
      </c>
      <c r="G179" s="123" t="str">
        <f>IF('Frais de personnel'!$G178="","",'Frais de personnel'!$G178)</f>
        <v/>
      </c>
      <c r="H179" s="123" t="str">
        <f>IF('Frais de personnel'!$H178="","",'Frais de personnel'!$H178)</f>
        <v/>
      </c>
      <c r="I179" s="280" t="str">
        <f>IF('Frais de personnel'!$I178=0,"",'Frais de personnel'!$I178)</f>
        <v/>
      </c>
      <c r="J179" s="122"/>
      <c r="K179" s="89"/>
      <c r="L179" s="89"/>
      <c r="M179" s="118" t="str">
        <f t="shared" si="10"/>
        <v/>
      </c>
      <c r="N179" s="254" t="str">
        <f t="shared" si="11"/>
        <v/>
      </c>
      <c r="O179" s="285" t="str">
        <f t="shared" si="12"/>
        <v/>
      </c>
      <c r="P179" s="272" t="str">
        <f t="shared" si="13"/>
        <v/>
      </c>
      <c r="Q179" s="287" t="str">
        <f t="shared" si="14"/>
        <v/>
      </c>
      <c r="R179" s="259"/>
      <c r="S179" s="126"/>
    </row>
    <row r="180" spans="1:19" ht="20.100000000000001" customHeight="1" x14ac:dyDescent="0.25">
      <c r="A180" s="244">
        <v>174</v>
      </c>
      <c r="B180" s="277" t="str">
        <f>IF('Frais de personnel'!$B179="","",'Frais de personnel'!$B179)</f>
        <v/>
      </c>
      <c r="C180" s="277" t="str">
        <f>IF('Frais de personnel'!$C179="","",'Frais de personnel'!$C179)</f>
        <v/>
      </c>
      <c r="D180" s="278" t="str">
        <f>IF('Frais de personnel'!$D179="","",'Frais de personnel'!$D179)</f>
        <v/>
      </c>
      <c r="E180" s="251" t="str">
        <f>IF('Frais de personnel'!$E179="","",'Frais de personnel'!$E179)</f>
        <v/>
      </c>
      <c r="F180" s="279" t="str">
        <f>IF('Frais de personnel'!$F179="","",'Frais de personnel'!$F179)</f>
        <v/>
      </c>
      <c r="G180" s="123" t="str">
        <f>IF('Frais de personnel'!$G179="","",'Frais de personnel'!$G179)</f>
        <v/>
      </c>
      <c r="H180" s="123" t="str">
        <f>IF('Frais de personnel'!$H179="","",'Frais de personnel'!$H179)</f>
        <v/>
      </c>
      <c r="I180" s="280" t="str">
        <f>IF('Frais de personnel'!$I179=0,"",'Frais de personnel'!$I179)</f>
        <v/>
      </c>
      <c r="J180" s="122"/>
      <c r="K180" s="89"/>
      <c r="L180" s="89"/>
      <c r="M180" s="118" t="str">
        <f t="shared" si="10"/>
        <v/>
      </c>
      <c r="N180" s="254" t="str">
        <f t="shared" si="11"/>
        <v/>
      </c>
      <c r="O180" s="285" t="str">
        <f t="shared" si="12"/>
        <v/>
      </c>
      <c r="P180" s="272" t="str">
        <f t="shared" si="13"/>
        <v/>
      </c>
      <c r="Q180" s="287" t="str">
        <f t="shared" si="14"/>
        <v/>
      </c>
      <c r="R180" s="259"/>
      <c r="S180" s="126"/>
    </row>
    <row r="181" spans="1:19" ht="20.100000000000001" customHeight="1" x14ac:dyDescent="0.25">
      <c r="A181" s="244">
        <v>175</v>
      </c>
      <c r="B181" s="277" t="str">
        <f>IF('Frais de personnel'!$B180="","",'Frais de personnel'!$B180)</f>
        <v/>
      </c>
      <c r="C181" s="277" t="str">
        <f>IF('Frais de personnel'!$C180="","",'Frais de personnel'!$C180)</f>
        <v/>
      </c>
      <c r="D181" s="278" t="str">
        <f>IF('Frais de personnel'!$D180="","",'Frais de personnel'!$D180)</f>
        <v/>
      </c>
      <c r="E181" s="251" t="str">
        <f>IF('Frais de personnel'!$E180="","",'Frais de personnel'!$E180)</f>
        <v/>
      </c>
      <c r="F181" s="279" t="str">
        <f>IF('Frais de personnel'!$F180="","",'Frais de personnel'!$F180)</f>
        <v/>
      </c>
      <c r="G181" s="123" t="str">
        <f>IF('Frais de personnel'!$G180="","",'Frais de personnel'!$G180)</f>
        <v/>
      </c>
      <c r="H181" s="123" t="str">
        <f>IF('Frais de personnel'!$H180="","",'Frais de personnel'!$H180)</f>
        <v/>
      </c>
      <c r="I181" s="280" t="str">
        <f>IF('Frais de personnel'!$I180=0,"",'Frais de personnel'!$I180)</f>
        <v/>
      </c>
      <c r="J181" s="122"/>
      <c r="K181" s="89"/>
      <c r="L181" s="89"/>
      <c r="M181" s="118" t="str">
        <f t="shared" si="10"/>
        <v/>
      </c>
      <c r="N181" s="254" t="str">
        <f t="shared" si="11"/>
        <v/>
      </c>
      <c r="O181" s="285" t="str">
        <f t="shared" si="12"/>
        <v/>
      </c>
      <c r="P181" s="272" t="str">
        <f t="shared" si="13"/>
        <v/>
      </c>
      <c r="Q181" s="287" t="str">
        <f t="shared" si="14"/>
        <v/>
      </c>
      <c r="R181" s="259"/>
      <c r="S181" s="126"/>
    </row>
    <row r="182" spans="1:19" ht="20.100000000000001" customHeight="1" x14ac:dyDescent="0.25">
      <c r="A182" s="244">
        <v>176</v>
      </c>
      <c r="B182" s="277" t="str">
        <f>IF('Frais de personnel'!$B181="","",'Frais de personnel'!$B181)</f>
        <v/>
      </c>
      <c r="C182" s="277" t="str">
        <f>IF('Frais de personnel'!$C181="","",'Frais de personnel'!$C181)</f>
        <v/>
      </c>
      <c r="D182" s="278" t="str">
        <f>IF('Frais de personnel'!$D181="","",'Frais de personnel'!$D181)</f>
        <v/>
      </c>
      <c r="E182" s="251" t="str">
        <f>IF('Frais de personnel'!$E181="","",'Frais de personnel'!$E181)</f>
        <v/>
      </c>
      <c r="F182" s="279" t="str">
        <f>IF('Frais de personnel'!$F181="","",'Frais de personnel'!$F181)</f>
        <v/>
      </c>
      <c r="G182" s="123" t="str">
        <f>IF('Frais de personnel'!$G181="","",'Frais de personnel'!$G181)</f>
        <v/>
      </c>
      <c r="H182" s="123" t="str">
        <f>IF('Frais de personnel'!$H181="","",'Frais de personnel'!$H181)</f>
        <v/>
      </c>
      <c r="I182" s="280" t="str">
        <f>IF('Frais de personnel'!$I181=0,"",'Frais de personnel'!$I181)</f>
        <v/>
      </c>
      <c r="J182" s="122"/>
      <c r="K182" s="89"/>
      <c r="L182" s="89"/>
      <c r="M182" s="118" t="str">
        <f t="shared" si="10"/>
        <v/>
      </c>
      <c r="N182" s="254" t="str">
        <f t="shared" si="11"/>
        <v/>
      </c>
      <c r="O182" s="285" t="str">
        <f t="shared" si="12"/>
        <v/>
      </c>
      <c r="P182" s="272" t="str">
        <f t="shared" si="13"/>
        <v/>
      </c>
      <c r="Q182" s="287" t="str">
        <f t="shared" si="14"/>
        <v/>
      </c>
      <c r="R182" s="259"/>
      <c r="S182" s="126"/>
    </row>
    <row r="183" spans="1:19" ht="20.100000000000001" customHeight="1" x14ac:dyDescent="0.25">
      <c r="A183" s="244">
        <v>177</v>
      </c>
      <c r="B183" s="277" t="str">
        <f>IF('Frais de personnel'!$B182="","",'Frais de personnel'!$B182)</f>
        <v/>
      </c>
      <c r="C183" s="277" t="str">
        <f>IF('Frais de personnel'!$C182="","",'Frais de personnel'!$C182)</f>
        <v/>
      </c>
      <c r="D183" s="278" t="str">
        <f>IF('Frais de personnel'!$D182="","",'Frais de personnel'!$D182)</f>
        <v/>
      </c>
      <c r="E183" s="251" t="str">
        <f>IF('Frais de personnel'!$E182="","",'Frais de personnel'!$E182)</f>
        <v/>
      </c>
      <c r="F183" s="279" t="str">
        <f>IF('Frais de personnel'!$F182="","",'Frais de personnel'!$F182)</f>
        <v/>
      </c>
      <c r="G183" s="123" t="str">
        <f>IF('Frais de personnel'!$G182="","",'Frais de personnel'!$G182)</f>
        <v/>
      </c>
      <c r="H183" s="123" t="str">
        <f>IF('Frais de personnel'!$H182="","",'Frais de personnel'!$H182)</f>
        <v/>
      </c>
      <c r="I183" s="280" t="str">
        <f>IF('Frais de personnel'!$I182=0,"",'Frais de personnel'!$I182)</f>
        <v/>
      </c>
      <c r="J183" s="122"/>
      <c r="K183" s="89"/>
      <c r="L183" s="89"/>
      <c r="M183" s="118" t="str">
        <f t="shared" si="10"/>
        <v/>
      </c>
      <c r="N183" s="254" t="str">
        <f t="shared" si="11"/>
        <v/>
      </c>
      <c r="O183" s="285" t="str">
        <f t="shared" si="12"/>
        <v/>
      </c>
      <c r="P183" s="272" t="str">
        <f t="shared" si="13"/>
        <v/>
      </c>
      <c r="Q183" s="287" t="str">
        <f t="shared" si="14"/>
        <v/>
      </c>
      <c r="R183" s="259"/>
      <c r="S183" s="126"/>
    </row>
    <row r="184" spans="1:19" ht="20.100000000000001" customHeight="1" x14ac:dyDescent="0.25">
      <c r="A184" s="244">
        <v>178</v>
      </c>
      <c r="B184" s="277" t="str">
        <f>IF('Frais de personnel'!$B183="","",'Frais de personnel'!$B183)</f>
        <v/>
      </c>
      <c r="C184" s="277" t="str">
        <f>IF('Frais de personnel'!$C183="","",'Frais de personnel'!$C183)</f>
        <v/>
      </c>
      <c r="D184" s="278" t="str">
        <f>IF('Frais de personnel'!$D183="","",'Frais de personnel'!$D183)</f>
        <v/>
      </c>
      <c r="E184" s="251" t="str">
        <f>IF('Frais de personnel'!$E183="","",'Frais de personnel'!$E183)</f>
        <v/>
      </c>
      <c r="F184" s="279" t="str">
        <f>IF('Frais de personnel'!$F183="","",'Frais de personnel'!$F183)</f>
        <v/>
      </c>
      <c r="G184" s="123" t="str">
        <f>IF('Frais de personnel'!$G183="","",'Frais de personnel'!$G183)</f>
        <v/>
      </c>
      <c r="H184" s="123" t="str">
        <f>IF('Frais de personnel'!$H183="","",'Frais de personnel'!$H183)</f>
        <v/>
      </c>
      <c r="I184" s="280" t="str">
        <f>IF('Frais de personnel'!$I183=0,"",'Frais de personnel'!$I183)</f>
        <v/>
      </c>
      <c r="J184" s="122"/>
      <c r="K184" s="89"/>
      <c r="L184" s="89"/>
      <c r="M184" s="118" t="str">
        <f t="shared" si="10"/>
        <v/>
      </c>
      <c r="N184" s="254" t="str">
        <f t="shared" si="11"/>
        <v/>
      </c>
      <c r="O184" s="285" t="str">
        <f t="shared" si="12"/>
        <v/>
      </c>
      <c r="P184" s="272" t="str">
        <f t="shared" si="13"/>
        <v/>
      </c>
      <c r="Q184" s="287" t="str">
        <f t="shared" si="14"/>
        <v/>
      </c>
      <c r="R184" s="259"/>
      <c r="S184" s="126"/>
    </row>
    <row r="185" spans="1:19" ht="20.100000000000001" customHeight="1" x14ac:dyDescent="0.25">
      <c r="A185" s="244">
        <v>179</v>
      </c>
      <c r="B185" s="277" t="str">
        <f>IF('Frais de personnel'!$B184="","",'Frais de personnel'!$B184)</f>
        <v/>
      </c>
      <c r="C185" s="277" t="str">
        <f>IF('Frais de personnel'!$C184="","",'Frais de personnel'!$C184)</f>
        <v/>
      </c>
      <c r="D185" s="278" t="str">
        <f>IF('Frais de personnel'!$D184="","",'Frais de personnel'!$D184)</f>
        <v/>
      </c>
      <c r="E185" s="251" t="str">
        <f>IF('Frais de personnel'!$E184="","",'Frais de personnel'!$E184)</f>
        <v/>
      </c>
      <c r="F185" s="279" t="str">
        <f>IF('Frais de personnel'!$F184="","",'Frais de personnel'!$F184)</f>
        <v/>
      </c>
      <c r="G185" s="123" t="str">
        <f>IF('Frais de personnel'!$G184="","",'Frais de personnel'!$G184)</f>
        <v/>
      </c>
      <c r="H185" s="123" t="str">
        <f>IF('Frais de personnel'!$H184="","",'Frais de personnel'!$H184)</f>
        <v/>
      </c>
      <c r="I185" s="280" t="str">
        <f>IF('Frais de personnel'!$I184=0,"",'Frais de personnel'!$I184)</f>
        <v/>
      </c>
      <c r="J185" s="122"/>
      <c r="K185" s="89"/>
      <c r="L185" s="89"/>
      <c r="M185" s="118" t="str">
        <f t="shared" si="10"/>
        <v/>
      </c>
      <c r="N185" s="254" t="str">
        <f t="shared" si="11"/>
        <v/>
      </c>
      <c r="O185" s="285" t="str">
        <f t="shared" si="12"/>
        <v/>
      </c>
      <c r="P185" s="272" t="str">
        <f t="shared" si="13"/>
        <v/>
      </c>
      <c r="Q185" s="287" t="str">
        <f t="shared" si="14"/>
        <v/>
      </c>
      <c r="R185" s="259"/>
      <c r="S185" s="126"/>
    </row>
    <row r="186" spans="1:19" ht="20.100000000000001" customHeight="1" x14ac:dyDescent="0.25">
      <c r="A186" s="244">
        <v>180</v>
      </c>
      <c r="B186" s="277" t="str">
        <f>IF('Frais de personnel'!$B185="","",'Frais de personnel'!$B185)</f>
        <v/>
      </c>
      <c r="C186" s="277" t="str">
        <f>IF('Frais de personnel'!$C185="","",'Frais de personnel'!$C185)</f>
        <v/>
      </c>
      <c r="D186" s="278" t="str">
        <f>IF('Frais de personnel'!$D185="","",'Frais de personnel'!$D185)</f>
        <v/>
      </c>
      <c r="E186" s="251" t="str">
        <f>IF('Frais de personnel'!$E185="","",'Frais de personnel'!$E185)</f>
        <v/>
      </c>
      <c r="F186" s="279" t="str">
        <f>IF('Frais de personnel'!$F185="","",'Frais de personnel'!$F185)</f>
        <v/>
      </c>
      <c r="G186" s="123" t="str">
        <f>IF('Frais de personnel'!$G185="","",'Frais de personnel'!$G185)</f>
        <v/>
      </c>
      <c r="H186" s="123" t="str">
        <f>IF('Frais de personnel'!$H185="","",'Frais de personnel'!$H185)</f>
        <v/>
      </c>
      <c r="I186" s="280" t="str">
        <f>IF('Frais de personnel'!$I185=0,"",'Frais de personnel'!$I185)</f>
        <v/>
      </c>
      <c r="J186" s="122"/>
      <c r="K186" s="89"/>
      <c r="L186" s="89"/>
      <c r="M186" s="118" t="str">
        <f t="shared" si="10"/>
        <v/>
      </c>
      <c r="N186" s="254" t="str">
        <f t="shared" si="11"/>
        <v/>
      </c>
      <c r="O186" s="285" t="str">
        <f t="shared" si="12"/>
        <v/>
      </c>
      <c r="P186" s="272" t="str">
        <f t="shared" si="13"/>
        <v/>
      </c>
      <c r="Q186" s="287" t="str">
        <f t="shared" si="14"/>
        <v/>
      </c>
      <c r="R186" s="259"/>
      <c r="S186" s="126"/>
    </row>
    <row r="187" spans="1:19" ht="20.100000000000001" customHeight="1" x14ac:dyDescent="0.25">
      <c r="A187" s="244">
        <v>181</v>
      </c>
      <c r="B187" s="277" t="str">
        <f>IF('Frais de personnel'!$B186="","",'Frais de personnel'!$B186)</f>
        <v/>
      </c>
      <c r="C187" s="277" t="str">
        <f>IF('Frais de personnel'!$C186="","",'Frais de personnel'!$C186)</f>
        <v/>
      </c>
      <c r="D187" s="278" t="str">
        <f>IF('Frais de personnel'!$D186="","",'Frais de personnel'!$D186)</f>
        <v/>
      </c>
      <c r="E187" s="251" t="str">
        <f>IF('Frais de personnel'!$E186="","",'Frais de personnel'!$E186)</f>
        <v/>
      </c>
      <c r="F187" s="279" t="str">
        <f>IF('Frais de personnel'!$F186="","",'Frais de personnel'!$F186)</f>
        <v/>
      </c>
      <c r="G187" s="123" t="str">
        <f>IF('Frais de personnel'!$G186="","",'Frais de personnel'!$G186)</f>
        <v/>
      </c>
      <c r="H187" s="123" t="str">
        <f>IF('Frais de personnel'!$H186="","",'Frais de personnel'!$H186)</f>
        <v/>
      </c>
      <c r="I187" s="280" t="str">
        <f>IF('Frais de personnel'!$I186=0,"",'Frais de personnel'!$I186)</f>
        <v/>
      </c>
      <c r="J187" s="122"/>
      <c r="K187" s="89"/>
      <c r="L187" s="89"/>
      <c r="M187" s="118" t="str">
        <f t="shared" si="10"/>
        <v/>
      </c>
      <c r="N187" s="254" t="str">
        <f t="shared" si="11"/>
        <v/>
      </c>
      <c r="O187" s="285" t="str">
        <f t="shared" si="12"/>
        <v/>
      </c>
      <c r="P187" s="272" t="str">
        <f t="shared" si="13"/>
        <v/>
      </c>
      <c r="Q187" s="287" t="str">
        <f t="shared" si="14"/>
        <v/>
      </c>
      <c r="R187" s="259"/>
      <c r="S187" s="126"/>
    </row>
    <row r="188" spans="1:19" ht="20.100000000000001" customHeight="1" x14ac:dyDescent="0.25">
      <c r="A188" s="244">
        <v>182</v>
      </c>
      <c r="B188" s="277" t="str">
        <f>IF('Frais de personnel'!$B187="","",'Frais de personnel'!$B187)</f>
        <v/>
      </c>
      <c r="C188" s="277" t="str">
        <f>IF('Frais de personnel'!$C187="","",'Frais de personnel'!$C187)</f>
        <v/>
      </c>
      <c r="D188" s="278" t="str">
        <f>IF('Frais de personnel'!$D187="","",'Frais de personnel'!$D187)</f>
        <v/>
      </c>
      <c r="E188" s="251" t="str">
        <f>IF('Frais de personnel'!$E187="","",'Frais de personnel'!$E187)</f>
        <v/>
      </c>
      <c r="F188" s="279" t="str">
        <f>IF('Frais de personnel'!$F187="","",'Frais de personnel'!$F187)</f>
        <v/>
      </c>
      <c r="G188" s="123" t="str">
        <f>IF('Frais de personnel'!$G187="","",'Frais de personnel'!$G187)</f>
        <v/>
      </c>
      <c r="H188" s="123" t="str">
        <f>IF('Frais de personnel'!$H187="","",'Frais de personnel'!$H187)</f>
        <v/>
      </c>
      <c r="I188" s="280" t="str">
        <f>IF('Frais de personnel'!$I187=0,"",'Frais de personnel'!$I187)</f>
        <v/>
      </c>
      <c r="J188" s="122"/>
      <c r="K188" s="89"/>
      <c r="L188" s="89"/>
      <c r="M188" s="118" t="str">
        <f t="shared" si="10"/>
        <v/>
      </c>
      <c r="N188" s="254" t="str">
        <f t="shared" si="11"/>
        <v/>
      </c>
      <c r="O188" s="285" t="str">
        <f t="shared" si="12"/>
        <v/>
      </c>
      <c r="P188" s="272" t="str">
        <f t="shared" si="13"/>
        <v/>
      </c>
      <c r="Q188" s="287" t="str">
        <f t="shared" si="14"/>
        <v/>
      </c>
      <c r="R188" s="259"/>
      <c r="S188" s="126"/>
    </row>
    <row r="189" spans="1:19" ht="20.100000000000001" customHeight="1" x14ac:dyDescent="0.25">
      <c r="A189" s="244">
        <v>183</v>
      </c>
      <c r="B189" s="277" t="str">
        <f>IF('Frais de personnel'!$B188="","",'Frais de personnel'!$B188)</f>
        <v/>
      </c>
      <c r="C189" s="277" t="str">
        <f>IF('Frais de personnel'!$C188="","",'Frais de personnel'!$C188)</f>
        <v/>
      </c>
      <c r="D189" s="278" t="str">
        <f>IF('Frais de personnel'!$D188="","",'Frais de personnel'!$D188)</f>
        <v/>
      </c>
      <c r="E189" s="251" t="str">
        <f>IF('Frais de personnel'!$E188="","",'Frais de personnel'!$E188)</f>
        <v/>
      </c>
      <c r="F189" s="279" t="str">
        <f>IF('Frais de personnel'!$F188="","",'Frais de personnel'!$F188)</f>
        <v/>
      </c>
      <c r="G189" s="123" t="str">
        <f>IF('Frais de personnel'!$G188="","",'Frais de personnel'!$G188)</f>
        <v/>
      </c>
      <c r="H189" s="123" t="str">
        <f>IF('Frais de personnel'!$H188="","",'Frais de personnel'!$H188)</f>
        <v/>
      </c>
      <c r="I189" s="280" t="str">
        <f>IF('Frais de personnel'!$I188=0,"",'Frais de personnel'!$I188)</f>
        <v/>
      </c>
      <c r="J189" s="122"/>
      <c r="K189" s="89"/>
      <c r="L189" s="89"/>
      <c r="M189" s="118" t="str">
        <f t="shared" si="10"/>
        <v/>
      </c>
      <c r="N189" s="254" t="str">
        <f t="shared" si="11"/>
        <v/>
      </c>
      <c r="O189" s="285" t="str">
        <f t="shared" si="12"/>
        <v/>
      </c>
      <c r="P189" s="272" t="str">
        <f t="shared" si="13"/>
        <v/>
      </c>
      <c r="Q189" s="287" t="str">
        <f t="shared" si="14"/>
        <v/>
      </c>
      <c r="R189" s="259"/>
      <c r="S189" s="126"/>
    </row>
    <row r="190" spans="1:19" ht="20.100000000000001" customHeight="1" x14ac:dyDescent="0.25">
      <c r="A190" s="244">
        <v>184</v>
      </c>
      <c r="B190" s="277" t="str">
        <f>IF('Frais de personnel'!$B189="","",'Frais de personnel'!$B189)</f>
        <v/>
      </c>
      <c r="C190" s="277" t="str">
        <f>IF('Frais de personnel'!$C189="","",'Frais de personnel'!$C189)</f>
        <v/>
      </c>
      <c r="D190" s="278" t="str">
        <f>IF('Frais de personnel'!$D189="","",'Frais de personnel'!$D189)</f>
        <v/>
      </c>
      <c r="E190" s="251" t="str">
        <f>IF('Frais de personnel'!$E189="","",'Frais de personnel'!$E189)</f>
        <v/>
      </c>
      <c r="F190" s="279" t="str">
        <f>IF('Frais de personnel'!$F189="","",'Frais de personnel'!$F189)</f>
        <v/>
      </c>
      <c r="G190" s="123" t="str">
        <f>IF('Frais de personnel'!$G189="","",'Frais de personnel'!$G189)</f>
        <v/>
      </c>
      <c r="H190" s="123" t="str">
        <f>IF('Frais de personnel'!$H189="","",'Frais de personnel'!$H189)</f>
        <v/>
      </c>
      <c r="I190" s="280" t="str">
        <f>IF('Frais de personnel'!$I189=0,"",'Frais de personnel'!$I189)</f>
        <v/>
      </c>
      <c r="J190" s="122"/>
      <c r="K190" s="89"/>
      <c r="L190" s="89"/>
      <c r="M190" s="118" t="str">
        <f t="shared" si="10"/>
        <v/>
      </c>
      <c r="N190" s="254" t="str">
        <f t="shared" si="11"/>
        <v/>
      </c>
      <c r="O190" s="285" t="str">
        <f t="shared" si="12"/>
        <v/>
      </c>
      <c r="P190" s="272" t="str">
        <f t="shared" si="13"/>
        <v/>
      </c>
      <c r="Q190" s="287" t="str">
        <f t="shared" si="14"/>
        <v/>
      </c>
      <c r="R190" s="259"/>
      <c r="S190" s="126"/>
    </row>
    <row r="191" spans="1:19" ht="20.100000000000001" customHeight="1" x14ac:dyDescent="0.25">
      <c r="A191" s="244">
        <v>185</v>
      </c>
      <c r="B191" s="277" t="str">
        <f>IF('Frais de personnel'!$B190="","",'Frais de personnel'!$B190)</f>
        <v/>
      </c>
      <c r="C191" s="277" t="str">
        <f>IF('Frais de personnel'!$C190="","",'Frais de personnel'!$C190)</f>
        <v/>
      </c>
      <c r="D191" s="278" t="str">
        <f>IF('Frais de personnel'!$D190="","",'Frais de personnel'!$D190)</f>
        <v/>
      </c>
      <c r="E191" s="251" t="str">
        <f>IF('Frais de personnel'!$E190="","",'Frais de personnel'!$E190)</f>
        <v/>
      </c>
      <c r="F191" s="279" t="str">
        <f>IF('Frais de personnel'!$F190="","",'Frais de personnel'!$F190)</f>
        <v/>
      </c>
      <c r="G191" s="123" t="str">
        <f>IF('Frais de personnel'!$G190="","",'Frais de personnel'!$G190)</f>
        <v/>
      </c>
      <c r="H191" s="123" t="str">
        <f>IF('Frais de personnel'!$H190="","",'Frais de personnel'!$H190)</f>
        <v/>
      </c>
      <c r="I191" s="280" t="str">
        <f>IF('Frais de personnel'!$I190=0,"",'Frais de personnel'!$I190)</f>
        <v/>
      </c>
      <c r="J191" s="122"/>
      <c r="K191" s="89"/>
      <c r="L191" s="89"/>
      <c r="M191" s="118" t="str">
        <f t="shared" si="10"/>
        <v/>
      </c>
      <c r="N191" s="254" t="str">
        <f t="shared" si="11"/>
        <v/>
      </c>
      <c r="O191" s="285" t="str">
        <f t="shared" si="12"/>
        <v/>
      </c>
      <c r="P191" s="272" t="str">
        <f t="shared" si="13"/>
        <v/>
      </c>
      <c r="Q191" s="287" t="str">
        <f t="shared" si="14"/>
        <v/>
      </c>
      <c r="R191" s="259"/>
      <c r="S191" s="126"/>
    </row>
    <row r="192" spans="1:19" ht="20.100000000000001" customHeight="1" x14ac:dyDescent="0.25">
      <c r="A192" s="244">
        <v>186</v>
      </c>
      <c r="B192" s="277" t="str">
        <f>IF('Frais de personnel'!$B191="","",'Frais de personnel'!$B191)</f>
        <v/>
      </c>
      <c r="C192" s="277" t="str">
        <f>IF('Frais de personnel'!$C191="","",'Frais de personnel'!$C191)</f>
        <v/>
      </c>
      <c r="D192" s="278" t="str">
        <f>IF('Frais de personnel'!$D191="","",'Frais de personnel'!$D191)</f>
        <v/>
      </c>
      <c r="E192" s="251" t="str">
        <f>IF('Frais de personnel'!$E191="","",'Frais de personnel'!$E191)</f>
        <v/>
      </c>
      <c r="F192" s="279" t="str">
        <f>IF('Frais de personnel'!$F191="","",'Frais de personnel'!$F191)</f>
        <v/>
      </c>
      <c r="G192" s="123" t="str">
        <f>IF('Frais de personnel'!$G191="","",'Frais de personnel'!$G191)</f>
        <v/>
      </c>
      <c r="H192" s="123" t="str">
        <f>IF('Frais de personnel'!$H191="","",'Frais de personnel'!$H191)</f>
        <v/>
      </c>
      <c r="I192" s="280" t="str">
        <f>IF('Frais de personnel'!$I191=0,"",'Frais de personnel'!$I191)</f>
        <v/>
      </c>
      <c r="J192" s="122"/>
      <c r="K192" s="89"/>
      <c r="L192" s="89"/>
      <c r="M192" s="118" t="str">
        <f t="shared" si="10"/>
        <v/>
      </c>
      <c r="N192" s="254" t="str">
        <f t="shared" si="11"/>
        <v/>
      </c>
      <c r="O192" s="285" t="str">
        <f t="shared" si="12"/>
        <v/>
      </c>
      <c r="P192" s="272" t="str">
        <f t="shared" si="13"/>
        <v/>
      </c>
      <c r="Q192" s="287" t="str">
        <f t="shared" si="14"/>
        <v/>
      </c>
      <c r="R192" s="259"/>
      <c r="S192" s="126"/>
    </row>
    <row r="193" spans="1:19" ht="20.100000000000001" customHeight="1" x14ac:dyDescent="0.25">
      <c r="A193" s="244">
        <v>187</v>
      </c>
      <c r="B193" s="277" t="str">
        <f>IF('Frais de personnel'!$B192="","",'Frais de personnel'!$B192)</f>
        <v/>
      </c>
      <c r="C193" s="277" t="str">
        <f>IF('Frais de personnel'!$C192="","",'Frais de personnel'!$C192)</f>
        <v/>
      </c>
      <c r="D193" s="278" t="str">
        <f>IF('Frais de personnel'!$D192="","",'Frais de personnel'!$D192)</f>
        <v/>
      </c>
      <c r="E193" s="251" t="str">
        <f>IF('Frais de personnel'!$E192="","",'Frais de personnel'!$E192)</f>
        <v/>
      </c>
      <c r="F193" s="279" t="str">
        <f>IF('Frais de personnel'!$F192="","",'Frais de personnel'!$F192)</f>
        <v/>
      </c>
      <c r="G193" s="123" t="str">
        <f>IF('Frais de personnel'!$G192="","",'Frais de personnel'!$G192)</f>
        <v/>
      </c>
      <c r="H193" s="123" t="str">
        <f>IF('Frais de personnel'!$H192="","",'Frais de personnel'!$H192)</f>
        <v/>
      </c>
      <c r="I193" s="280" t="str">
        <f>IF('Frais de personnel'!$I192=0,"",'Frais de personnel'!$I192)</f>
        <v/>
      </c>
      <c r="J193" s="122"/>
      <c r="K193" s="89"/>
      <c r="L193" s="89"/>
      <c r="M193" s="118" t="str">
        <f t="shared" si="10"/>
        <v/>
      </c>
      <c r="N193" s="254" t="str">
        <f t="shared" si="11"/>
        <v/>
      </c>
      <c r="O193" s="285" t="str">
        <f t="shared" si="12"/>
        <v/>
      </c>
      <c r="P193" s="272" t="str">
        <f t="shared" si="13"/>
        <v/>
      </c>
      <c r="Q193" s="287" t="str">
        <f t="shared" si="14"/>
        <v/>
      </c>
      <c r="R193" s="259"/>
      <c r="S193" s="126"/>
    </row>
    <row r="194" spans="1:19" ht="20.100000000000001" customHeight="1" x14ac:dyDescent="0.25">
      <c r="A194" s="244">
        <v>188</v>
      </c>
      <c r="B194" s="277" t="str">
        <f>IF('Frais de personnel'!$B193="","",'Frais de personnel'!$B193)</f>
        <v/>
      </c>
      <c r="C194" s="277" t="str">
        <f>IF('Frais de personnel'!$C193="","",'Frais de personnel'!$C193)</f>
        <v/>
      </c>
      <c r="D194" s="278" t="str">
        <f>IF('Frais de personnel'!$D193="","",'Frais de personnel'!$D193)</f>
        <v/>
      </c>
      <c r="E194" s="251" t="str">
        <f>IF('Frais de personnel'!$E193="","",'Frais de personnel'!$E193)</f>
        <v/>
      </c>
      <c r="F194" s="279" t="str">
        <f>IF('Frais de personnel'!$F193="","",'Frais de personnel'!$F193)</f>
        <v/>
      </c>
      <c r="G194" s="123" t="str">
        <f>IF('Frais de personnel'!$G193="","",'Frais de personnel'!$G193)</f>
        <v/>
      </c>
      <c r="H194" s="123" t="str">
        <f>IF('Frais de personnel'!$H193="","",'Frais de personnel'!$H193)</f>
        <v/>
      </c>
      <c r="I194" s="280" t="str">
        <f>IF('Frais de personnel'!$I193=0,"",'Frais de personnel'!$I193)</f>
        <v/>
      </c>
      <c r="J194" s="122"/>
      <c r="K194" s="89"/>
      <c r="L194" s="89"/>
      <c r="M194" s="118" t="str">
        <f t="shared" si="10"/>
        <v/>
      </c>
      <c r="N194" s="254" t="str">
        <f t="shared" si="11"/>
        <v/>
      </c>
      <c r="O194" s="285" t="str">
        <f t="shared" si="12"/>
        <v/>
      </c>
      <c r="P194" s="272" t="str">
        <f t="shared" si="13"/>
        <v/>
      </c>
      <c r="Q194" s="287" t="str">
        <f t="shared" si="14"/>
        <v/>
      </c>
      <c r="R194" s="259"/>
      <c r="S194" s="126"/>
    </row>
    <row r="195" spans="1:19" ht="20.100000000000001" customHeight="1" x14ac:dyDescent="0.25">
      <c r="A195" s="244">
        <v>189</v>
      </c>
      <c r="B195" s="277" t="str">
        <f>IF('Frais de personnel'!$B194="","",'Frais de personnel'!$B194)</f>
        <v/>
      </c>
      <c r="C195" s="277" t="str">
        <f>IF('Frais de personnel'!$C194="","",'Frais de personnel'!$C194)</f>
        <v/>
      </c>
      <c r="D195" s="278" t="str">
        <f>IF('Frais de personnel'!$D194="","",'Frais de personnel'!$D194)</f>
        <v/>
      </c>
      <c r="E195" s="251" t="str">
        <f>IF('Frais de personnel'!$E194="","",'Frais de personnel'!$E194)</f>
        <v/>
      </c>
      <c r="F195" s="279" t="str">
        <f>IF('Frais de personnel'!$F194="","",'Frais de personnel'!$F194)</f>
        <v/>
      </c>
      <c r="G195" s="123" t="str">
        <f>IF('Frais de personnel'!$G194="","",'Frais de personnel'!$G194)</f>
        <v/>
      </c>
      <c r="H195" s="123" t="str">
        <f>IF('Frais de personnel'!$H194="","",'Frais de personnel'!$H194)</f>
        <v/>
      </c>
      <c r="I195" s="280" t="str">
        <f>IF('Frais de personnel'!$I194=0,"",'Frais de personnel'!$I194)</f>
        <v/>
      </c>
      <c r="J195" s="122"/>
      <c r="K195" s="89"/>
      <c r="L195" s="89"/>
      <c r="M195" s="118" t="str">
        <f t="shared" si="10"/>
        <v/>
      </c>
      <c r="N195" s="254" t="str">
        <f t="shared" si="11"/>
        <v/>
      </c>
      <c r="O195" s="285" t="str">
        <f t="shared" si="12"/>
        <v/>
      </c>
      <c r="P195" s="272" t="str">
        <f t="shared" si="13"/>
        <v/>
      </c>
      <c r="Q195" s="287" t="str">
        <f t="shared" si="14"/>
        <v/>
      </c>
      <c r="R195" s="259"/>
      <c r="S195" s="126"/>
    </row>
    <row r="196" spans="1:19" ht="20.100000000000001" customHeight="1" x14ac:dyDescent="0.25">
      <c r="A196" s="244">
        <v>190</v>
      </c>
      <c r="B196" s="277" t="str">
        <f>IF('Frais de personnel'!$B195="","",'Frais de personnel'!$B195)</f>
        <v/>
      </c>
      <c r="C196" s="277" t="str">
        <f>IF('Frais de personnel'!$C195="","",'Frais de personnel'!$C195)</f>
        <v/>
      </c>
      <c r="D196" s="278" t="str">
        <f>IF('Frais de personnel'!$D195="","",'Frais de personnel'!$D195)</f>
        <v/>
      </c>
      <c r="E196" s="251" t="str">
        <f>IF('Frais de personnel'!$E195="","",'Frais de personnel'!$E195)</f>
        <v/>
      </c>
      <c r="F196" s="279" t="str">
        <f>IF('Frais de personnel'!$F195="","",'Frais de personnel'!$F195)</f>
        <v/>
      </c>
      <c r="G196" s="123" t="str">
        <f>IF('Frais de personnel'!$G195="","",'Frais de personnel'!$G195)</f>
        <v/>
      </c>
      <c r="H196" s="123" t="str">
        <f>IF('Frais de personnel'!$H195="","",'Frais de personnel'!$H195)</f>
        <v/>
      </c>
      <c r="I196" s="280" t="str">
        <f>IF('Frais de personnel'!$I195=0,"",'Frais de personnel'!$I195)</f>
        <v/>
      </c>
      <c r="J196" s="122"/>
      <c r="K196" s="89"/>
      <c r="L196" s="89"/>
      <c r="M196" s="118" t="str">
        <f t="shared" si="10"/>
        <v/>
      </c>
      <c r="N196" s="254" t="str">
        <f t="shared" si="11"/>
        <v/>
      </c>
      <c r="O196" s="285" t="str">
        <f t="shared" si="12"/>
        <v/>
      </c>
      <c r="P196" s="272" t="str">
        <f t="shared" si="13"/>
        <v/>
      </c>
      <c r="Q196" s="287" t="str">
        <f t="shared" si="14"/>
        <v/>
      </c>
      <c r="R196" s="259"/>
      <c r="S196" s="126"/>
    </row>
    <row r="197" spans="1:19" ht="20.100000000000001" customHeight="1" x14ac:dyDescent="0.25">
      <c r="A197" s="244">
        <v>191</v>
      </c>
      <c r="B197" s="277" t="str">
        <f>IF('Frais de personnel'!$B196="","",'Frais de personnel'!$B196)</f>
        <v/>
      </c>
      <c r="C197" s="277" t="str">
        <f>IF('Frais de personnel'!$C196="","",'Frais de personnel'!$C196)</f>
        <v/>
      </c>
      <c r="D197" s="278" t="str">
        <f>IF('Frais de personnel'!$D196="","",'Frais de personnel'!$D196)</f>
        <v/>
      </c>
      <c r="E197" s="251" t="str">
        <f>IF('Frais de personnel'!$E196="","",'Frais de personnel'!$E196)</f>
        <v/>
      </c>
      <c r="F197" s="279" t="str">
        <f>IF('Frais de personnel'!$F196="","",'Frais de personnel'!$F196)</f>
        <v/>
      </c>
      <c r="G197" s="123" t="str">
        <f>IF('Frais de personnel'!$G196="","",'Frais de personnel'!$G196)</f>
        <v/>
      </c>
      <c r="H197" s="123" t="str">
        <f>IF('Frais de personnel'!$H196="","",'Frais de personnel'!$H196)</f>
        <v/>
      </c>
      <c r="I197" s="280" t="str">
        <f>IF('Frais de personnel'!$I196=0,"",'Frais de personnel'!$I196)</f>
        <v/>
      </c>
      <c r="J197" s="122"/>
      <c r="K197" s="89"/>
      <c r="L197" s="89"/>
      <c r="M197" s="118" t="str">
        <f t="shared" si="10"/>
        <v/>
      </c>
      <c r="N197" s="254" t="str">
        <f t="shared" si="11"/>
        <v/>
      </c>
      <c r="O197" s="285" t="str">
        <f t="shared" si="12"/>
        <v/>
      </c>
      <c r="P197" s="272" t="str">
        <f t="shared" si="13"/>
        <v/>
      </c>
      <c r="Q197" s="287" t="str">
        <f t="shared" si="14"/>
        <v/>
      </c>
      <c r="R197" s="259"/>
      <c r="S197" s="126"/>
    </row>
    <row r="198" spans="1:19" ht="20.100000000000001" customHeight="1" x14ac:dyDescent="0.25">
      <c r="A198" s="244">
        <v>192</v>
      </c>
      <c r="B198" s="277" t="str">
        <f>IF('Frais de personnel'!$B197="","",'Frais de personnel'!$B197)</f>
        <v/>
      </c>
      <c r="C198" s="277" t="str">
        <f>IF('Frais de personnel'!$C197="","",'Frais de personnel'!$C197)</f>
        <v/>
      </c>
      <c r="D198" s="278" t="str">
        <f>IF('Frais de personnel'!$D197="","",'Frais de personnel'!$D197)</f>
        <v/>
      </c>
      <c r="E198" s="251" t="str">
        <f>IF('Frais de personnel'!$E197="","",'Frais de personnel'!$E197)</f>
        <v/>
      </c>
      <c r="F198" s="279" t="str">
        <f>IF('Frais de personnel'!$F197="","",'Frais de personnel'!$F197)</f>
        <v/>
      </c>
      <c r="G198" s="123" t="str">
        <f>IF('Frais de personnel'!$G197="","",'Frais de personnel'!$G197)</f>
        <v/>
      </c>
      <c r="H198" s="123" t="str">
        <f>IF('Frais de personnel'!$H197="","",'Frais de personnel'!$H197)</f>
        <v/>
      </c>
      <c r="I198" s="280" t="str">
        <f>IF('Frais de personnel'!$I197=0,"",'Frais de personnel'!$I197)</f>
        <v/>
      </c>
      <c r="J198" s="122"/>
      <c r="K198" s="89"/>
      <c r="L198" s="89"/>
      <c r="M198" s="118" t="str">
        <f t="shared" si="10"/>
        <v/>
      </c>
      <c r="N198" s="254" t="str">
        <f t="shared" si="11"/>
        <v/>
      </c>
      <c r="O198" s="285" t="str">
        <f t="shared" si="12"/>
        <v/>
      </c>
      <c r="P198" s="272" t="str">
        <f t="shared" si="13"/>
        <v/>
      </c>
      <c r="Q198" s="287" t="str">
        <f t="shared" si="14"/>
        <v/>
      </c>
      <c r="R198" s="259"/>
      <c r="S198" s="126"/>
    </row>
    <row r="199" spans="1:19" ht="20.100000000000001" customHeight="1" x14ac:dyDescent="0.25">
      <c r="A199" s="244">
        <v>193</v>
      </c>
      <c r="B199" s="277" t="str">
        <f>IF('Frais de personnel'!$B198="","",'Frais de personnel'!$B198)</f>
        <v/>
      </c>
      <c r="C199" s="277" t="str">
        <f>IF('Frais de personnel'!$C198="","",'Frais de personnel'!$C198)</f>
        <v/>
      </c>
      <c r="D199" s="278" t="str">
        <f>IF('Frais de personnel'!$D198="","",'Frais de personnel'!$D198)</f>
        <v/>
      </c>
      <c r="E199" s="251" t="str">
        <f>IF('Frais de personnel'!$E198="","",'Frais de personnel'!$E198)</f>
        <v/>
      </c>
      <c r="F199" s="279" t="str">
        <f>IF('Frais de personnel'!$F198="","",'Frais de personnel'!$F198)</f>
        <v/>
      </c>
      <c r="G199" s="123" t="str">
        <f>IF('Frais de personnel'!$G198="","",'Frais de personnel'!$G198)</f>
        <v/>
      </c>
      <c r="H199" s="123" t="str">
        <f>IF('Frais de personnel'!$H198="","",'Frais de personnel'!$H198)</f>
        <v/>
      </c>
      <c r="I199" s="280" t="str">
        <f>IF('Frais de personnel'!$I198=0,"",'Frais de personnel'!$I198)</f>
        <v/>
      </c>
      <c r="J199" s="122"/>
      <c r="K199" s="89"/>
      <c r="L199" s="89"/>
      <c r="M199" s="118" t="str">
        <f t="shared" si="10"/>
        <v/>
      </c>
      <c r="N199" s="254" t="str">
        <f t="shared" si="11"/>
        <v/>
      </c>
      <c r="O199" s="285" t="str">
        <f t="shared" si="12"/>
        <v/>
      </c>
      <c r="P199" s="272" t="str">
        <f t="shared" si="13"/>
        <v/>
      </c>
      <c r="Q199" s="287" t="str">
        <f t="shared" si="14"/>
        <v/>
      </c>
      <c r="R199" s="259"/>
      <c r="S199" s="126"/>
    </row>
    <row r="200" spans="1:19" ht="20.100000000000001" customHeight="1" x14ac:dyDescent="0.25">
      <c r="A200" s="244">
        <v>194</v>
      </c>
      <c r="B200" s="277" t="str">
        <f>IF('Frais de personnel'!$B199="","",'Frais de personnel'!$B199)</f>
        <v/>
      </c>
      <c r="C200" s="277" t="str">
        <f>IF('Frais de personnel'!$C199="","",'Frais de personnel'!$C199)</f>
        <v/>
      </c>
      <c r="D200" s="278" t="str">
        <f>IF('Frais de personnel'!$D199="","",'Frais de personnel'!$D199)</f>
        <v/>
      </c>
      <c r="E200" s="251" t="str">
        <f>IF('Frais de personnel'!$E199="","",'Frais de personnel'!$E199)</f>
        <v/>
      </c>
      <c r="F200" s="279" t="str">
        <f>IF('Frais de personnel'!$F199="","",'Frais de personnel'!$F199)</f>
        <v/>
      </c>
      <c r="G200" s="123" t="str">
        <f>IF('Frais de personnel'!$G199="","",'Frais de personnel'!$G199)</f>
        <v/>
      </c>
      <c r="H200" s="123" t="str">
        <f>IF('Frais de personnel'!$H199="","",'Frais de personnel'!$H199)</f>
        <v/>
      </c>
      <c r="I200" s="280" t="str">
        <f>IF('Frais de personnel'!$I199=0,"",'Frais de personnel'!$I199)</f>
        <v/>
      </c>
      <c r="J200" s="122"/>
      <c r="K200" s="89"/>
      <c r="L200" s="89"/>
      <c r="M200" s="118" t="str">
        <f t="shared" ref="M200:M263" si="15">IF($E200="","",IF(OR(($J200=0),($K200=0)),0,$J200/$K200*$L200))</f>
        <v/>
      </c>
      <c r="N200" s="254" t="str">
        <f t="shared" ref="N200:N263" si="16">IF($I200="","",IF($M200&gt;$I200,"Le montant éligible ne peut etre supérieur au montant présenté",""))</f>
        <v/>
      </c>
      <c r="O200" s="285" t="str">
        <f t="shared" ref="O200:O263" si="17">IF(OR(M200=0, ISBLANK(M200)), "", M200)</f>
        <v/>
      </c>
      <c r="P200" s="272" t="str">
        <f t="shared" ref="P200:P263" si="18">IF(H200="","",IF(E200="Salaire technicien",MIN(60000/1607*L200,60000),IF(E200="Salaire ingénieur",MIN(80000/1607*L200,80000))))</f>
        <v/>
      </c>
      <c r="Q200" s="287" t="str">
        <f t="shared" ref="Q200:Q263" si="19">IF(MIN(O200,P200)=0,"",MIN(O200,P200))</f>
        <v/>
      </c>
      <c r="R200" s="259"/>
      <c r="S200" s="126"/>
    </row>
    <row r="201" spans="1:19" ht="20.100000000000001" customHeight="1" x14ac:dyDescent="0.25">
      <c r="A201" s="244">
        <v>195</v>
      </c>
      <c r="B201" s="277" t="str">
        <f>IF('Frais de personnel'!$B200="","",'Frais de personnel'!$B200)</f>
        <v/>
      </c>
      <c r="C201" s="277" t="str">
        <f>IF('Frais de personnel'!$C200="","",'Frais de personnel'!$C200)</f>
        <v/>
      </c>
      <c r="D201" s="278" t="str">
        <f>IF('Frais de personnel'!$D200="","",'Frais de personnel'!$D200)</f>
        <v/>
      </c>
      <c r="E201" s="251" t="str">
        <f>IF('Frais de personnel'!$E200="","",'Frais de personnel'!$E200)</f>
        <v/>
      </c>
      <c r="F201" s="279" t="str">
        <f>IF('Frais de personnel'!$F200="","",'Frais de personnel'!$F200)</f>
        <v/>
      </c>
      <c r="G201" s="123" t="str">
        <f>IF('Frais de personnel'!$G200="","",'Frais de personnel'!$G200)</f>
        <v/>
      </c>
      <c r="H201" s="123" t="str">
        <f>IF('Frais de personnel'!$H200="","",'Frais de personnel'!$H200)</f>
        <v/>
      </c>
      <c r="I201" s="280" t="str">
        <f>IF('Frais de personnel'!$I200=0,"",'Frais de personnel'!$I200)</f>
        <v/>
      </c>
      <c r="J201" s="122"/>
      <c r="K201" s="89"/>
      <c r="L201" s="89"/>
      <c r="M201" s="118" t="str">
        <f t="shared" si="15"/>
        <v/>
      </c>
      <c r="N201" s="254" t="str">
        <f t="shared" si="16"/>
        <v/>
      </c>
      <c r="O201" s="285" t="str">
        <f t="shared" si="17"/>
        <v/>
      </c>
      <c r="P201" s="272" t="str">
        <f t="shared" si="18"/>
        <v/>
      </c>
      <c r="Q201" s="287" t="str">
        <f t="shared" si="19"/>
        <v/>
      </c>
      <c r="R201" s="259"/>
      <c r="S201" s="126"/>
    </row>
    <row r="202" spans="1:19" ht="20.100000000000001" customHeight="1" x14ac:dyDescent="0.25">
      <c r="A202" s="244">
        <v>196</v>
      </c>
      <c r="B202" s="277" t="str">
        <f>IF('Frais de personnel'!$B201="","",'Frais de personnel'!$B201)</f>
        <v/>
      </c>
      <c r="C202" s="277" t="str">
        <f>IF('Frais de personnel'!$C201="","",'Frais de personnel'!$C201)</f>
        <v/>
      </c>
      <c r="D202" s="278" t="str">
        <f>IF('Frais de personnel'!$D201="","",'Frais de personnel'!$D201)</f>
        <v/>
      </c>
      <c r="E202" s="251" t="str">
        <f>IF('Frais de personnel'!$E201="","",'Frais de personnel'!$E201)</f>
        <v/>
      </c>
      <c r="F202" s="279" t="str">
        <f>IF('Frais de personnel'!$F201="","",'Frais de personnel'!$F201)</f>
        <v/>
      </c>
      <c r="G202" s="123" t="str">
        <f>IF('Frais de personnel'!$G201="","",'Frais de personnel'!$G201)</f>
        <v/>
      </c>
      <c r="H202" s="123" t="str">
        <f>IF('Frais de personnel'!$H201="","",'Frais de personnel'!$H201)</f>
        <v/>
      </c>
      <c r="I202" s="280" t="str">
        <f>IF('Frais de personnel'!$I201=0,"",'Frais de personnel'!$I201)</f>
        <v/>
      </c>
      <c r="J202" s="122"/>
      <c r="K202" s="89"/>
      <c r="L202" s="89"/>
      <c r="M202" s="118" t="str">
        <f t="shared" si="15"/>
        <v/>
      </c>
      <c r="N202" s="254" t="str">
        <f t="shared" si="16"/>
        <v/>
      </c>
      <c r="O202" s="285" t="str">
        <f t="shared" si="17"/>
        <v/>
      </c>
      <c r="P202" s="272" t="str">
        <f t="shared" si="18"/>
        <v/>
      </c>
      <c r="Q202" s="287" t="str">
        <f t="shared" si="19"/>
        <v/>
      </c>
      <c r="R202" s="259"/>
      <c r="S202" s="126"/>
    </row>
    <row r="203" spans="1:19" ht="20.100000000000001" customHeight="1" x14ac:dyDescent="0.25">
      <c r="A203" s="244">
        <v>197</v>
      </c>
      <c r="B203" s="277" t="str">
        <f>IF('Frais de personnel'!$B202="","",'Frais de personnel'!$B202)</f>
        <v/>
      </c>
      <c r="C203" s="277" t="str">
        <f>IF('Frais de personnel'!$C202="","",'Frais de personnel'!$C202)</f>
        <v/>
      </c>
      <c r="D203" s="278" t="str">
        <f>IF('Frais de personnel'!$D202="","",'Frais de personnel'!$D202)</f>
        <v/>
      </c>
      <c r="E203" s="251" t="str">
        <f>IF('Frais de personnel'!$E202="","",'Frais de personnel'!$E202)</f>
        <v/>
      </c>
      <c r="F203" s="279" t="str">
        <f>IF('Frais de personnel'!$F202="","",'Frais de personnel'!$F202)</f>
        <v/>
      </c>
      <c r="G203" s="123" t="str">
        <f>IF('Frais de personnel'!$G202="","",'Frais de personnel'!$G202)</f>
        <v/>
      </c>
      <c r="H203" s="123" t="str">
        <f>IF('Frais de personnel'!$H202="","",'Frais de personnel'!$H202)</f>
        <v/>
      </c>
      <c r="I203" s="280" t="str">
        <f>IF('Frais de personnel'!$I202=0,"",'Frais de personnel'!$I202)</f>
        <v/>
      </c>
      <c r="J203" s="122"/>
      <c r="K203" s="89"/>
      <c r="L203" s="89"/>
      <c r="M203" s="118" t="str">
        <f t="shared" si="15"/>
        <v/>
      </c>
      <c r="N203" s="254" t="str">
        <f t="shared" si="16"/>
        <v/>
      </c>
      <c r="O203" s="285" t="str">
        <f t="shared" si="17"/>
        <v/>
      </c>
      <c r="P203" s="272" t="str">
        <f t="shared" si="18"/>
        <v/>
      </c>
      <c r="Q203" s="287" t="str">
        <f t="shared" si="19"/>
        <v/>
      </c>
      <c r="R203" s="259"/>
      <c r="S203" s="126"/>
    </row>
    <row r="204" spans="1:19" ht="20.100000000000001" customHeight="1" x14ac:dyDescent="0.25">
      <c r="A204" s="244">
        <v>198</v>
      </c>
      <c r="B204" s="277" t="str">
        <f>IF('Frais de personnel'!$B203="","",'Frais de personnel'!$B203)</f>
        <v/>
      </c>
      <c r="C204" s="277" t="str">
        <f>IF('Frais de personnel'!$C203="","",'Frais de personnel'!$C203)</f>
        <v/>
      </c>
      <c r="D204" s="278" t="str">
        <f>IF('Frais de personnel'!$D203="","",'Frais de personnel'!$D203)</f>
        <v/>
      </c>
      <c r="E204" s="251" t="str">
        <f>IF('Frais de personnel'!$E203="","",'Frais de personnel'!$E203)</f>
        <v/>
      </c>
      <c r="F204" s="279" t="str">
        <f>IF('Frais de personnel'!$F203="","",'Frais de personnel'!$F203)</f>
        <v/>
      </c>
      <c r="G204" s="123" t="str">
        <f>IF('Frais de personnel'!$G203="","",'Frais de personnel'!$G203)</f>
        <v/>
      </c>
      <c r="H204" s="123" t="str">
        <f>IF('Frais de personnel'!$H203="","",'Frais de personnel'!$H203)</f>
        <v/>
      </c>
      <c r="I204" s="280" t="str">
        <f>IF('Frais de personnel'!$I203=0,"",'Frais de personnel'!$I203)</f>
        <v/>
      </c>
      <c r="J204" s="122"/>
      <c r="K204" s="89"/>
      <c r="L204" s="89"/>
      <c r="M204" s="118" t="str">
        <f t="shared" si="15"/>
        <v/>
      </c>
      <c r="N204" s="254" t="str">
        <f t="shared" si="16"/>
        <v/>
      </c>
      <c r="O204" s="285" t="str">
        <f t="shared" si="17"/>
        <v/>
      </c>
      <c r="P204" s="272" t="str">
        <f t="shared" si="18"/>
        <v/>
      </c>
      <c r="Q204" s="287" t="str">
        <f t="shared" si="19"/>
        <v/>
      </c>
      <c r="R204" s="259"/>
      <c r="S204" s="126"/>
    </row>
    <row r="205" spans="1:19" ht="20.100000000000001" customHeight="1" x14ac:dyDescent="0.25">
      <c r="A205" s="244">
        <v>199</v>
      </c>
      <c r="B205" s="277" t="str">
        <f>IF('Frais de personnel'!$B204="","",'Frais de personnel'!$B204)</f>
        <v/>
      </c>
      <c r="C205" s="277" t="str">
        <f>IF('Frais de personnel'!$C204="","",'Frais de personnel'!$C204)</f>
        <v/>
      </c>
      <c r="D205" s="278" t="str">
        <f>IF('Frais de personnel'!$D204="","",'Frais de personnel'!$D204)</f>
        <v/>
      </c>
      <c r="E205" s="251" t="str">
        <f>IF('Frais de personnel'!$E204="","",'Frais de personnel'!$E204)</f>
        <v/>
      </c>
      <c r="F205" s="279" t="str">
        <f>IF('Frais de personnel'!$F204="","",'Frais de personnel'!$F204)</f>
        <v/>
      </c>
      <c r="G205" s="123" t="str">
        <f>IF('Frais de personnel'!$G204="","",'Frais de personnel'!$G204)</f>
        <v/>
      </c>
      <c r="H205" s="123" t="str">
        <f>IF('Frais de personnel'!$H204="","",'Frais de personnel'!$H204)</f>
        <v/>
      </c>
      <c r="I205" s="280" t="str">
        <f>IF('Frais de personnel'!$I204=0,"",'Frais de personnel'!$I204)</f>
        <v/>
      </c>
      <c r="J205" s="122"/>
      <c r="K205" s="89"/>
      <c r="L205" s="89"/>
      <c r="M205" s="118" t="str">
        <f t="shared" si="15"/>
        <v/>
      </c>
      <c r="N205" s="254" t="str">
        <f t="shared" si="16"/>
        <v/>
      </c>
      <c r="O205" s="285" t="str">
        <f t="shared" si="17"/>
        <v/>
      </c>
      <c r="P205" s="272" t="str">
        <f t="shared" si="18"/>
        <v/>
      </c>
      <c r="Q205" s="287" t="str">
        <f t="shared" si="19"/>
        <v/>
      </c>
      <c r="R205" s="259"/>
      <c r="S205" s="126"/>
    </row>
    <row r="206" spans="1:19" ht="20.100000000000001" customHeight="1" x14ac:dyDescent="0.25">
      <c r="A206" s="244">
        <v>200</v>
      </c>
      <c r="B206" s="277" t="str">
        <f>IF('Frais de personnel'!$B205="","",'Frais de personnel'!$B205)</f>
        <v/>
      </c>
      <c r="C206" s="277" t="str">
        <f>IF('Frais de personnel'!$C205="","",'Frais de personnel'!$C205)</f>
        <v/>
      </c>
      <c r="D206" s="278" t="str">
        <f>IF('Frais de personnel'!$D205="","",'Frais de personnel'!$D205)</f>
        <v/>
      </c>
      <c r="E206" s="251" t="str">
        <f>IF('Frais de personnel'!$E205="","",'Frais de personnel'!$E205)</f>
        <v/>
      </c>
      <c r="F206" s="279" t="str">
        <f>IF('Frais de personnel'!$F205="","",'Frais de personnel'!$F205)</f>
        <v/>
      </c>
      <c r="G206" s="123" t="str">
        <f>IF('Frais de personnel'!$G205="","",'Frais de personnel'!$G205)</f>
        <v/>
      </c>
      <c r="H206" s="123" t="str">
        <f>IF('Frais de personnel'!$H205="","",'Frais de personnel'!$H205)</f>
        <v/>
      </c>
      <c r="I206" s="280" t="str">
        <f>IF('Frais de personnel'!$I205=0,"",'Frais de personnel'!$I205)</f>
        <v/>
      </c>
      <c r="J206" s="122"/>
      <c r="K206" s="89"/>
      <c r="L206" s="89"/>
      <c r="M206" s="118" t="str">
        <f t="shared" si="15"/>
        <v/>
      </c>
      <c r="N206" s="254" t="str">
        <f t="shared" si="16"/>
        <v/>
      </c>
      <c r="O206" s="285" t="str">
        <f t="shared" si="17"/>
        <v/>
      </c>
      <c r="P206" s="272" t="str">
        <f t="shared" si="18"/>
        <v/>
      </c>
      <c r="Q206" s="287" t="str">
        <f t="shared" si="19"/>
        <v/>
      </c>
      <c r="R206" s="259"/>
      <c r="S206" s="126"/>
    </row>
    <row r="207" spans="1:19" ht="20.100000000000001" customHeight="1" x14ac:dyDescent="0.25">
      <c r="A207" s="244">
        <v>201</v>
      </c>
      <c r="B207" s="277" t="str">
        <f>IF('Frais de personnel'!$B206="","",'Frais de personnel'!$B206)</f>
        <v/>
      </c>
      <c r="C207" s="277" t="str">
        <f>IF('Frais de personnel'!$C206="","",'Frais de personnel'!$C206)</f>
        <v/>
      </c>
      <c r="D207" s="278" t="str">
        <f>IF('Frais de personnel'!$D206="","",'Frais de personnel'!$D206)</f>
        <v/>
      </c>
      <c r="E207" s="251" t="str">
        <f>IF('Frais de personnel'!$E206="","",'Frais de personnel'!$E206)</f>
        <v/>
      </c>
      <c r="F207" s="279" t="str">
        <f>IF('Frais de personnel'!$F206="","",'Frais de personnel'!$F206)</f>
        <v/>
      </c>
      <c r="G207" s="123" t="str">
        <f>IF('Frais de personnel'!$G206="","",'Frais de personnel'!$G206)</f>
        <v/>
      </c>
      <c r="H207" s="123" t="str">
        <f>IF('Frais de personnel'!$H206="","",'Frais de personnel'!$H206)</f>
        <v/>
      </c>
      <c r="I207" s="280" t="str">
        <f>IF('Frais de personnel'!$I206=0,"",'Frais de personnel'!$I206)</f>
        <v/>
      </c>
      <c r="J207" s="122"/>
      <c r="K207" s="89"/>
      <c r="L207" s="89"/>
      <c r="M207" s="118" t="str">
        <f t="shared" si="15"/>
        <v/>
      </c>
      <c r="N207" s="254" t="str">
        <f t="shared" si="16"/>
        <v/>
      </c>
      <c r="O207" s="285" t="str">
        <f t="shared" si="17"/>
        <v/>
      </c>
      <c r="P207" s="272" t="str">
        <f t="shared" si="18"/>
        <v/>
      </c>
      <c r="Q207" s="287" t="str">
        <f t="shared" si="19"/>
        <v/>
      </c>
      <c r="R207" s="259"/>
      <c r="S207" s="126"/>
    </row>
    <row r="208" spans="1:19" ht="20.100000000000001" customHeight="1" x14ac:dyDescent="0.25">
      <c r="A208" s="244">
        <v>202</v>
      </c>
      <c r="B208" s="277" t="str">
        <f>IF('Frais de personnel'!$B207="","",'Frais de personnel'!$B207)</f>
        <v/>
      </c>
      <c r="C208" s="277" t="str">
        <f>IF('Frais de personnel'!$C207="","",'Frais de personnel'!$C207)</f>
        <v/>
      </c>
      <c r="D208" s="278" t="str">
        <f>IF('Frais de personnel'!$D207="","",'Frais de personnel'!$D207)</f>
        <v/>
      </c>
      <c r="E208" s="251" t="str">
        <f>IF('Frais de personnel'!$E207="","",'Frais de personnel'!$E207)</f>
        <v/>
      </c>
      <c r="F208" s="279" t="str">
        <f>IF('Frais de personnel'!$F207="","",'Frais de personnel'!$F207)</f>
        <v/>
      </c>
      <c r="G208" s="123" t="str">
        <f>IF('Frais de personnel'!$G207="","",'Frais de personnel'!$G207)</f>
        <v/>
      </c>
      <c r="H208" s="123" t="str">
        <f>IF('Frais de personnel'!$H207="","",'Frais de personnel'!$H207)</f>
        <v/>
      </c>
      <c r="I208" s="280" t="str">
        <f>IF('Frais de personnel'!$I207=0,"",'Frais de personnel'!$I207)</f>
        <v/>
      </c>
      <c r="J208" s="122"/>
      <c r="K208" s="89"/>
      <c r="L208" s="89"/>
      <c r="M208" s="118" t="str">
        <f t="shared" si="15"/>
        <v/>
      </c>
      <c r="N208" s="254" t="str">
        <f t="shared" si="16"/>
        <v/>
      </c>
      <c r="O208" s="285" t="str">
        <f t="shared" si="17"/>
        <v/>
      </c>
      <c r="P208" s="272" t="str">
        <f t="shared" si="18"/>
        <v/>
      </c>
      <c r="Q208" s="287" t="str">
        <f t="shared" si="19"/>
        <v/>
      </c>
      <c r="R208" s="259"/>
      <c r="S208" s="126"/>
    </row>
    <row r="209" spans="1:19" ht="20.100000000000001" customHeight="1" x14ac:dyDescent="0.25">
      <c r="A209" s="244">
        <v>203</v>
      </c>
      <c r="B209" s="277" t="str">
        <f>IF('Frais de personnel'!$B208="","",'Frais de personnel'!$B208)</f>
        <v/>
      </c>
      <c r="C209" s="277" t="str">
        <f>IF('Frais de personnel'!$C208="","",'Frais de personnel'!$C208)</f>
        <v/>
      </c>
      <c r="D209" s="278" t="str">
        <f>IF('Frais de personnel'!$D208="","",'Frais de personnel'!$D208)</f>
        <v/>
      </c>
      <c r="E209" s="251" t="str">
        <f>IF('Frais de personnel'!$E208="","",'Frais de personnel'!$E208)</f>
        <v/>
      </c>
      <c r="F209" s="279" t="str">
        <f>IF('Frais de personnel'!$F208="","",'Frais de personnel'!$F208)</f>
        <v/>
      </c>
      <c r="G209" s="123" t="str">
        <f>IF('Frais de personnel'!$G208="","",'Frais de personnel'!$G208)</f>
        <v/>
      </c>
      <c r="H209" s="123" t="str">
        <f>IF('Frais de personnel'!$H208="","",'Frais de personnel'!$H208)</f>
        <v/>
      </c>
      <c r="I209" s="280" t="str">
        <f>IF('Frais de personnel'!$I208=0,"",'Frais de personnel'!$I208)</f>
        <v/>
      </c>
      <c r="J209" s="122"/>
      <c r="K209" s="89"/>
      <c r="L209" s="89"/>
      <c r="M209" s="118" t="str">
        <f t="shared" si="15"/>
        <v/>
      </c>
      <c r="N209" s="254" t="str">
        <f t="shared" si="16"/>
        <v/>
      </c>
      <c r="O209" s="285" t="str">
        <f t="shared" si="17"/>
        <v/>
      </c>
      <c r="P209" s="272" t="str">
        <f t="shared" si="18"/>
        <v/>
      </c>
      <c r="Q209" s="287" t="str">
        <f t="shared" si="19"/>
        <v/>
      </c>
      <c r="R209" s="259"/>
      <c r="S209" s="126"/>
    </row>
    <row r="210" spans="1:19" ht="20.100000000000001" customHeight="1" x14ac:dyDescent="0.25">
      <c r="A210" s="244">
        <v>204</v>
      </c>
      <c r="B210" s="277" t="str">
        <f>IF('Frais de personnel'!$B209="","",'Frais de personnel'!$B209)</f>
        <v/>
      </c>
      <c r="C210" s="277" t="str">
        <f>IF('Frais de personnel'!$C209="","",'Frais de personnel'!$C209)</f>
        <v/>
      </c>
      <c r="D210" s="278" t="str">
        <f>IF('Frais de personnel'!$D209="","",'Frais de personnel'!$D209)</f>
        <v/>
      </c>
      <c r="E210" s="251" t="str">
        <f>IF('Frais de personnel'!$E209="","",'Frais de personnel'!$E209)</f>
        <v/>
      </c>
      <c r="F210" s="279" t="str">
        <f>IF('Frais de personnel'!$F209="","",'Frais de personnel'!$F209)</f>
        <v/>
      </c>
      <c r="G210" s="123" t="str">
        <f>IF('Frais de personnel'!$G209="","",'Frais de personnel'!$G209)</f>
        <v/>
      </c>
      <c r="H210" s="123" t="str">
        <f>IF('Frais de personnel'!$H209="","",'Frais de personnel'!$H209)</f>
        <v/>
      </c>
      <c r="I210" s="280" t="str">
        <f>IF('Frais de personnel'!$I209=0,"",'Frais de personnel'!$I209)</f>
        <v/>
      </c>
      <c r="J210" s="122"/>
      <c r="K210" s="89"/>
      <c r="L210" s="89"/>
      <c r="M210" s="118" t="str">
        <f t="shared" si="15"/>
        <v/>
      </c>
      <c r="N210" s="254" t="str">
        <f t="shared" si="16"/>
        <v/>
      </c>
      <c r="O210" s="285" t="str">
        <f t="shared" si="17"/>
        <v/>
      </c>
      <c r="P210" s="272" t="str">
        <f t="shared" si="18"/>
        <v/>
      </c>
      <c r="Q210" s="287" t="str">
        <f t="shared" si="19"/>
        <v/>
      </c>
      <c r="R210" s="259"/>
      <c r="S210" s="126"/>
    </row>
    <row r="211" spans="1:19" ht="20.100000000000001" customHeight="1" x14ac:dyDescent="0.25">
      <c r="A211" s="244">
        <v>205</v>
      </c>
      <c r="B211" s="277" t="str">
        <f>IF('Frais de personnel'!$B210="","",'Frais de personnel'!$B210)</f>
        <v/>
      </c>
      <c r="C211" s="277" t="str">
        <f>IF('Frais de personnel'!$C210="","",'Frais de personnel'!$C210)</f>
        <v/>
      </c>
      <c r="D211" s="278" t="str">
        <f>IF('Frais de personnel'!$D210="","",'Frais de personnel'!$D210)</f>
        <v/>
      </c>
      <c r="E211" s="251" t="str">
        <f>IF('Frais de personnel'!$E210="","",'Frais de personnel'!$E210)</f>
        <v/>
      </c>
      <c r="F211" s="279" t="str">
        <f>IF('Frais de personnel'!$F210="","",'Frais de personnel'!$F210)</f>
        <v/>
      </c>
      <c r="G211" s="123" t="str">
        <f>IF('Frais de personnel'!$G210="","",'Frais de personnel'!$G210)</f>
        <v/>
      </c>
      <c r="H211" s="123" t="str">
        <f>IF('Frais de personnel'!$H210="","",'Frais de personnel'!$H210)</f>
        <v/>
      </c>
      <c r="I211" s="280" t="str">
        <f>IF('Frais de personnel'!$I210=0,"",'Frais de personnel'!$I210)</f>
        <v/>
      </c>
      <c r="J211" s="122"/>
      <c r="K211" s="89"/>
      <c r="L211" s="89"/>
      <c r="M211" s="118" t="str">
        <f t="shared" si="15"/>
        <v/>
      </c>
      <c r="N211" s="254" t="str">
        <f t="shared" si="16"/>
        <v/>
      </c>
      <c r="O211" s="285" t="str">
        <f t="shared" si="17"/>
        <v/>
      </c>
      <c r="P211" s="272" t="str">
        <f t="shared" si="18"/>
        <v/>
      </c>
      <c r="Q211" s="287" t="str">
        <f t="shared" si="19"/>
        <v/>
      </c>
      <c r="R211" s="259"/>
      <c r="S211" s="126"/>
    </row>
    <row r="212" spans="1:19" ht="20.100000000000001" customHeight="1" x14ac:dyDescent="0.25">
      <c r="A212" s="244">
        <v>206</v>
      </c>
      <c r="B212" s="277" t="str">
        <f>IF('Frais de personnel'!$B211="","",'Frais de personnel'!$B211)</f>
        <v/>
      </c>
      <c r="C212" s="277" t="str">
        <f>IF('Frais de personnel'!$C211="","",'Frais de personnel'!$C211)</f>
        <v/>
      </c>
      <c r="D212" s="278" t="str">
        <f>IF('Frais de personnel'!$D211="","",'Frais de personnel'!$D211)</f>
        <v/>
      </c>
      <c r="E212" s="251" t="str">
        <f>IF('Frais de personnel'!$E211="","",'Frais de personnel'!$E211)</f>
        <v/>
      </c>
      <c r="F212" s="279" t="str">
        <f>IF('Frais de personnel'!$F211="","",'Frais de personnel'!$F211)</f>
        <v/>
      </c>
      <c r="G212" s="123" t="str">
        <f>IF('Frais de personnel'!$G211="","",'Frais de personnel'!$G211)</f>
        <v/>
      </c>
      <c r="H212" s="123" t="str">
        <f>IF('Frais de personnel'!$H211="","",'Frais de personnel'!$H211)</f>
        <v/>
      </c>
      <c r="I212" s="280" t="str">
        <f>IF('Frais de personnel'!$I211=0,"",'Frais de personnel'!$I211)</f>
        <v/>
      </c>
      <c r="J212" s="122"/>
      <c r="K212" s="89"/>
      <c r="L212" s="89"/>
      <c r="M212" s="118" t="str">
        <f t="shared" si="15"/>
        <v/>
      </c>
      <c r="N212" s="254" t="str">
        <f t="shared" si="16"/>
        <v/>
      </c>
      <c r="O212" s="285" t="str">
        <f t="shared" si="17"/>
        <v/>
      </c>
      <c r="P212" s="272" t="str">
        <f t="shared" si="18"/>
        <v/>
      </c>
      <c r="Q212" s="287" t="str">
        <f t="shared" si="19"/>
        <v/>
      </c>
      <c r="R212" s="259"/>
      <c r="S212" s="126"/>
    </row>
    <row r="213" spans="1:19" ht="20.100000000000001" customHeight="1" x14ac:dyDescent="0.25">
      <c r="A213" s="244">
        <v>207</v>
      </c>
      <c r="B213" s="277" t="str">
        <f>IF('Frais de personnel'!$B212="","",'Frais de personnel'!$B212)</f>
        <v/>
      </c>
      <c r="C213" s="277" t="str">
        <f>IF('Frais de personnel'!$C212="","",'Frais de personnel'!$C212)</f>
        <v/>
      </c>
      <c r="D213" s="278" t="str">
        <f>IF('Frais de personnel'!$D212="","",'Frais de personnel'!$D212)</f>
        <v/>
      </c>
      <c r="E213" s="251" t="str">
        <f>IF('Frais de personnel'!$E212="","",'Frais de personnel'!$E212)</f>
        <v/>
      </c>
      <c r="F213" s="279" t="str">
        <f>IF('Frais de personnel'!$F212="","",'Frais de personnel'!$F212)</f>
        <v/>
      </c>
      <c r="G213" s="123" t="str">
        <f>IF('Frais de personnel'!$G212="","",'Frais de personnel'!$G212)</f>
        <v/>
      </c>
      <c r="H213" s="123" t="str">
        <f>IF('Frais de personnel'!$H212="","",'Frais de personnel'!$H212)</f>
        <v/>
      </c>
      <c r="I213" s="280" t="str">
        <f>IF('Frais de personnel'!$I212=0,"",'Frais de personnel'!$I212)</f>
        <v/>
      </c>
      <c r="J213" s="122"/>
      <c r="K213" s="89"/>
      <c r="L213" s="89"/>
      <c r="M213" s="118" t="str">
        <f t="shared" si="15"/>
        <v/>
      </c>
      <c r="N213" s="254" t="str">
        <f t="shared" si="16"/>
        <v/>
      </c>
      <c r="O213" s="285" t="str">
        <f t="shared" si="17"/>
        <v/>
      </c>
      <c r="P213" s="272" t="str">
        <f t="shared" si="18"/>
        <v/>
      </c>
      <c r="Q213" s="287" t="str">
        <f t="shared" si="19"/>
        <v/>
      </c>
      <c r="R213" s="259"/>
      <c r="S213" s="126"/>
    </row>
    <row r="214" spans="1:19" ht="20.100000000000001" customHeight="1" x14ac:dyDescent="0.25">
      <c r="A214" s="244">
        <v>208</v>
      </c>
      <c r="B214" s="277" t="str">
        <f>IF('Frais de personnel'!$B213="","",'Frais de personnel'!$B213)</f>
        <v/>
      </c>
      <c r="C214" s="277" t="str">
        <f>IF('Frais de personnel'!$C213="","",'Frais de personnel'!$C213)</f>
        <v/>
      </c>
      <c r="D214" s="278" t="str">
        <f>IF('Frais de personnel'!$D213="","",'Frais de personnel'!$D213)</f>
        <v/>
      </c>
      <c r="E214" s="251" t="str">
        <f>IF('Frais de personnel'!$E213="","",'Frais de personnel'!$E213)</f>
        <v/>
      </c>
      <c r="F214" s="279" t="str">
        <f>IF('Frais de personnel'!$F213="","",'Frais de personnel'!$F213)</f>
        <v/>
      </c>
      <c r="G214" s="123" t="str">
        <f>IF('Frais de personnel'!$G213="","",'Frais de personnel'!$G213)</f>
        <v/>
      </c>
      <c r="H214" s="123" t="str">
        <f>IF('Frais de personnel'!$H213="","",'Frais de personnel'!$H213)</f>
        <v/>
      </c>
      <c r="I214" s="280" t="str">
        <f>IF('Frais de personnel'!$I213=0,"",'Frais de personnel'!$I213)</f>
        <v/>
      </c>
      <c r="J214" s="122"/>
      <c r="K214" s="89"/>
      <c r="L214" s="89"/>
      <c r="M214" s="118" t="str">
        <f t="shared" si="15"/>
        <v/>
      </c>
      <c r="N214" s="254" t="str">
        <f t="shared" si="16"/>
        <v/>
      </c>
      <c r="O214" s="285" t="str">
        <f t="shared" si="17"/>
        <v/>
      </c>
      <c r="P214" s="272" t="str">
        <f t="shared" si="18"/>
        <v/>
      </c>
      <c r="Q214" s="287" t="str">
        <f t="shared" si="19"/>
        <v/>
      </c>
      <c r="R214" s="259"/>
      <c r="S214" s="126"/>
    </row>
    <row r="215" spans="1:19" ht="20.100000000000001" customHeight="1" x14ac:dyDescent="0.25">
      <c r="A215" s="244">
        <v>209</v>
      </c>
      <c r="B215" s="277" t="str">
        <f>IF('Frais de personnel'!$B214="","",'Frais de personnel'!$B214)</f>
        <v/>
      </c>
      <c r="C215" s="277" t="str">
        <f>IF('Frais de personnel'!$C214="","",'Frais de personnel'!$C214)</f>
        <v/>
      </c>
      <c r="D215" s="278" t="str">
        <f>IF('Frais de personnel'!$D214="","",'Frais de personnel'!$D214)</f>
        <v/>
      </c>
      <c r="E215" s="251" t="str">
        <f>IF('Frais de personnel'!$E214="","",'Frais de personnel'!$E214)</f>
        <v/>
      </c>
      <c r="F215" s="279" t="str">
        <f>IF('Frais de personnel'!$F214="","",'Frais de personnel'!$F214)</f>
        <v/>
      </c>
      <c r="G215" s="123" t="str">
        <f>IF('Frais de personnel'!$G214="","",'Frais de personnel'!$G214)</f>
        <v/>
      </c>
      <c r="H215" s="123" t="str">
        <f>IF('Frais de personnel'!$H214="","",'Frais de personnel'!$H214)</f>
        <v/>
      </c>
      <c r="I215" s="280" t="str">
        <f>IF('Frais de personnel'!$I214=0,"",'Frais de personnel'!$I214)</f>
        <v/>
      </c>
      <c r="J215" s="122"/>
      <c r="K215" s="89"/>
      <c r="L215" s="89"/>
      <c r="M215" s="118" t="str">
        <f t="shared" si="15"/>
        <v/>
      </c>
      <c r="N215" s="254" t="str">
        <f t="shared" si="16"/>
        <v/>
      </c>
      <c r="O215" s="285" t="str">
        <f t="shared" si="17"/>
        <v/>
      </c>
      <c r="P215" s="272" t="str">
        <f t="shared" si="18"/>
        <v/>
      </c>
      <c r="Q215" s="287" t="str">
        <f t="shared" si="19"/>
        <v/>
      </c>
      <c r="R215" s="259"/>
      <c r="S215" s="126"/>
    </row>
    <row r="216" spans="1:19" ht="20.100000000000001" customHeight="1" x14ac:dyDescent="0.25">
      <c r="A216" s="244">
        <v>210</v>
      </c>
      <c r="B216" s="277" t="str">
        <f>IF('Frais de personnel'!$B215="","",'Frais de personnel'!$B215)</f>
        <v/>
      </c>
      <c r="C216" s="277" t="str">
        <f>IF('Frais de personnel'!$C215="","",'Frais de personnel'!$C215)</f>
        <v/>
      </c>
      <c r="D216" s="278" t="str">
        <f>IF('Frais de personnel'!$D215="","",'Frais de personnel'!$D215)</f>
        <v/>
      </c>
      <c r="E216" s="251" t="str">
        <f>IF('Frais de personnel'!$E215="","",'Frais de personnel'!$E215)</f>
        <v/>
      </c>
      <c r="F216" s="279" t="str">
        <f>IF('Frais de personnel'!$F215="","",'Frais de personnel'!$F215)</f>
        <v/>
      </c>
      <c r="G216" s="123" t="str">
        <f>IF('Frais de personnel'!$G215="","",'Frais de personnel'!$G215)</f>
        <v/>
      </c>
      <c r="H216" s="123" t="str">
        <f>IF('Frais de personnel'!$H215="","",'Frais de personnel'!$H215)</f>
        <v/>
      </c>
      <c r="I216" s="280" t="str">
        <f>IF('Frais de personnel'!$I215=0,"",'Frais de personnel'!$I215)</f>
        <v/>
      </c>
      <c r="J216" s="122"/>
      <c r="K216" s="89"/>
      <c r="L216" s="89"/>
      <c r="M216" s="118" t="str">
        <f t="shared" si="15"/>
        <v/>
      </c>
      <c r="N216" s="254" t="str">
        <f t="shared" si="16"/>
        <v/>
      </c>
      <c r="O216" s="285" t="str">
        <f t="shared" si="17"/>
        <v/>
      </c>
      <c r="P216" s="272" t="str">
        <f t="shared" si="18"/>
        <v/>
      </c>
      <c r="Q216" s="287" t="str">
        <f t="shared" si="19"/>
        <v/>
      </c>
      <c r="R216" s="259"/>
      <c r="S216" s="126"/>
    </row>
    <row r="217" spans="1:19" ht="20.100000000000001" customHeight="1" x14ac:dyDescent="0.25">
      <c r="A217" s="244">
        <v>211</v>
      </c>
      <c r="B217" s="277" t="str">
        <f>IF('Frais de personnel'!$B216="","",'Frais de personnel'!$B216)</f>
        <v/>
      </c>
      <c r="C217" s="277" t="str">
        <f>IF('Frais de personnel'!$C216="","",'Frais de personnel'!$C216)</f>
        <v/>
      </c>
      <c r="D217" s="278" t="str">
        <f>IF('Frais de personnel'!$D216="","",'Frais de personnel'!$D216)</f>
        <v/>
      </c>
      <c r="E217" s="251" t="str">
        <f>IF('Frais de personnel'!$E216="","",'Frais de personnel'!$E216)</f>
        <v/>
      </c>
      <c r="F217" s="279" t="str">
        <f>IF('Frais de personnel'!$F216="","",'Frais de personnel'!$F216)</f>
        <v/>
      </c>
      <c r="G217" s="123" t="str">
        <f>IF('Frais de personnel'!$G216="","",'Frais de personnel'!$G216)</f>
        <v/>
      </c>
      <c r="H217" s="123" t="str">
        <f>IF('Frais de personnel'!$H216="","",'Frais de personnel'!$H216)</f>
        <v/>
      </c>
      <c r="I217" s="280" t="str">
        <f>IF('Frais de personnel'!$I216=0,"",'Frais de personnel'!$I216)</f>
        <v/>
      </c>
      <c r="J217" s="122"/>
      <c r="K217" s="89"/>
      <c r="L217" s="89"/>
      <c r="M217" s="118" t="str">
        <f t="shared" si="15"/>
        <v/>
      </c>
      <c r="N217" s="254" t="str">
        <f t="shared" si="16"/>
        <v/>
      </c>
      <c r="O217" s="285" t="str">
        <f t="shared" si="17"/>
        <v/>
      </c>
      <c r="P217" s="272" t="str">
        <f t="shared" si="18"/>
        <v/>
      </c>
      <c r="Q217" s="287" t="str">
        <f t="shared" si="19"/>
        <v/>
      </c>
      <c r="R217" s="259"/>
      <c r="S217" s="126"/>
    </row>
    <row r="218" spans="1:19" ht="20.100000000000001" customHeight="1" x14ac:dyDescent="0.25">
      <c r="A218" s="244">
        <v>212</v>
      </c>
      <c r="B218" s="277" t="str">
        <f>IF('Frais de personnel'!$B217="","",'Frais de personnel'!$B217)</f>
        <v/>
      </c>
      <c r="C218" s="277" t="str">
        <f>IF('Frais de personnel'!$C217="","",'Frais de personnel'!$C217)</f>
        <v/>
      </c>
      <c r="D218" s="278" t="str">
        <f>IF('Frais de personnel'!$D217="","",'Frais de personnel'!$D217)</f>
        <v/>
      </c>
      <c r="E218" s="251" t="str">
        <f>IF('Frais de personnel'!$E217="","",'Frais de personnel'!$E217)</f>
        <v/>
      </c>
      <c r="F218" s="279" t="str">
        <f>IF('Frais de personnel'!$F217="","",'Frais de personnel'!$F217)</f>
        <v/>
      </c>
      <c r="G218" s="123" t="str">
        <f>IF('Frais de personnel'!$G217="","",'Frais de personnel'!$G217)</f>
        <v/>
      </c>
      <c r="H218" s="123" t="str">
        <f>IF('Frais de personnel'!$H217="","",'Frais de personnel'!$H217)</f>
        <v/>
      </c>
      <c r="I218" s="280" t="str">
        <f>IF('Frais de personnel'!$I217=0,"",'Frais de personnel'!$I217)</f>
        <v/>
      </c>
      <c r="J218" s="122"/>
      <c r="K218" s="89"/>
      <c r="L218" s="89"/>
      <c r="M218" s="118" t="str">
        <f t="shared" si="15"/>
        <v/>
      </c>
      <c r="N218" s="254" t="str">
        <f t="shared" si="16"/>
        <v/>
      </c>
      <c r="O218" s="285" t="str">
        <f t="shared" si="17"/>
        <v/>
      </c>
      <c r="P218" s="272" t="str">
        <f t="shared" si="18"/>
        <v/>
      </c>
      <c r="Q218" s="287" t="str">
        <f t="shared" si="19"/>
        <v/>
      </c>
      <c r="R218" s="259"/>
      <c r="S218" s="126"/>
    </row>
    <row r="219" spans="1:19" ht="20.100000000000001" customHeight="1" x14ac:dyDescent="0.25">
      <c r="A219" s="244">
        <v>213</v>
      </c>
      <c r="B219" s="277" t="str">
        <f>IF('Frais de personnel'!$B218="","",'Frais de personnel'!$B218)</f>
        <v/>
      </c>
      <c r="C219" s="277" t="str">
        <f>IF('Frais de personnel'!$C218="","",'Frais de personnel'!$C218)</f>
        <v/>
      </c>
      <c r="D219" s="278" t="str">
        <f>IF('Frais de personnel'!$D218="","",'Frais de personnel'!$D218)</f>
        <v/>
      </c>
      <c r="E219" s="251" t="str">
        <f>IF('Frais de personnel'!$E218="","",'Frais de personnel'!$E218)</f>
        <v/>
      </c>
      <c r="F219" s="279" t="str">
        <f>IF('Frais de personnel'!$F218="","",'Frais de personnel'!$F218)</f>
        <v/>
      </c>
      <c r="G219" s="123" t="str">
        <f>IF('Frais de personnel'!$G218="","",'Frais de personnel'!$G218)</f>
        <v/>
      </c>
      <c r="H219" s="123" t="str">
        <f>IF('Frais de personnel'!$H218="","",'Frais de personnel'!$H218)</f>
        <v/>
      </c>
      <c r="I219" s="280" t="str">
        <f>IF('Frais de personnel'!$I218=0,"",'Frais de personnel'!$I218)</f>
        <v/>
      </c>
      <c r="J219" s="122"/>
      <c r="K219" s="89"/>
      <c r="L219" s="89"/>
      <c r="M219" s="118" t="str">
        <f t="shared" si="15"/>
        <v/>
      </c>
      <c r="N219" s="254" t="str">
        <f t="shared" si="16"/>
        <v/>
      </c>
      <c r="O219" s="285" t="str">
        <f t="shared" si="17"/>
        <v/>
      </c>
      <c r="P219" s="272" t="str">
        <f t="shared" si="18"/>
        <v/>
      </c>
      <c r="Q219" s="287" t="str">
        <f t="shared" si="19"/>
        <v/>
      </c>
      <c r="R219" s="259"/>
      <c r="S219" s="126"/>
    </row>
    <row r="220" spans="1:19" ht="20.100000000000001" customHeight="1" x14ac:dyDescent="0.25">
      <c r="A220" s="244">
        <v>214</v>
      </c>
      <c r="B220" s="277" t="str">
        <f>IF('Frais de personnel'!$B219="","",'Frais de personnel'!$B219)</f>
        <v/>
      </c>
      <c r="C220" s="277" t="str">
        <f>IF('Frais de personnel'!$C219="","",'Frais de personnel'!$C219)</f>
        <v/>
      </c>
      <c r="D220" s="278" t="str">
        <f>IF('Frais de personnel'!$D219="","",'Frais de personnel'!$D219)</f>
        <v/>
      </c>
      <c r="E220" s="251" t="str">
        <f>IF('Frais de personnel'!$E219="","",'Frais de personnel'!$E219)</f>
        <v/>
      </c>
      <c r="F220" s="279" t="str">
        <f>IF('Frais de personnel'!$F219="","",'Frais de personnel'!$F219)</f>
        <v/>
      </c>
      <c r="G220" s="123" t="str">
        <f>IF('Frais de personnel'!$G219="","",'Frais de personnel'!$G219)</f>
        <v/>
      </c>
      <c r="H220" s="123" t="str">
        <f>IF('Frais de personnel'!$H219="","",'Frais de personnel'!$H219)</f>
        <v/>
      </c>
      <c r="I220" s="280" t="str">
        <f>IF('Frais de personnel'!$I219=0,"",'Frais de personnel'!$I219)</f>
        <v/>
      </c>
      <c r="J220" s="122"/>
      <c r="K220" s="89"/>
      <c r="L220" s="89"/>
      <c r="M220" s="118" t="str">
        <f t="shared" si="15"/>
        <v/>
      </c>
      <c r="N220" s="254" t="str">
        <f t="shared" si="16"/>
        <v/>
      </c>
      <c r="O220" s="285" t="str">
        <f t="shared" si="17"/>
        <v/>
      </c>
      <c r="P220" s="272" t="str">
        <f t="shared" si="18"/>
        <v/>
      </c>
      <c r="Q220" s="287" t="str">
        <f t="shared" si="19"/>
        <v/>
      </c>
      <c r="R220" s="259"/>
      <c r="S220" s="126"/>
    </row>
    <row r="221" spans="1:19" ht="20.100000000000001" customHeight="1" x14ac:dyDescent="0.25">
      <c r="A221" s="244">
        <v>215</v>
      </c>
      <c r="B221" s="277" t="str">
        <f>IF('Frais de personnel'!$B220="","",'Frais de personnel'!$B220)</f>
        <v/>
      </c>
      <c r="C221" s="277" t="str">
        <f>IF('Frais de personnel'!$C220="","",'Frais de personnel'!$C220)</f>
        <v/>
      </c>
      <c r="D221" s="278" t="str">
        <f>IF('Frais de personnel'!$D220="","",'Frais de personnel'!$D220)</f>
        <v/>
      </c>
      <c r="E221" s="251" t="str">
        <f>IF('Frais de personnel'!$E220="","",'Frais de personnel'!$E220)</f>
        <v/>
      </c>
      <c r="F221" s="279" t="str">
        <f>IF('Frais de personnel'!$F220="","",'Frais de personnel'!$F220)</f>
        <v/>
      </c>
      <c r="G221" s="123" t="str">
        <f>IF('Frais de personnel'!$G220="","",'Frais de personnel'!$G220)</f>
        <v/>
      </c>
      <c r="H221" s="123" t="str">
        <f>IF('Frais de personnel'!$H220="","",'Frais de personnel'!$H220)</f>
        <v/>
      </c>
      <c r="I221" s="280" t="str">
        <f>IF('Frais de personnel'!$I220=0,"",'Frais de personnel'!$I220)</f>
        <v/>
      </c>
      <c r="J221" s="122"/>
      <c r="K221" s="89"/>
      <c r="L221" s="89"/>
      <c r="M221" s="118" t="str">
        <f t="shared" si="15"/>
        <v/>
      </c>
      <c r="N221" s="254" t="str">
        <f t="shared" si="16"/>
        <v/>
      </c>
      <c r="O221" s="285" t="str">
        <f t="shared" si="17"/>
        <v/>
      </c>
      <c r="P221" s="272" t="str">
        <f t="shared" si="18"/>
        <v/>
      </c>
      <c r="Q221" s="287" t="str">
        <f t="shared" si="19"/>
        <v/>
      </c>
      <c r="R221" s="259"/>
      <c r="S221" s="126"/>
    </row>
    <row r="222" spans="1:19" ht="20.100000000000001" customHeight="1" x14ac:dyDescent="0.25">
      <c r="A222" s="244">
        <v>216</v>
      </c>
      <c r="B222" s="277" t="str">
        <f>IF('Frais de personnel'!$B221="","",'Frais de personnel'!$B221)</f>
        <v/>
      </c>
      <c r="C222" s="277" t="str">
        <f>IF('Frais de personnel'!$C221="","",'Frais de personnel'!$C221)</f>
        <v/>
      </c>
      <c r="D222" s="278" t="str">
        <f>IF('Frais de personnel'!$D221="","",'Frais de personnel'!$D221)</f>
        <v/>
      </c>
      <c r="E222" s="251" t="str">
        <f>IF('Frais de personnel'!$E221="","",'Frais de personnel'!$E221)</f>
        <v/>
      </c>
      <c r="F222" s="279" t="str">
        <f>IF('Frais de personnel'!$F221="","",'Frais de personnel'!$F221)</f>
        <v/>
      </c>
      <c r="G222" s="123" t="str">
        <f>IF('Frais de personnel'!$G221="","",'Frais de personnel'!$G221)</f>
        <v/>
      </c>
      <c r="H222" s="123" t="str">
        <f>IF('Frais de personnel'!$H221="","",'Frais de personnel'!$H221)</f>
        <v/>
      </c>
      <c r="I222" s="280" t="str">
        <f>IF('Frais de personnel'!$I221=0,"",'Frais de personnel'!$I221)</f>
        <v/>
      </c>
      <c r="J222" s="122"/>
      <c r="K222" s="89"/>
      <c r="L222" s="89"/>
      <c r="M222" s="118" t="str">
        <f t="shared" si="15"/>
        <v/>
      </c>
      <c r="N222" s="254" t="str">
        <f t="shared" si="16"/>
        <v/>
      </c>
      <c r="O222" s="285" t="str">
        <f t="shared" si="17"/>
        <v/>
      </c>
      <c r="P222" s="272" t="str">
        <f t="shared" si="18"/>
        <v/>
      </c>
      <c r="Q222" s="287" t="str">
        <f t="shared" si="19"/>
        <v/>
      </c>
      <c r="R222" s="259"/>
      <c r="S222" s="126"/>
    </row>
    <row r="223" spans="1:19" ht="20.100000000000001" customHeight="1" x14ac:dyDescent="0.25">
      <c r="A223" s="244">
        <v>217</v>
      </c>
      <c r="B223" s="277" t="str">
        <f>IF('Frais de personnel'!$B222="","",'Frais de personnel'!$B222)</f>
        <v/>
      </c>
      <c r="C223" s="277" t="str">
        <f>IF('Frais de personnel'!$C222="","",'Frais de personnel'!$C222)</f>
        <v/>
      </c>
      <c r="D223" s="278" t="str">
        <f>IF('Frais de personnel'!$D222="","",'Frais de personnel'!$D222)</f>
        <v/>
      </c>
      <c r="E223" s="251" t="str">
        <f>IF('Frais de personnel'!$E222="","",'Frais de personnel'!$E222)</f>
        <v/>
      </c>
      <c r="F223" s="279" t="str">
        <f>IF('Frais de personnel'!$F222="","",'Frais de personnel'!$F222)</f>
        <v/>
      </c>
      <c r="G223" s="123" t="str">
        <f>IF('Frais de personnel'!$G222="","",'Frais de personnel'!$G222)</f>
        <v/>
      </c>
      <c r="H223" s="123" t="str">
        <f>IF('Frais de personnel'!$H222="","",'Frais de personnel'!$H222)</f>
        <v/>
      </c>
      <c r="I223" s="280" t="str">
        <f>IF('Frais de personnel'!$I222=0,"",'Frais de personnel'!$I222)</f>
        <v/>
      </c>
      <c r="J223" s="122"/>
      <c r="K223" s="89"/>
      <c r="L223" s="89"/>
      <c r="M223" s="118" t="str">
        <f t="shared" si="15"/>
        <v/>
      </c>
      <c r="N223" s="254" t="str">
        <f t="shared" si="16"/>
        <v/>
      </c>
      <c r="O223" s="285" t="str">
        <f t="shared" si="17"/>
        <v/>
      </c>
      <c r="P223" s="272" t="str">
        <f t="shared" si="18"/>
        <v/>
      </c>
      <c r="Q223" s="287" t="str">
        <f t="shared" si="19"/>
        <v/>
      </c>
      <c r="R223" s="259"/>
      <c r="S223" s="126"/>
    </row>
    <row r="224" spans="1:19" ht="20.100000000000001" customHeight="1" x14ac:dyDescent="0.25">
      <c r="A224" s="244">
        <v>218</v>
      </c>
      <c r="B224" s="277" t="str">
        <f>IF('Frais de personnel'!$B223="","",'Frais de personnel'!$B223)</f>
        <v/>
      </c>
      <c r="C224" s="277" t="str">
        <f>IF('Frais de personnel'!$C223="","",'Frais de personnel'!$C223)</f>
        <v/>
      </c>
      <c r="D224" s="278" t="str">
        <f>IF('Frais de personnel'!$D223="","",'Frais de personnel'!$D223)</f>
        <v/>
      </c>
      <c r="E224" s="251" t="str">
        <f>IF('Frais de personnel'!$E223="","",'Frais de personnel'!$E223)</f>
        <v/>
      </c>
      <c r="F224" s="279" t="str">
        <f>IF('Frais de personnel'!$F223="","",'Frais de personnel'!$F223)</f>
        <v/>
      </c>
      <c r="G224" s="123" t="str">
        <f>IF('Frais de personnel'!$G223="","",'Frais de personnel'!$G223)</f>
        <v/>
      </c>
      <c r="H224" s="123" t="str">
        <f>IF('Frais de personnel'!$H223="","",'Frais de personnel'!$H223)</f>
        <v/>
      </c>
      <c r="I224" s="280" t="str">
        <f>IF('Frais de personnel'!$I223=0,"",'Frais de personnel'!$I223)</f>
        <v/>
      </c>
      <c r="J224" s="122"/>
      <c r="K224" s="89"/>
      <c r="L224" s="89"/>
      <c r="M224" s="118" t="str">
        <f t="shared" si="15"/>
        <v/>
      </c>
      <c r="N224" s="254" t="str">
        <f t="shared" si="16"/>
        <v/>
      </c>
      <c r="O224" s="285" t="str">
        <f t="shared" si="17"/>
        <v/>
      </c>
      <c r="P224" s="272" t="str">
        <f t="shared" si="18"/>
        <v/>
      </c>
      <c r="Q224" s="287" t="str">
        <f t="shared" si="19"/>
        <v/>
      </c>
      <c r="R224" s="259"/>
      <c r="S224" s="126"/>
    </row>
    <row r="225" spans="1:19" ht="20.100000000000001" customHeight="1" x14ac:dyDescent="0.25">
      <c r="A225" s="244">
        <v>219</v>
      </c>
      <c r="B225" s="277" t="str">
        <f>IF('Frais de personnel'!$B224="","",'Frais de personnel'!$B224)</f>
        <v/>
      </c>
      <c r="C225" s="277" t="str">
        <f>IF('Frais de personnel'!$C224="","",'Frais de personnel'!$C224)</f>
        <v/>
      </c>
      <c r="D225" s="278" t="str">
        <f>IF('Frais de personnel'!$D224="","",'Frais de personnel'!$D224)</f>
        <v/>
      </c>
      <c r="E225" s="251" t="str">
        <f>IF('Frais de personnel'!$E224="","",'Frais de personnel'!$E224)</f>
        <v/>
      </c>
      <c r="F225" s="279" t="str">
        <f>IF('Frais de personnel'!$F224="","",'Frais de personnel'!$F224)</f>
        <v/>
      </c>
      <c r="G225" s="123" t="str">
        <f>IF('Frais de personnel'!$G224="","",'Frais de personnel'!$G224)</f>
        <v/>
      </c>
      <c r="H225" s="123" t="str">
        <f>IF('Frais de personnel'!$H224="","",'Frais de personnel'!$H224)</f>
        <v/>
      </c>
      <c r="I225" s="280" t="str">
        <f>IF('Frais de personnel'!$I224=0,"",'Frais de personnel'!$I224)</f>
        <v/>
      </c>
      <c r="J225" s="122"/>
      <c r="K225" s="89"/>
      <c r="L225" s="89"/>
      <c r="M225" s="118" t="str">
        <f t="shared" si="15"/>
        <v/>
      </c>
      <c r="N225" s="254" t="str">
        <f t="shared" si="16"/>
        <v/>
      </c>
      <c r="O225" s="285" t="str">
        <f t="shared" si="17"/>
        <v/>
      </c>
      <c r="P225" s="272" t="str">
        <f t="shared" si="18"/>
        <v/>
      </c>
      <c r="Q225" s="287" t="str">
        <f t="shared" si="19"/>
        <v/>
      </c>
      <c r="R225" s="259"/>
      <c r="S225" s="126"/>
    </row>
    <row r="226" spans="1:19" ht="20.100000000000001" customHeight="1" x14ac:dyDescent="0.25">
      <c r="A226" s="244">
        <v>220</v>
      </c>
      <c r="B226" s="277" t="str">
        <f>IF('Frais de personnel'!$B225="","",'Frais de personnel'!$B225)</f>
        <v/>
      </c>
      <c r="C226" s="277" t="str">
        <f>IF('Frais de personnel'!$C225="","",'Frais de personnel'!$C225)</f>
        <v/>
      </c>
      <c r="D226" s="278" t="str">
        <f>IF('Frais de personnel'!$D225="","",'Frais de personnel'!$D225)</f>
        <v/>
      </c>
      <c r="E226" s="251" t="str">
        <f>IF('Frais de personnel'!$E225="","",'Frais de personnel'!$E225)</f>
        <v/>
      </c>
      <c r="F226" s="279" t="str">
        <f>IF('Frais de personnel'!$F225="","",'Frais de personnel'!$F225)</f>
        <v/>
      </c>
      <c r="G226" s="123" t="str">
        <f>IF('Frais de personnel'!$G225="","",'Frais de personnel'!$G225)</f>
        <v/>
      </c>
      <c r="H226" s="123" t="str">
        <f>IF('Frais de personnel'!$H225="","",'Frais de personnel'!$H225)</f>
        <v/>
      </c>
      <c r="I226" s="280" t="str">
        <f>IF('Frais de personnel'!$I225=0,"",'Frais de personnel'!$I225)</f>
        <v/>
      </c>
      <c r="J226" s="122"/>
      <c r="K226" s="89"/>
      <c r="L226" s="89"/>
      <c r="M226" s="118" t="str">
        <f t="shared" si="15"/>
        <v/>
      </c>
      <c r="N226" s="254" t="str">
        <f t="shared" si="16"/>
        <v/>
      </c>
      <c r="O226" s="285" t="str">
        <f t="shared" si="17"/>
        <v/>
      </c>
      <c r="P226" s="272" t="str">
        <f t="shared" si="18"/>
        <v/>
      </c>
      <c r="Q226" s="287" t="str">
        <f t="shared" si="19"/>
        <v/>
      </c>
      <c r="R226" s="259"/>
      <c r="S226" s="126"/>
    </row>
    <row r="227" spans="1:19" ht="20.100000000000001" customHeight="1" x14ac:dyDescent="0.25">
      <c r="A227" s="244">
        <v>221</v>
      </c>
      <c r="B227" s="277" t="str">
        <f>IF('Frais de personnel'!$B226="","",'Frais de personnel'!$B226)</f>
        <v/>
      </c>
      <c r="C227" s="277" t="str">
        <f>IF('Frais de personnel'!$C226="","",'Frais de personnel'!$C226)</f>
        <v/>
      </c>
      <c r="D227" s="278" t="str">
        <f>IF('Frais de personnel'!$D226="","",'Frais de personnel'!$D226)</f>
        <v/>
      </c>
      <c r="E227" s="251" t="str">
        <f>IF('Frais de personnel'!$E226="","",'Frais de personnel'!$E226)</f>
        <v/>
      </c>
      <c r="F227" s="279" t="str">
        <f>IF('Frais de personnel'!$F226="","",'Frais de personnel'!$F226)</f>
        <v/>
      </c>
      <c r="G227" s="123" t="str">
        <f>IF('Frais de personnel'!$G226="","",'Frais de personnel'!$G226)</f>
        <v/>
      </c>
      <c r="H227" s="123" t="str">
        <f>IF('Frais de personnel'!$H226="","",'Frais de personnel'!$H226)</f>
        <v/>
      </c>
      <c r="I227" s="280" t="str">
        <f>IF('Frais de personnel'!$I226=0,"",'Frais de personnel'!$I226)</f>
        <v/>
      </c>
      <c r="J227" s="122"/>
      <c r="K227" s="89"/>
      <c r="L227" s="89"/>
      <c r="M227" s="118" t="str">
        <f t="shared" si="15"/>
        <v/>
      </c>
      <c r="N227" s="254" t="str">
        <f t="shared" si="16"/>
        <v/>
      </c>
      <c r="O227" s="285" t="str">
        <f t="shared" si="17"/>
        <v/>
      </c>
      <c r="P227" s="272" t="str">
        <f t="shared" si="18"/>
        <v/>
      </c>
      <c r="Q227" s="287" t="str">
        <f t="shared" si="19"/>
        <v/>
      </c>
      <c r="R227" s="259"/>
      <c r="S227" s="126"/>
    </row>
    <row r="228" spans="1:19" ht="20.100000000000001" customHeight="1" x14ac:dyDescent="0.25">
      <c r="A228" s="244">
        <v>222</v>
      </c>
      <c r="B228" s="277" t="str">
        <f>IF('Frais de personnel'!$B227="","",'Frais de personnel'!$B227)</f>
        <v/>
      </c>
      <c r="C228" s="277" t="str">
        <f>IF('Frais de personnel'!$C227="","",'Frais de personnel'!$C227)</f>
        <v/>
      </c>
      <c r="D228" s="278" t="str">
        <f>IF('Frais de personnel'!$D227="","",'Frais de personnel'!$D227)</f>
        <v/>
      </c>
      <c r="E228" s="251" t="str">
        <f>IF('Frais de personnel'!$E227="","",'Frais de personnel'!$E227)</f>
        <v/>
      </c>
      <c r="F228" s="279" t="str">
        <f>IF('Frais de personnel'!$F227="","",'Frais de personnel'!$F227)</f>
        <v/>
      </c>
      <c r="G228" s="123" t="str">
        <f>IF('Frais de personnel'!$G227="","",'Frais de personnel'!$G227)</f>
        <v/>
      </c>
      <c r="H228" s="123" t="str">
        <f>IF('Frais de personnel'!$H227="","",'Frais de personnel'!$H227)</f>
        <v/>
      </c>
      <c r="I228" s="280" t="str">
        <f>IF('Frais de personnel'!$I227=0,"",'Frais de personnel'!$I227)</f>
        <v/>
      </c>
      <c r="J228" s="122"/>
      <c r="K228" s="89"/>
      <c r="L228" s="89"/>
      <c r="M228" s="118" t="str">
        <f t="shared" si="15"/>
        <v/>
      </c>
      <c r="N228" s="254" t="str">
        <f t="shared" si="16"/>
        <v/>
      </c>
      <c r="O228" s="285" t="str">
        <f t="shared" si="17"/>
        <v/>
      </c>
      <c r="P228" s="272" t="str">
        <f t="shared" si="18"/>
        <v/>
      </c>
      <c r="Q228" s="287" t="str">
        <f t="shared" si="19"/>
        <v/>
      </c>
      <c r="R228" s="259"/>
      <c r="S228" s="126"/>
    </row>
    <row r="229" spans="1:19" ht="20.100000000000001" customHeight="1" x14ac:dyDescent="0.25">
      <c r="A229" s="244">
        <v>223</v>
      </c>
      <c r="B229" s="277" t="str">
        <f>IF('Frais de personnel'!$B228="","",'Frais de personnel'!$B228)</f>
        <v/>
      </c>
      <c r="C229" s="277" t="str">
        <f>IF('Frais de personnel'!$C228="","",'Frais de personnel'!$C228)</f>
        <v/>
      </c>
      <c r="D229" s="278" t="str">
        <f>IF('Frais de personnel'!$D228="","",'Frais de personnel'!$D228)</f>
        <v/>
      </c>
      <c r="E229" s="251" t="str">
        <f>IF('Frais de personnel'!$E228="","",'Frais de personnel'!$E228)</f>
        <v/>
      </c>
      <c r="F229" s="279" t="str">
        <f>IF('Frais de personnel'!$F228="","",'Frais de personnel'!$F228)</f>
        <v/>
      </c>
      <c r="G229" s="123" t="str">
        <f>IF('Frais de personnel'!$G228="","",'Frais de personnel'!$G228)</f>
        <v/>
      </c>
      <c r="H229" s="123" t="str">
        <f>IF('Frais de personnel'!$H228="","",'Frais de personnel'!$H228)</f>
        <v/>
      </c>
      <c r="I229" s="280" t="str">
        <f>IF('Frais de personnel'!$I228=0,"",'Frais de personnel'!$I228)</f>
        <v/>
      </c>
      <c r="J229" s="122"/>
      <c r="K229" s="89"/>
      <c r="L229" s="89"/>
      <c r="M229" s="118" t="str">
        <f t="shared" si="15"/>
        <v/>
      </c>
      <c r="N229" s="254" t="str">
        <f t="shared" si="16"/>
        <v/>
      </c>
      <c r="O229" s="285" t="str">
        <f t="shared" si="17"/>
        <v/>
      </c>
      <c r="P229" s="272" t="str">
        <f t="shared" si="18"/>
        <v/>
      </c>
      <c r="Q229" s="287" t="str">
        <f t="shared" si="19"/>
        <v/>
      </c>
      <c r="R229" s="259"/>
      <c r="S229" s="126"/>
    </row>
    <row r="230" spans="1:19" ht="20.100000000000001" customHeight="1" x14ac:dyDescent="0.25">
      <c r="A230" s="244">
        <v>224</v>
      </c>
      <c r="B230" s="277" t="str">
        <f>IF('Frais de personnel'!$B229="","",'Frais de personnel'!$B229)</f>
        <v/>
      </c>
      <c r="C230" s="277" t="str">
        <f>IF('Frais de personnel'!$C229="","",'Frais de personnel'!$C229)</f>
        <v/>
      </c>
      <c r="D230" s="278" t="str">
        <f>IF('Frais de personnel'!$D229="","",'Frais de personnel'!$D229)</f>
        <v/>
      </c>
      <c r="E230" s="251" t="str">
        <f>IF('Frais de personnel'!$E229="","",'Frais de personnel'!$E229)</f>
        <v/>
      </c>
      <c r="F230" s="279" t="str">
        <f>IF('Frais de personnel'!$F229="","",'Frais de personnel'!$F229)</f>
        <v/>
      </c>
      <c r="G230" s="123" t="str">
        <f>IF('Frais de personnel'!$G229="","",'Frais de personnel'!$G229)</f>
        <v/>
      </c>
      <c r="H230" s="123" t="str">
        <f>IF('Frais de personnel'!$H229="","",'Frais de personnel'!$H229)</f>
        <v/>
      </c>
      <c r="I230" s="280" t="str">
        <f>IF('Frais de personnel'!$I229=0,"",'Frais de personnel'!$I229)</f>
        <v/>
      </c>
      <c r="J230" s="122"/>
      <c r="K230" s="89"/>
      <c r="L230" s="89"/>
      <c r="M230" s="118" t="str">
        <f t="shared" si="15"/>
        <v/>
      </c>
      <c r="N230" s="254" t="str">
        <f t="shared" si="16"/>
        <v/>
      </c>
      <c r="O230" s="285" t="str">
        <f t="shared" si="17"/>
        <v/>
      </c>
      <c r="P230" s="272" t="str">
        <f t="shared" si="18"/>
        <v/>
      </c>
      <c r="Q230" s="287" t="str">
        <f t="shared" si="19"/>
        <v/>
      </c>
      <c r="R230" s="259"/>
      <c r="S230" s="126"/>
    </row>
    <row r="231" spans="1:19" ht="20.100000000000001" customHeight="1" x14ac:dyDescent="0.25">
      <c r="A231" s="244">
        <v>225</v>
      </c>
      <c r="B231" s="277" t="str">
        <f>IF('Frais de personnel'!$B230="","",'Frais de personnel'!$B230)</f>
        <v/>
      </c>
      <c r="C231" s="277" t="str">
        <f>IF('Frais de personnel'!$C230="","",'Frais de personnel'!$C230)</f>
        <v/>
      </c>
      <c r="D231" s="278" t="str">
        <f>IF('Frais de personnel'!$D230="","",'Frais de personnel'!$D230)</f>
        <v/>
      </c>
      <c r="E231" s="251" t="str">
        <f>IF('Frais de personnel'!$E230="","",'Frais de personnel'!$E230)</f>
        <v/>
      </c>
      <c r="F231" s="279" t="str">
        <f>IF('Frais de personnel'!$F230="","",'Frais de personnel'!$F230)</f>
        <v/>
      </c>
      <c r="G231" s="123" t="str">
        <f>IF('Frais de personnel'!$G230="","",'Frais de personnel'!$G230)</f>
        <v/>
      </c>
      <c r="H231" s="123" t="str">
        <f>IF('Frais de personnel'!$H230="","",'Frais de personnel'!$H230)</f>
        <v/>
      </c>
      <c r="I231" s="280" t="str">
        <f>IF('Frais de personnel'!$I230=0,"",'Frais de personnel'!$I230)</f>
        <v/>
      </c>
      <c r="J231" s="122"/>
      <c r="K231" s="89"/>
      <c r="L231" s="89"/>
      <c r="M231" s="118" t="str">
        <f t="shared" si="15"/>
        <v/>
      </c>
      <c r="N231" s="254" t="str">
        <f t="shared" si="16"/>
        <v/>
      </c>
      <c r="O231" s="285" t="str">
        <f t="shared" si="17"/>
        <v/>
      </c>
      <c r="P231" s="272" t="str">
        <f t="shared" si="18"/>
        <v/>
      </c>
      <c r="Q231" s="287" t="str">
        <f t="shared" si="19"/>
        <v/>
      </c>
      <c r="R231" s="259"/>
      <c r="S231" s="126"/>
    </row>
    <row r="232" spans="1:19" ht="20.100000000000001" customHeight="1" x14ac:dyDescent="0.25">
      <c r="A232" s="244">
        <v>226</v>
      </c>
      <c r="B232" s="277" t="str">
        <f>IF('Frais de personnel'!$B231="","",'Frais de personnel'!$B231)</f>
        <v/>
      </c>
      <c r="C232" s="277" t="str">
        <f>IF('Frais de personnel'!$C231="","",'Frais de personnel'!$C231)</f>
        <v/>
      </c>
      <c r="D232" s="278" t="str">
        <f>IF('Frais de personnel'!$D231="","",'Frais de personnel'!$D231)</f>
        <v/>
      </c>
      <c r="E232" s="251" t="str">
        <f>IF('Frais de personnel'!$E231="","",'Frais de personnel'!$E231)</f>
        <v/>
      </c>
      <c r="F232" s="279" t="str">
        <f>IF('Frais de personnel'!$F231="","",'Frais de personnel'!$F231)</f>
        <v/>
      </c>
      <c r="G232" s="123" t="str">
        <f>IF('Frais de personnel'!$G231="","",'Frais de personnel'!$G231)</f>
        <v/>
      </c>
      <c r="H232" s="123" t="str">
        <f>IF('Frais de personnel'!$H231="","",'Frais de personnel'!$H231)</f>
        <v/>
      </c>
      <c r="I232" s="280" t="str">
        <f>IF('Frais de personnel'!$I231=0,"",'Frais de personnel'!$I231)</f>
        <v/>
      </c>
      <c r="J232" s="122"/>
      <c r="K232" s="89"/>
      <c r="L232" s="89"/>
      <c r="M232" s="118" t="str">
        <f t="shared" si="15"/>
        <v/>
      </c>
      <c r="N232" s="254" t="str">
        <f t="shared" si="16"/>
        <v/>
      </c>
      <c r="O232" s="285" t="str">
        <f t="shared" si="17"/>
        <v/>
      </c>
      <c r="P232" s="272" t="str">
        <f t="shared" si="18"/>
        <v/>
      </c>
      <c r="Q232" s="287" t="str">
        <f t="shared" si="19"/>
        <v/>
      </c>
      <c r="R232" s="259"/>
      <c r="S232" s="126"/>
    </row>
    <row r="233" spans="1:19" ht="20.100000000000001" customHeight="1" x14ac:dyDescent="0.25">
      <c r="A233" s="244">
        <v>227</v>
      </c>
      <c r="B233" s="277" t="str">
        <f>IF('Frais de personnel'!$B232="","",'Frais de personnel'!$B232)</f>
        <v/>
      </c>
      <c r="C233" s="277" t="str">
        <f>IF('Frais de personnel'!$C232="","",'Frais de personnel'!$C232)</f>
        <v/>
      </c>
      <c r="D233" s="278" t="str">
        <f>IF('Frais de personnel'!$D232="","",'Frais de personnel'!$D232)</f>
        <v/>
      </c>
      <c r="E233" s="251" t="str">
        <f>IF('Frais de personnel'!$E232="","",'Frais de personnel'!$E232)</f>
        <v/>
      </c>
      <c r="F233" s="279" t="str">
        <f>IF('Frais de personnel'!$F232="","",'Frais de personnel'!$F232)</f>
        <v/>
      </c>
      <c r="G233" s="123" t="str">
        <f>IF('Frais de personnel'!$G232="","",'Frais de personnel'!$G232)</f>
        <v/>
      </c>
      <c r="H233" s="123" t="str">
        <f>IF('Frais de personnel'!$H232="","",'Frais de personnel'!$H232)</f>
        <v/>
      </c>
      <c r="I233" s="280" t="str">
        <f>IF('Frais de personnel'!$I232=0,"",'Frais de personnel'!$I232)</f>
        <v/>
      </c>
      <c r="J233" s="122"/>
      <c r="K233" s="89"/>
      <c r="L233" s="89"/>
      <c r="M233" s="118" t="str">
        <f t="shared" si="15"/>
        <v/>
      </c>
      <c r="N233" s="254" t="str">
        <f t="shared" si="16"/>
        <v/>
      </c>
      <c r="O233" s="285" t="str">
        <f t="shared" si="17"/>
        <v/>
      </c>
      <c r="P233" s="272" t="str">
        <f t="shared" si="18"/>
        <v/>
      </c>
      <c r="Q233" s="287" t="str">
        <f t="shared" si="19"/>
        <v/>
      </c>
      <c r="R233" s="259"/>
      <c r="S233" s="126"/>
    </row>
    <row r="234" spans="1:19" ht="20.100000000000001" customHeight="1" x14ac:dyDescent="0.25">
      <c r="A234" s="244">
        <v>228</v>
      </c>
      <c r="B234" s="277" t="str">
        <f>IF('Frais de personnel'!$B233="","",'Frais de personnel'!$B233)</f>
        <v/>
      </c>
      <c r="C234" s="277" t="str">
        <f>IF('Frais de personnel'!$C233="","",'Frais de personnel'!$C233)</f>
        <v/>
      </c>
      <c r="D234" s="278" t="str">
        <f>IF('Frais de personnel'!$D233="","",'Frais de personnel'!$D233)</f>
        <v/>
      </c>
      <c r="E234" s="251" t="str">
        <f>IF('Frais de personnel'!$E233="","",'Frais de personnel'!$E233)</f>
        <v/>
      </c>
      <c r="F234" s="279" t="str">
        <f>IF('Frais de personnel'!$F233="","",'Frais de personnel'!$F233)</f>
        <v/>
      </c>
      <c r="G234" s="123" t="str">
        <f>IF('Frais de personnel'!$G233="","",'Frais de personnel'!$G233)</f>
        <v/>
      </c>
      <c r="H234" s="123" t="str">
        <f>IF('Frais de personnel'!$H233="","",'Frais de personnel'!$H233)</f>
        <v/>
      </c>
      <c r="I234" s="280" t="str">
        <f>IF('Frais de personnel'!$I233=0,"",'Frais de personnel'!$I233)</f>
        <v/>
      </c>
      <c r="J234" s="122"/>
      <c r="K234" s="89"/>
      <c r="L234" s="89"/>
      <c r="M234" s="118" t="str">
        <f t="shared" si="15"/>
        <v/>
      </c>
      <c r="N234" s="254" t="str">
        <f t="shared" si="16"/>
        <v/>
      </c>
      <c r="O234" s="285" t="str">
        <f t="shared" si="17"/>
        <v/>
      </c>
      <c r="P234" s="272" t="str">
        <f t="shared" si="18"/>
        <v/>
      </c>
      <c r="Q234" s="287" t="str">
        <f t="shared" si="19"/>
        <v/>
      </c>
      <c r="R234" s="259"/>
      <c r="S234" s="126"/>
    </row>
    <row r="235" spans="1:19" ht="20.100000000000001" customHeight="1" x14ac:dyDescent="0.25">
      <c r="A235" s="244">
        <v>229</v>
      </c>
      <c r="B235" s="277" t="str">
        <f>IF('Frais de personnel'!$B234="","",'Frais de personnel'!$B234)</f>
        <v/>
      </c>
      <c r="C235" s="277" t="str">
        <f>IF('Frais de personnel'!$C234="","",'Frais de personnel'!$C234)</f>
        <v/>
      </c>
      <c r="D235" s="278" t="str">
        <f>IF('Frais de personnel'!$D234="","",'Frais de personnel'!$D234)</f>
        <v/>
      </c>
      <c r="E235" s="251" t="str">
        <f>IF('Frais de personnel'!$E234="","",'Frais de personnel'!$E234)</f>
        <v/>
      </c>
      <c r="F235" s="279" t="str">
        <f>IF('Frais de personnel'!$F234="","",'Frais de personnel'!$F234)</f>
        <v/>
      </c>
      <c r="G235" s="123" t="str">
        <f>IF('Frais de personnel'!$G234="","",'Frais de personnel'!$G234)</f>
        <v/>
      </c>
      <c r="H235" s="123" t="str">
        <f>IF('Frais de personnel'!$H234="","",'Frais de personnel'!$H234)</f>
        <v/>
      </c>
      <c r="I235" s="280" t="str">
        <f>IF('Frais de personnel'!$I234=0,"",'Frais de personnel'!$I234)</f>
        <v/>
      </c>
      <c r="J235" s="122"/>
      <c r="K235" s="89"/>
      <c r="L235" s="89"/>
      <c r="M235" s="118" t="str">
        <f t="shared" si="15"/>
        <v/>
      </c>
      <c r="N235" s="254" t="str">
        <f t="shared" si="16"/>
        <v/>
      </c>
      <c r="O235" s="285" t="str">
        <f t="shared" si="17"/>
        <v/>
      </c>
      <c r="P235" s="272" t="str">
        <f t="shared" si="18"/>
        <v/>
      </c>
      <c r="Q235" s="287" t="str">
        <f t="shared" si="19"/>
        <v/>
      </c>
      <c r="R235" s="259"/>
      <c r="S235" s="126"/>
    </row>
    <row r="236" spans="1:19" ht="20.100000000000001" customHeight="1" x14ac:dyDescent="0.25">
      <c r="A236" s="244">
        <v>230</v>
      </c>
      <c r="B236" s="277" t="str">
        <f>IF('Frais de personnel'!$B235="","",'Frais de personnel'!$B235)</f>
        <v/>
      </c>
      <c r="C236" s="277" t="str">
        <f>IF('Frais de personnel'!$C235="","",'Frais de personnel'!$C235)</f>
        <v/>
      </c>
      <c r="D236" s="278" t="str">
        <f>IF('Frais de personnel'!$D235="","",'Frais de personnel'!$D235)</f>
        <v/>
      </c>
      <c r="E236" s="251" t="str">
        <f>IF('Frais de personnel'!$E235="","",'Frais de personnel'!$E235)</f>
        <v/>
      </c>
      <c r="F236" s="279" t="str">
        <f>IF('Frais de personnel'!$F235="","",'Frais de personnel'!$F235)</f>
        <v/>
      </c>
      <c r="G236" s="123" t="str">
        <f>IF('Frais de personnel'!$G235="","",'Frais de personnel'!$G235)</f>
        <v/>
      </c>
      <c r="H236" s="123" t="str">
        <f>IF('Frais de personnel'!$H235="","",'Frais de personnel'!$H235)</f>
        <v/>
      </c>
      <c r="I236" s="280" t="str">
        <f>IF('Frais de personnel'!$I235=0,"",'Frais de personnel'!$I235)</f>
        <v/>
      </c>
      <c r="J236" s="122"/>
      <c r="K236" s="89"/>
      <c r="L236" s="89"/>
      <c r="M236" s="118" t="str">
        <f t="shared" si="15"/>
        <v/>
      </c>
      <c r="N236" s="254" t="str">
        <f t="shared" si="16"/>
        <v/>
      </c>
      <c r="O236" s="285" t="str">
        <f t="shared" si="17"/>
        <v/>
      </c>
      <c r="P236" s="272" t="str">
        <f t="shared" si="18"/>
        <v/>
      </c>
      <c r="Q236" s="287" t="str">
        <f t="shared" si="19"/>
        <v/>
      </c>
      <c r="R236" s="259"/>
      <c r="S236" s="126"/>
    </row>
    <row r="237" spans="1:19" ht="20.100000000000001" customHeight="1" x14ac:dyDescent="0.25">
      <c r="A237" s="244">
        <v>231</v>
      </c>
      <c r="B237" s="277" t="str">
        <f>IF('Frais de personnel'!$B236="","",'Frais de personnel'!$B236)</f>
        <v/>
      </c>
      <c r="C237" s="277" t="str">
        <f>IF('Frais de personnel'!$C236="","",'Frais de personnel'!$C236)</f>
        <v/>
      </c>
      <c r="D237" s="278" t="str">
        <f>IF('Frais de personnel'!$D236="","",'Frais de personnel'!$D236)</f>
        <v/>
      </c>
      <c r="E237" s="251" t="str">
        <f>IF('Frais de personnel'!$E236="","",'Frais de personnel'!$E236)</f>
        <v/>
      </c>
      <c r="F237" s="279" t="str">
        <f>IF('Frais de personnel'!$F236="","",'Frais de personnel'!$F236)</f>
        <v/>
      </c>
      <c r="G237" s="123" t="str">
        <f>IF('Frais de personnel'!$G236="","",'Frais de personnel'!$G236)</f>
        <v/>
      </c>
      <c r="H237" s="123" t="str">
        <f>IF('Frais de personnel'!$H236="","",'Frais de personnel'!$H236)</f>
        <v/>
      </c>
      <c r="I237" s="280" t="str">
        <f>IF('Frais de personnel'!$I236=0,"",'Frais de personnel'!$I236)</f>
        <v/>
      </c>
      <c r="J237" s="122"/>
      <c r="K237" s="89"/>
      <c r="L237" s="89"/>
      <c r="M237" s="118" t="str">
        <f t="shared" si="15"/>
        <v/>
      </c>
      <c r="N237" s="254" t="str">
        <f t="shared" si="16"/>
        <v/>
      </c>
      <c r="O237" s="285" t="str">
        <f t="shared" si="17"/>
        <v/>
      </c>
      <c r="P237" s="272" t="str">
        <f t="shared" si="18"/>
        <v/>
      </c>
      <c r="Q237" s="287" t="str">
        <f t="shared" si="19"/>
        <v/>
      </c>
      <c r="R237" s="259"/>
      <c r="S237" s="126"/>
    </row>
    <row r="238" spans="1:19" ht="20.100000000000001" customHeight="1" x14ac:dyDescent="0.25">
      <c r="A238" s="244">
        <v>232</v>
      </c>
      <c r="B238" s="277" t="str">
        <f>IF('Frais de personnel'!$B237="","",'Frais de personnel'!$B237)</f>
        <v/>
      </c>
      <c r="C238" s="277" t="str">
        <f>IF('Frais de personnel'!$C237="","",'Frais de personnel'!$C237)</f>
        <v/>
      </c>
      <c r="D238" s="278" t="str">
        <f>IF('Frais de personnel'!$D237="","",'Frais de personnel'!$D237)</f>
        <v/>
      </c>
      <c r="E238" s="251" t="str">
        <f>IF('Frais de personnel'!$E237="","",'Frais de personnel'!$E237)</f>
        <v/>
      </c>
      <c r="F238" s="279" t="str">
        <f>IF('Frais de personnel'!$F237="","",'Frais de personnel'!$F237)</f>
        <v/>
      </c>
      <c r="G238" s="123" t="str">
        <f>IF('Frais de personnel'!$G237="","",'Frais de personnel'!$G237)</f>
        <v/>
      </c>
      <c r="H238" s="123" t="str">
        <f>IF('Frais de personnel'!$H237="","",'Frais de personnel'!$H237)</f>
        <v/>
      </c>
      <c r="I238" s="280" t="str">
        <f>IF('Frais de personnel'!$I237=0,"",'Frais de personnel'!$I237)</f>
        <v/>
      </c>
      <c r="J238" s="122"/>
      <c r="K238" s="89"/>
      <c r="L238" s="89"/>
      <c r="M238" s="118" t="str">
        <f t="shared" si="15"/>
        <v/>
      </c>
      <c r="N238" s="254" t="str">
        <f t="shared" si="16"/>
        <v/>
      </c>
      <c r="O238" s="285" t="str">
        <f t="shared" si="17"/>
        <v/>
      </c>
      <c r="P238" s="272" t="str">
        <f t="shared" si="18"/>
        <v/>
      </c>
      <c r="Q238" s="287" t="str">
        <f t="shared" si="19"/>
        <v/>
      </c>
      <c r="R238" s="259"/>
      <c r="S238" s="126"/>
    </row>
    <row r="239" spans="1:19" ht="20.100000000000001" customHeight="1" x14ac:dyDescent="0.25">
      <c r="A239" s="244">
        <v>233</v>
      </c>
      <c r="B239" s="277" t="str">
        <f>IF('Frais de personnel'!$B238="","",'Frais de personnel'!$B238)</f>
        <v/>
      </c>
      <c r="C239" s="277" t="str">
        <f>IF('Frais de personnel'!$C238="","",'Frais de personnel'!$C238)</f>
        <v/>
      </c>
      <c r="D239" s="278" t="str">
        <f>IF('Frais de personnel'!$D238="","",'Frais de personnel'!$D238)</f>
        <v/>
      </c>
      <c r="E239" s="251" t="str">
        <f>IF('Frais de personnel'!$E238="","",'Frais de personnel'!$E238)</f>
        <v/>
      </c>
      <c r="F239" s="279" t="str">
        <f>IF('Frais de personnel'!$F238="","",'Frais de personnel'!$F238)</f>
        <v/>
      </c>
      <c r="G239" s="123" t="str">
        <f>IF('Frais de personnel'!$G238="","",'Frais de personnel'!$G238)</f>
        <v/>
      </c>
      <c r="H239" s="123" t="str">
        <f>IF('Frais de personnel'!$H238="","",'Frais de personnel'!$H238)</f>
        <v/>
      </c>
      <c r="I239" s="280" t="str">
        <f>IF('Frais de personnel'!$I238=0,"",'Frais de personnel'!$I238)</f>
        <v/>
      </c>
      <c r="J239" s="122"/>
      <c r="K239" s="89"/>
      <c r="L239" s="89"/>
      <c r="M239" s="118" t="str">
        <f t="shared" si="15"/>
        <v/>
      </c>
      <c r="N239" s="254" t="str">
        <f t="shared" si="16"/>
        <v/>
      </c>
      <c r="O239" s="285" t="str">
        <f t="shared" si="17"/>
        <v/>
      </c>
      <c r="P239" s="272" t="str">
        <f t="shared" si="18"/>
        <v/>
      </c>
      <c r="Q239" s="287" t="str">
        <f t="shared" si="19"/>
        <v/>
      </c>
      <c r="R239" s="259"/>
      <c r="S239" s="126"/>
    </row>
    <row r="240" spans="1:19" ht="20.100000000000001" customHeight="1" x14ac:dyDescent="0.25">
      <c r="A240" s="244">
        <v>234</v>
      </c>
      <c r="B240" s="277" t="str">
        <f>IF('Frais de personnel'!$B239="","",'Frais de personnel'!$B239)</f>
        <v/>
      </c>
      <c r="C240" s="277" t="str">
        <f>IF('Frais de personnel'!$C239="","",'Frais de personnel'!$C239)</f>
        <v/>
      </c>
      <c r="D240" s="278" t="str">
        <f>IF('Frais de personnel'!$D239="","",'Frais de personnel'!$D239)</f>
        <v/>
      </c>
      <c r="E240" s="251" t="str">
        <f>IF('Frais de personnel'!$E239="","",'Frais de personnel'!$E239)</f>
        <v/>
      </c>
      <c r="F240" s="279" t="str">
        <f>IF('Frais de personnel'!$F239="","",'Frais de personnel'!$F239)</f>
        <v/>
      </c>
      <c r="G240" s="123" t="str">
        <f>IF('Frais de personnel'!$G239="","",'Frais de personnel'!$G239)</f>
        <v/>
      </c>
      <c r="H240" s="123" t="str">
        <f>IF('Frais de personnel'!$H239="","",'Frais de personnel'!$H239)</f>
        <v/>
      </c>
      <c r="I240" s="280" t="str">
        <f>IF('Frais de personnel'!$I239=0,"",'Frais de personnel'!$I239)</f>
        <v/>
      </c>
      <c r="J240" s="122"/>
      <c r="K240" s="89"/>
      <c r="L240" s="89"/>
      <c r="M240" s="118" t="str">
        <f t="shared" si="15"/>
        <v/>
      </c>
      <c r="N240" s="254" t="str">
        <f t="shared" si="16"/>
        <v/>
      </c>
      <c r="O240" s="285" t="str">
        <f t="shared" si="17"/>
        <v/>
      </c>
      <c r="P240" s="272" t="str">
        <f t="shared" si="18"/>
        <v/>
      </c>
      <c r="Q240" s="287" t="str">
        <f t="shared" si="19"/>
        <v/>
      </c>
      <c r="R240" s="259"/>
      <c r="S240" s="126"/>
    </row>
    <row r="241" spans="1:19" ht="20.100000000000001" customHeight="1" x14ac:dyDescent="0.25">
      <c r="A241" s="244">
        <v>235</v>
      </c>
      <c r="B241" s="277" t="str">
        <f>IF('Frais de personnel'!$B240="","",'Frais de personnel'!$B240)</f>
        <v/>
      </c>
      <c r="C241" s="277" t="str">
        <f>IF('Frais de personnel'!$C240="","",'Frais de personnel'!$C240)</f>
        <v/>
      </c>
      <c r="D241" s="278" t="str">
        <f>IF('Frais de personnel'!$D240="","",'Frais de personnel'!$D240)</f>
        <v/>
      </c>
      <c r="E241" s="251" t="str">
        <f>IF('Frais de personnel'!$E240="","",'Frais de personnel'!$E240)</f>
        <v/>
      </c>
      <c r="F241" s="279" t="str">
        <f>IF('Frais de personnel'!$F240="","",'Frais de personnel'!$F240)</f>
        <v/>
      </c>
      <c r="G241" s="123" t="str">
        <f>IF('Frais de personnel'!$G240="","",'Frais de personnel'!$G240)</f>
        <v/>
      </c>
      <c r="H241" s="123" t="str">
        <f>IF('Frais de personnel'!$H240="","",'Frais de personnel'!$H240)</f>
        <v/>
      </c>
      <c r="I241" s="280" t="str">
        <f>IF('Frais de personnel'!$I240=0,"",'Frais de personnel'!$I240)</f>
        <v/>
      </c>
      <c r="J241" s="122"/>
      <c r="K241" s="89"/>
      <c r="L241" s="89"/>
      <c r="M241" s="118" t="str">
        <f t="shared" si="15"/>
        <v/>
      </c>
      <c r="N241" s="254" t="str">
        <f t="shared" si="16"/>
        <v/>
      </c>
      <c r="O241" s="285" t="str">
        <f t="shared" si="17"/>
        <v/>
      </c>
      <c r="P241" s="272" t="str">
        <f t="shared" si="18"/>
        <v/>
      </c>
      <c r="Q241" s="287" t="str">
        <f t="shared" si="19"/>
        <v/>
      </c>
      <c r="R241" s="259"/>
      <c r="S241" s="126"/>
    </row>
    <row r="242" spans="1:19" ht="20.100000000000001" customHeight="1" x14ac:dyDescent="0.25">
      <c r="A242" s="244">
        <v>236</v>
      </c>
      <c r="B242" s="277" t="str">
        <f>IF('Frais de personnel'!$B241="","",'Frais de personnel'!$B241)</f>
        <v/>
      </c>
      <c r="C242" s="277" t="str">
        <f>IF('Frais de personnel'!$C241="","",'Frais de personnel'!$C241)</f>
        <v/>
      </c>
      <c r="D242" s="278" t="str">
        <f>IF('Frais de personnel'!$D241="","",'Frais de personnel'!$D241)</f>
        <v/>
      </c>
      <c r="E242" s="251" t="str">
        <f>IF('Frais de personnel'!$E241="","",'Frais de personnel'!$E241)</f>
        <v/>
      </c>
      <c r="F242" s="279" t="str">
        <f>IF('Frais de personnel'!$F241="","",'Frais de personnel'!$F241)</f>
        <v/>
      </c>
      <c r="G242" s="123" t="str">
        <f>IF('Frais de personnel'!$G241="","",'Frais de personnel'!$G241)</f>
        <v/>
      </c>
      <c r="H242" s="123" t="str">
        <f>IF('Frais de personnel'!$H241="","",'Frais de personnel'!$H241)</f>
        <v/>
      </c>
      <c r="I242" s="280" t="str">
        <f>IF('Frais de personnel'!$I241=0,"",'Frais de personnel'!$I241)</f>
        <v/>
      </c>
      <c r="J242" s="122"/>
      <c r="K242" s="89"/>
      <c r="L242" s="89"/>
      <c r="M242" s="118" t="str">
        <f t="shared" si="15"/>
        <v/>
      </c>
      <c r="N242" s="254" t="str">
        <f t="shared" si="16"/>
        <v/>
      </c>
      <c r="O242" s="285" t="str">
        <f t="shared" si="17"/>
        <v/>
      </c>
      <c r="P242" s="272" t="str">
        <f t="shared" si="18"/>
        <v/>
      </c>
      <c r="Q242" s="287" t="str">
        <f t="shared" si="19"/>
        <v/>
      </c>
      <c r="R242" s="259"/>
      <c r="S242" s="126"/>
    </row>
    <row r="243" spans="1:19" ht="20.100000000000001" customHeight="1" x14ac:dyDescent="0.25">
      <c r="A243" s="244">
        <v>237</v>
      </c>
      <c r="B243" s="277" t="str">
        <f>IF('Frais de personnel'!$B242="","",'Frais de personnel'!$B242)</f>
        <v/>
      </c>
      <c r="C243" s="277" t="str">
        <f>IF('Frais de personnel'!$C242="","",'Frais de personnel'!$C242)</f>
        <v/>
      </c>
      <c r="D243" s="278" t="str">
        <f>IF('Frais de personnel'!$D242="","",'Frais de personnel'!$D242)</f>
        <v/>
      </c>
      <c r="E243" s="251" t="str">
        <f>IF('Frais de personnel'!$E242="","",'Frais de personnel'!$E242)</f>
        <v/>
      </c>
      <c r="F243" s="279" t="str">
        <f>IF('Frais de personnel'!$F242="","",'Frais de personnel'!$F242)</f>
        <v/>
      </c>
      <c r="G243" s="123" t="str">
        <f>IF('Frais de personnel'!$G242="","",'Frais de personnel'!$G242)</f>
        <v/>
      </c>
      <c r="H243" s="123" t="str">
        <f>IF('Frais de personnel'!$H242="","",'Frais de personnel'!$H242)</f>
        <v/>
      </c>
      <c r="I243" s="280" t="str">
        <f>IF('Frais de personnel'!$I242=0,"",'Frais de personnel'!$I242)</f>
        <v/>
      </c>
      <c r="J243" s="122"/>
      <c r="K243" s="89"/>
      <c r="L243" s="89"/>
      <c r="M243" s="118" t="str">
        <f t="shared" si="15"/>
        <v/>
      </c>
      <c r="N243" s="254" t="str">
        <f t="shared" si="16"/>
        <v/>
      </c>
      <c r="O243" s="285" t="str">
        <f t="shared" si="17"/>
        <v/>
      </c>
      <c r="P243" s="272" t="str">
        <f t="shared" si="18"/>
        <v/>
      </c>
      <c r="Q243" s="287" t="str">
        <f t="shared" si="19"/>
        <v/>
      </c>
      <c r="R243" s="259"/>
      <c r="S243" s="126"/>
    </row>
    <row r="244" spans="1:19" ht="20.100000000000001" customHeight="1" x14ac:dyDescent="0.25">
      <c r="A244" s="244">
        <v>238</v>
      </c>
      <c r="B244" s="277" t="str">
        <f>IF('Frais de personnel'!$B243="","",'Frais de personnel'!$B243)</f>
        <v/>
      </c>
      <c r="C244" s="277" t="str">
        <f>IF('Frais de personnel'!$C243="","",'Frais de personnel'!$C243)</f>
        <v/>
      </c>
      <c r="D244" s="278" t="str">
        <f>IF('Frais de personnel'!$D243="","",'Frais de personnel'!$D243)</f>
        <v/>
      </c>
      <c r="E244" s="251" t="str">
        <f>IF('Frais de personnel'!$E243="","",'Frais de personnel'!$E243)</f>
        <v/>
      </c>
      <c r="F244" s="279" t="str">
        <f>IF('Frais de personnel'!$F243="","",'Frais de personnel'!$F243)</f>
        <v/>
      </c>
      <c r="G244" s="123" t="str">
        <f>IF('Frais de personnel'!$G243="","",'Frais de personnel'!$G243)</f>
        <v/>
      </c>
      <c r="H244" s="123" t="str">
        <f>IF('Frais de personnel'!$H243="","",'Frais de personnel'!$H243)</f>
        <v/>
      </c>
      <c r="I244" s="280" t="str">
        <f>IF('Frais de personnel'!$I243=0,"",'Frais de personnel'!$I243)</f>
        <v/>
      </c>
      <c r="J244" s="122"/>
      <c r="K244" s="89"/>
      <c r="L244" s="89"/>
      <c r="M244" s="118" t="str">
        <f t="shared" si="15"/>
        <v/>
      </c>
      <c r="N244" s="254" t="str">
        <f t="shared" si="16"/>
        <v/>
      </c>
      <c r="O244" s="285" t="str">
        <f t="shared" si="17"/>
        <v/>
      </c>
      <c r="P244" s="272" t="str">
        <f t="shared" si="18"/>
        <v/>
      </c>
      <c r="Q244" s="287" t="str">
        <f t="shared" si="19"/>
        <v/>
      </c>
      <c r="R244" s="259"/>
      <c r="S244" s="126"/>
    </row>
    <row r="245" spans="1:19" ht="20.100000000000001" customHeight="1" x14ac:dyDescent="0.25">
      <c r="A245" s="244">
        <v>239</v>
      </c>
      <c r="B245" s="277" t="str">
        <f>IF('Frais de personnel'!$B244="","",'Frais de personnel'!$B244)</f>
        <v/>
      </c>
      <c r="C245" s="277" t="str">
        <f>IF('Frais de personnel'!$C244="","",'Frais de personnel'!$C244)</f>
        <v/>
      </c>
      <c r="D245" s="278" t="str">
        <f>IF('Frais de personnel'!$D244="","",'Frais de personnel'!$D244)</f>
        <v/>
      </c>
      <c r="E245" s="251" t="str">
        <f>IF('Frais de personnel'!$E244="","",'Frais de personnel'!$E244)</f>
        <v/>
      </c>
      <c r="F245" s="279" t="str">
        <f>IF('Frais de personnel'!$F244="","",'Frais de personnel'!$F244)</f>
        <v/>
      </c>
      <c r="G245" s="123" t="str">
        <f>IF('Frais de personnel'!$G244="","",'Frais de personnel'!$G244)</f>
        <v/>
      </c>
      <c r="H245" s="123" t="str">
        <f>IF('Frais de personnel'!$H244="","",'Frais de personnel'!$H244)</f>
        <v/>
      </c>
      <c r="I245" s="280" t="str">
        <f>IF('Frais de personnel'!$I244=0,"",'Frais de personnel'!$I244)</f>
        <v/>
      </c>
      <c r="J245" s="122"/>
      <c r="K245" s="89"/>
      <c r="L245" s="89"/>
      <c r="M245" s="118" t="str">
        <f t="shared" si="15"/>
        <v/>
      </c>
      <c r="N245" s="254" t="str">
        <f t="shared" si="16"/>
        <v/>
      </c>
      <c r="O245" s="285" t="str">
        <f t="shared" si="17"/>
        <v/>
      </c>
      <c r="P245" s="272" t="str">
        <f t="shared" si="18"/>
        <v/>
      </c>
      <c r="Q245" s="287" t="str">
        <f t="shared" si="19"/>
        <v/>
      </c>
      <c r="R245" s="259"/>
      <c r="S245" s="126"/>
    </row>
    <row r="246" spans="1:19" ht="20.100000000000001" customHeight="1" x14ac:dyDescent="0.25">
      <c r="A246" s="244">
        <v>240</v>
      </c>
      <c r="B246" s="277" t="str">
        <f>IF('Frais de personnel'!$B245="","",'Frais de personnel'!$B245)</f>
        <v/>
      </c>
      <c r="C246" s="277" t="str">
        <f>IF('Frais de personnel'!$C245="","",'Frais de personnel'!$C245)</f>
        <v/>
      </c>
      <c r="D246" s="278" t="str">
        <f>IF('Frais de personnel'!$D245="","",'Frais de personnel'!$D245)</f>
        <v/>
      </c>
      <c r="E246" s="251" t="str">
        <f>IF('Frais de personnel'!$E245="","",'Frais de personnel'!$E245)</f>
        <v/>
      </c>
      <c r="F246" s="279" t="str">
        <f>IF('Frais de personnel'!$F245="","",'Frais de personnel'!$F245)</f>
        <v/>
      </c>
      <c r="G246" s="123" t="str">
        <f>IF('Frais de personnel'!$G245="","",'Frais de personnel'!$G245)</f>
        <v/>
      </c>
      <c r="H246" s="123" t="str">
        <f>IF('Frais de personnel'!$H245="","",'Frais de personnel'!$H245)</f>
        <v/>
      </c>
      <c r="I246" s="280" t="str">
        <f>IF('Frais de personnel'!$I245=0,"",'Frais de personnel'!$I245)</f>
        <v/>
      </c>
      <c r="J246" s="122"/>
      <c r="K246" s="89"/>
      <c r="L246" s="89"/>
      <c r="M246" s="118" t="str">
        <f t="shared" si="15"/>
        <v/>
      </c>
      <c r="N246" s="254" t="str">
        <f t="shared" si="16"/>
        <v/>
      </c>
      <c r="O246" s="285" t="str">
        <f t="shared" si="17"/>
        <v/>
      </c>
      <c r="P246" s="272" t="str">
        <f t="shared" si="18"/>
        <v/>
      </c>
      <c r="Q246" s="287" t="str">
        <f t="shared" si="19"/>
        <v/>
      </c>
      <c r="R246" s="259"/>
      <c r="S246" s="126"/>
    </row>
    <row r="247" spans="1:19" ht="20.100000000000001" customHeight="1" x14ac:dyDescent="0.25">
      <c r="A247" s="244">
        <v>241</v>
      </c>
      <c r="B247" s="277" t="str">
        <f>IF('Frais de personnel'!$B246="","",'Frais de personnel'!$B246)</f>
        <v/>
      </c>
      <c r="C247" s="277" t="str">
        <f>IF('Frais de personnel'!$C246="","",'Frais de personnel'!$C246)</f>
        <v/>
      </c>
      <c r="D247" s="278" t="str">
        <f>IF('Frais de personnel'!$D246="","",'Frais de personnel'!$D246)</f>
        <v/>
      </c>
      <c r="E247" s="251" t="str">
        <f>IF('Frais de personnel'!$E246="","",'Frais de personnel'!$E246)</f>
        <v/>
      </c>
      <c r="F247" s="279" t="str">
        <f>IF('Frais de personnel'!$F246="","",'Frais de personnel'!$F246)</f>
        <v/>
      </c>
      <c r="G247" s="123" t="str">
        <f>IF('Frais de personnel'!$G246="","",'Frais de personnel'!$G246)</f>
        <v/>
      </c>
      <c r="H247" s="123" t="str">
        <f>IF('Frais de personnel'!$H246="","",'Frais de personnel'!$H246)</f>
        <v/>
      </c>
      <c r="I247" s="280" t="str">
        <f>IF('Frais de personnel'!$I246=0,"",'Frais de personnel'!$I246)</f>
        <v/>
      </c>
      <c r="J247" s="122"/>
      <c r="K247" s="89"/>
      <c r="L247" s="89"/>
      <c r="M247" s="118" t="str">
        <f t="shared" si="15"/>
        <v/>
      </c>
      <c r="N247" s="254" t="str">
        <f t="shared" si="16"/>
        <v/>
      </c>
      <c r="O247" s="285" t="str">
        <f t="shared" si="17"/>
        <v/>
      </c>
      <c r="P247" s="272" t="str">
        <f t="shared" si="18"/>
        <v/>
      </c>
      <c r="Q247" s="287" t="str">
        <f t="shared" si="19"/>
        <v/>
      </c>
      <c r="R247" s="259"/>
      <c r="S247" s="126"/>
    </row>
    <row r="248" spans="1:19" ht="20.100000000000001" customHeight="1" x14ac:dyDescent="0.25">
      <c r="A248" s="244">
        <v>242</v>
      </c>
      <c r="B248" s="277" t="str">
        <f>IF('Frais de personnel'!$B247="","",'Frais de personnel'!$B247)</f>
        <v/>
      </c>
      <c r="C248" s="277" t="str">
        <f>IF('Frais de personnel'!$C247="","",'Frais de personnel'!$C247)</f>
        <v/>
      </c>
      <c r="D248" s="278" t="str">
        <f>IF('Frais de personnel'!$D247="","",'Frais de personnel'!$D247)</f>
        <v/>
      </c>
      <c r="E248" s="251" t="str">
        <f>IF('Frais de personnel'!$E247="","",'Frais de personnel'!$E247)</f>
        <v/>
      </c>
      <c r="F248" s="279" t="str">
        <f>IF('Frais de personnel'!$F247="","",'Frais de personnel'!$F247)</f>
        <v/>
      </c>
      <c r="G248" s="123" t="str">
        <f>IF('Frais de personnel'!$G247="","",'Frais de personnel'!$G247)</f>
        <v/>
      </c>
      <c r="H248" s="123" t="str">
        <f>IF('Frais de personnel'!$H247="","",'Frais de personnel'!$H247)</f>
        <v/>
      </c>
      <c r="I248" s="280" t="str">
        <f>IF('Frais de personnel'!$I247=0,"",'Frais de personnel'!$I247)</f>
        <v/>
      </c>
      <c r="J248" s="122"/>
      <c r="K248" s="89"/>
      <c r="L248" s="89"/>
      <c r="M248" s="118" t="str">
        <f t="shared" si="15"/>
        <v/>
      </c>
      <c r="N248" s="254" t="str">
        <f t="shared" si="16"/>
        <v/>
      </c>
      <c r="O248" s="285" t="str">
        <f t="shared" si="17"/>
        <v/>
      </c>
      <c r="P248" s="272" t="str">
        <f t="shared" si="18"/>
        <v/>
      </c>
      <c r="Q248" s="287" t="str">
        <f t="shared" si="19"/>
        <v/>
      </c>
      <c r="R248" s="259"/>
      <c r="S248" s="126"/>
    </row>
    <row r="249" spans="1:19" ht="20.100000000000001" customHeight="1" x14ac:dyDescent="0.25">
      <c r="A249" s="244">
        <v>243</v>
      </c>
      <c r="B249" s="277" t="str">
        <f>IF('Frais de personnel'!$B248="","",'Frais de personnel'!$B248)</f>
        <v/>
      </c>
      <c r="C249" s="277" t="str">
        <f>IF('Frais de personnel'!$C248="","",'Frais de personnel'!$C248)</f>
        <v/>
      </c>
      <c r="D249" s="278" t="str">
        <f>IF('Frais de personnel'!$D248="","",'Frais de personnel'!$D248)</f>
        <v/>
      </c>
      <c r="E249" s="251" t="str">
        <f>IF('Frais de personnel'!$E248="","",'Frais de personnel'!$E248)</f>
        <v/>
      </c>
      <c r="F249" s="279" t="str">
        <f>IF('Frais de personnel'!$F248="","",'Frais de personnel'!$F248)</f>
        <v/>
      </c>
      <c r="G249" s="123" t="str">
        <f>IF('Frais de personnel'!$G248="","",'Frais de personnel'!$G248)</f>
        <v/>
      </c>
      <c r="H249" s="123" t="str">
        <f>IF('Frais de personnel'!$H248="","",'Frais de personnel'!$H248)</f>
        <v/>
      </c>
      <c r="I249" s="280" t="str">
        <f>IF('Frais de personnel'!$I248=0,"",'Frais de personnel'!$I248)</f>
        <v/>
      </c>
      <c r="J249" s="122"/>
      <c r="K249" s="89"/>
      <c r="L249" s="89"/>
      <c r="M249" s="118" t="str">
        <f t="shared" si="15"/>
        <v/>
      </c>
      <c r="N249" s="254" t="str">
        <f t="shared" si="16"/>
        <v/>
      </c>
      <c r="O249" s="285" t="str">
        <f t="shared" si="17"/>
        <v/>
      </c>
      <c r="P249" s="272" t="str">
        <f t="shared" si="18"/>
        <v/>
      </c>
      <c r="Q249" s="287" t="str">
        <f t="shared" si="19"/>
        <v/>
      </c>
      <c r="R249" s="259"/>
      <c r="S249" s="126"/>
    </row>
    <row r="250" spans="1:19" ht="20.100000000000001" customHeight="1" x14ac:dyDescent="0.25">
      <c r="A250" s="244">
        <v>244</v>
      </c>
      <c r="B250" s="277" t="str">
        <f>IF('Frais de personnel'!$B249="","",'Frais de personnel'!$B249)</f>
        <v/>
      </c>
      <c r="C250" s="277" t="str">
        <f>IF('Frais de personnel'!$C249="","",'Frais de personnel'!$C249)</f>
        <v/>
      </c>
      <c r="D250" s="278" t="str">
        <f>IF('Frais de personnel'!$D249="","",'Frais de personnel'!$D249)</f>
        <v/>
      </c>
      <c r="E250" s="251" t="str">
        <f>IF('Frais de personnel'!$E249="","",'Frais de personnel'!$E249)</f>
        <v/>
      </c>
      <c r="F250" s="279" t="str">
        <f>IF('Frais de personnel'!$F249="","",'Frais de personnel'!$F249)</f>
        <v/>
      </c>
      <c r="G250" s="123" t="str">
        <f>IF('Frais de personnel'!$G249="","",'Frais de personnel'!$G249)</f>
        <v/>
      </c>
      <c r="H250" s="123" t="str">
        <f>IF('Frais de personnel'!$H249="","",'Frais de personnel'!$H249)</f>
        <v/>
      </c>
      <c r="I250" s="280" t="str">
        <f>IF('Frais de personnel'!$I249=0,"",'Frais de personnel'!$I249)</f>
        <v/>
      </c>
      <c r="J250" s="122"/>
      <c r="K250" s="89"/>
      <c r="L250" s="89"/>
      <c r="M250" s="118" t="str">
        <f t="shared" si="15"/>
        <v/>
      </c>
      <c r="N250" s="254" t="str">
        <f t="shared" si="16"/>
        <v/>
      </c>
      <c r="O250" s="285" t="str">
        <f t="shared" si="17"/>
        <v/>
      </c>
      <c r="P250" s="272" t="str">
        <f t="shared" si="18"/>
        <v/>
      </c>
      <c r="Q250" s="287" t="str">
        <f t="shared" si="19"/>
        <v/>
      </c>
      <c r="R250" s="259"/>
      <c r="S250" s="126"/>
    </row>
    <row r="251" spans="1:19" ht="20.100000000000001" customHeight="1" x14ac:dyDescent="0.25">
      <c r="A251" s="244">
        <v>245</v>
      </c>
      <c r="B251" s="277" t="str">
        <f>IF('Frais de personnel'!$B250="","",'Frais de personnel'!$B250)</f>
        <v/>
      </c>
      <c r="C251" s="277" t="str">
        <f>IF('Frais de personnel'!$C250="","",'Frais de personnel'!$C250)</f>
        <v/>
      </c>
      <c r="D251" s="278" t="str">
        <f>IF('Frais de personnel'!$D250="","",'Frais de personnel'!$D250)</f>
        <v/>
      </c>
      <c r="E251" s="251" t="str">
        <f>IF('Frais de personnel'!$E250="","",'Frais de personnel'!$E250)</f>
        <v/>
      </c>
      <c r="F251" s="279" t="str">
        <f>IF('Frais de personnel'!$F250="","",'Frais de personnel'!$F250)</f>
        <v/>
      </c>
      <c r="G251" s="123" t="str">
        <f>IF('Frais de personnel'!$G250="","",'Frais de personnel'!$G250)</f>
        <v/>
      </c>
      <c r="H251" s="123" t="str">
        <f>IF('Frais de personnel'!$H250="","",'Frais de personnel'!$H250)</f>
        <v/>
      </c>
      <c r="I251" s="280" t="str">
        <f>IF('Frais de personnel'!$I250=0,"",'Frais de personnel'!$I250)</f>
        <v/>
      </c>
      <c r="J251" s="122"/>
      <c r="K251" s="89"/>
      <c r="L251" s="89"/>
      <c r="M251" s="118" t="str">
        <f t="shared" si="15"/>
        <v/>
      </c>
      <c r="N251" s="254" t="str">
        <f t="shared" si="16"/>
        <v/>
      </c>
      <c r="O251" s="285" t="str">
        <f t="shared" si="17"/>
        <v/>
      </c>
      <c r="P251" s="272" t="str">
        <f t="shared" si="18"/>
        <v/>
      </c>
      <c r="Q251" s="287" t="str">
        <f t="shared" si="19"/>
        <v/>
      </c>
      <c r="R251" s="259"/>
      <c r="S251" s="126"/>
    </row>
    <row r="252" spans="1:19" ht="20.100000000000001" customHeight="1" x14ac:dyDescent="0.25">
      <c r="A252" s="244">
        <v>246</v>
      </c>
      <c r="B252" s="277" t="str">
        <f>IF('Frais de personnel'!$B251="","",'Frais de personnel'!$B251)</f>
        <v/>
      </c>
      <c r="C252" s="277" t="str">
        <f>IF('Frais de personnel'!$C251="","",'Frais de personnel'!$C251)</f>
        <v/>
      </c>
      <c r="D252" s="278" t="str">
        <f>IF('Frais de personnel'!$D251="","",'Frais de personnel'!$D251)</f>
        <v/>
      </c>
      <c r="E252" s="251" t="str">
        <f>IF('Frais de personnel'!$E251="","",'Frais de personnel'!$E251)</f>
        <v/>
      </c>
      <c r="F252" s="279" t="str">
        <f>IF('Frais de personnel'!$F251="","",'Frais de personnel'!$F251)</f>
        <v/>
      </c>
      <c r="G252" s="123" t="str">
        <f>IF('Frais de personnel'!$G251="","",'Frais de personnel'!$G251)</f>
        <v/>
      </c>
      <c r="H252" s="123" t="str">
        <f>IF('Frais de personnel'!$H251="","",'Frais de personnel'!$H251)</f>
        <v/>
      </c>
      <c r="I252" s="280" t="str">
        <f>IF('Frais de personnel'!$I251=0,"",'Frais de personnel'!$I251)</f>
        <v/>
      </c>
      <c r="J252" s="122"/>
      <c r="K252" s="89"/>
      <c r="L252" s="89"/>
      <c r="M252" s="118" t="str">
        <f t="shared" si="15"/>
        <v/>
      </c>
      <c r="N252" s="254" t="str">
        <f t="shared" si="16"/>
        <v/>
      </c>
      <c r="O252" s="285" t="str">
        <f t="shared" si="17"/>
        <v/>
      </c>
      <c r="P252" s="272" t="str">
        <f t="shared" si="18"/>
        <v/>
      </c>
      <c r="Q252" s="287" t="str">
        <f t="shared" si="19"/>
        <v/>
      </c>
      <c r="R252" s="259"/>
      <c r="S252" s="126"/>
    </row>
    <row r="253" spans="1:19" ht="20.100000000000001" customHeight="1" x14ac:dyDescent="0.25">
      <c r="A253" s="244">
        <v>247</v>
      </c>
      <c r="B253" s="277" t="str">
        <f>IF('Frais de personnel'!$B252="","",'Frais de personnel'!$B252)</f>
        <v/>
      </c>
      <c r="C253" s="277" t="str">
        <f>IF('Frais de personnel'!$C252="","",'Frais de personnel'!$C252)</f>
        <v/>
      </c>
      <c r="D253" s="278" t="str">
        <f>IF('Frais de personnel'!$D252="","",'Frais de personnel'!$D252)</f>
        <v/>
      </c>
      <c r="E253" s="251" t="str">
        <f>IF('Frais de personnel'!$E252="","",'Frais de personnel'!$E252)</f>
        <v/>
      </c>
      <c r="F253" s="279" t="str">
        <f>IF('Frais de personnel'!$F252="","",'Frais de personnel'!$F252)</f>
        <v/>
      </c>
      <c r="G253" s="123" t="str">
        <f>IF('Frais de personnel'!$G252="","",'Frais de personnel'!$G252)</f>
        <v/>
      </c>
      <c r="H253" s="123" t="str">
        <f>IF('Frais de personnel'!$H252="","",'Frais de personnel'!$H252)</f>
        <v/>
      </c>
      <c r="I253" s="280" t="str">
        <f>IF('Frais de personnel'!$I252=0,"",'Frais de personnel'!$I252)</f>
        <v/>
      </c>
      <c r="J253" s="122"/>
      <c r="K253" s="89"/>
      <c r="L253" s="89"/>
      <c r="M253" s="118" t="str">
        <f t="shared" si="15"/>
        <v/>
      </c>
      <c r="N253" s="254" t="str">
        <f t="shared" si="16"/>
        <v/>
      </c>
      <c r="O253" s="285" t="str">
        <f t="shared" si="17"/>
        <v/>
      </c>
      <c r="P253" s="272" t="str">
        <f t="shared" si="18"/>
        <v/>
      </c>
      <c r="Q253" s="287" t="str">
        <f t="shared" si="19"/>
        <v/>
      </c>
      <c r="R253" s="259"/>
      <c r="S253" s="126"/>
    </row>
    <row r="254" spans="1:19" ht="20.100000000000001" customHeight="1" x14ac:dyDescent="0.25">
      <c r="A254" s="244">
        <v>248</v>
      </c>
      <c r="B254" s="277" t="str">
        <f>IF('Frais de personnel'!$B253="","",'Frais de personnel'!$B253)</f>
        <v/>
      </c>
      <c r="C254" s="277" t="str">
        <f>IF('Frais de personnel'!$C253="","",'Frais de personnel'!$C253)</f>
        <v/>
      </c>
      <c r="D254" s="278" t="str">
        <f>IF('Frais de personnel'!$D253="","",'Frais de personnel'!$D253)</f>
        <v/>
      </c>
      <c r="E254" s="251" t="str">
        <f>IF('Frais de personnel'!$E253="","",'Frais de personnel'!$E253)</f>
        <v/>
      </c>
      <c r="F254" s="279" t="str">
        <f>IF('Frais de personnel'!$F253="","",'Frais de personnel'!$F253)</f>
        <v/>
      </c>
      <c r="G254" s="123" t="str">
        <f>IF('Frais de personnel'!$G253="","",'Frais de personnel'!$G253)</f>
        <v/>
      </c>
      <c r="H254" s="123" t="str">
        <f>IF('Frais de personnel'!$H253="","",'Frais de personnel'!$H253)</f>
        <v/>
      </c>
      <c r="I254" s="280" t="str">
        <f>IF('Frais de personnel'!$I253=0,"",'Frais de personnel'!$I253)</f>
        <v/>
      </c>
      <c r="J254" s="122"/>
      <c r="K254" s="89"/>
      <c r="L254" s="89"/>
      <c r="M254" s="118" t="str">
        <f t="shared" si="15"/>
        <v/>
      </c>
      <c r="N254" s="254" t="str">
        <f t="shared" si="16"/>
        <v/>
      </c>
      <c r="O254" s="285" t="str">
        <f t="shared" si="17"/>
        <v/>
      </c>
      <c r="P254" s="272" t="str">
        <f t="shared" si="18"/>
        <v/>
      </c>
      <c r="Q254" s="287" t="str">
        <f t="shared" si="19"/>
        <v/>
      </c>
      <c r="R254" s="259"/>
      <c r="S254" s="126"/>
    </row>
    <row r="255" spans="1:19" ht="20.100000000000001" customHeight="1" x14ac:dyDescent="0.25">
      <c r="A255" s="244">
        <v>249</v>
      </c>
      <c r="B255" s="277" t="str">
        <f>IF('Frais de personnel'!$B254="","",'Frais de personnel'!$B254)</f>
        <v/>
      </c>
      <c r="C255" s="277" t="str">
        <f>IF('Frais de personnel'!$C254="","",'Frais de personnel'!$C254)</f>
        <v/>
      </c>
      <c r="D255" s="278" t="str">
        <f>IF('Frais de personnel'!$D254="","",'Frais de personnel'!$D254)</f>
        <v/>
      </c>
      <c r="E255" s="251" t="str">
        <f>IF('Frais de personnel'!$E254="","",'Frais de personnel'!$E254)</f>
        <v/>
      </c>
      <c r="F255" s="279" t="str">
        <f>IF('Frais de personnel'!$F254="","",'Frais de personnel'!$F254)</f>
        <v/>
      </c>
      <c r="G255" s="123" t="str">
        <f>IF('Frais de personnel'!$G254="","",'Frais de personnel'!$G254)</f>
        <v/>
      </c>
      <c r="H255" s="123" t="str">
        <f>IF('Frais de personnel'!$H254="","",'Frais de personnel'!$H254)</f>
        <v/>
      </c>
      <c r="I255" s="280" t="str">
        <f>IF('Frais de personnel'!$I254=0,"",'Frais de personnel'!$I254)</f>
        <v/>
      </c>
      <c r="J255" s="122"/>
      <c r="K255" s="89"/>
      <c r="L255" s="89"/>
      <c r="M255" s="118" t="str">
        <f t="shared" si="15"/>
        <v/>
      </c>
      <c r="N255" s="254" t="str">
        <f t="shared" si="16"/>
        <v/>
      </c>
      <c r="O255" s="285" t="str">
        <f t="shared" si="17"/>
        <v/>
      </c>
      <c r="P255" s="272" t="str">
        <f t="shared" si="18"/>
        <v/>
      </c>
      <c r="Q255" s="287" t="str">
        <f t="shared" si="19"/>
        <v/>
      </c>
      <c r="R255" s="259"/>
      <c r="S255" s="126"/>
    </row>
    <row r="256" spans="1:19" ht="20.100000000000001" customHeight="1" x14ac:dyDescent="0.25">
      <c r="A256" s="244">
        <v>250</v>
      </c>
      <c r="B256" s="277" t="str">
        <f>IF('Frais de personnel'!$B255="","",'Frais de personnel'!$B255)</f>
        <v/>
      </c>
      <c r="C256" s="277" t="str">
        <f>IF('Frais de personnel'!$C255="","",'Frais de personnel'!$C255)</f>
        <v/>
      </c>
      <c r="D256" s="278" t="str">
        <f>IF('Frais de personnel'!$D255="","",'Frais de personnel'!$D255)</f>
        <v/>
      </c>
      <c r="E256" s="251" t="str">
        <f>IF('Frais de personnel'!$E255="","",'Frais de personnel'!$E255)</f>
        <v/>
      </c>
      <c r="F256" s="279" t="str">
        <f>IF('Frais de personnel'!$F255="","",'Frais de personnel'!$F255)</f>
        <v/>
      </c>
      <c r="G256" s="123" t="str">
        <f>IF('Frais de personnel'!$G255="","",'Frais de personnel'!$G255)</f>
        <v/>
      </c>
      <c r="H256" s="123" t="str">
        <f>IF('Frais de personnel'!$H255="","",'Frais de personnel'!$H255)</f>
        <v/>
      </c>
      <c r="I256" s="280" t="str">
        <f>IF('Frais de personnel'!$I255=0,"",'Frais de personnel'!$I255)</f>
        <v/>
      </c>
      <c r="J256" s="122"/>
      <c r="K256" s="89"/>
      <c r="L256" s="89"/>
      <c r="M256" s="118" t="str">
        <f t="shared" si="15"/>
        <v/>
      </c>
      <c r="N256" s="254" t="str">
        <f t="shared" si="16"/>
        <v/>
      </c>
      <c r="O256" s="285" t="str">
        <f t="shared" si="17"/>
        <v/>
      </c>
      <c r="P256" s="272" t="str">
        <f t="shared" si="18"/>
        <v/>
      </c>
      <c r="Q256" s="287" t="str">
        <f t="shared" si="19"/>
        <v/>
      </c>
      <c r="R256" s="259"/>
      <c r="S256" s="126"/>
    </row>
    <row r="257" spans="1:19" ht="20.100000000000001" customHeight="1" x14ac:dyDescent="0.25">
      <c r="A257" s="244">
        <v>251</v>
      </c>
      <c r="B257" s="277" t="str">
        <f>IF('Frais de personnel'!$B256="","",'Frais de personnel'!$B256)</f>
        <v/>
      </c>
      <c r="C257" s="277" t="str">
        <f>IF('Frais de personnel'!$C256="","",'Frais de personnel'!$C256)</f>
        <v/>
      </c>
      <c r="D257" s="278" t="str">
        <f>IF('Frais de personnel'!$D256="","",'Frais de personnel'!$D256)</f>
        <v/>
      </c>
      <c r="E257" s="251" t="str">
        <f>IF('Frais de personnel'!$E256="","",'Frais de personnel'!$E256)</f>
        <v/>
      </c>
      <c r="F257" s="279" t="str">
        <f>IF('Frais de personnel'!$F256="","",'Frais de personnel'!$F256)</f>
        <v/>
      </c>
      <c r="G257" s="123" t="str">
        <f>IF('Frais de personnel'!$G256="","",'Frais de personnel'!$G256)</f>
        <v/>
      </c>
      <c r="H257" s="123" t="str">
        <f>IF('Frais de personnel'!$H256="","",'Frais de personnel'!$H256)</f>
        <v/>
      </c>
      <c r="I257" s="280" t="str">
        <f>IF('Frais de personnel'!$I256=0,"",'Frais de personnel'!$I256)</f>
        <v/>
      </c>
      <c r="J257" s="122"/>
      <c r="K257" s="89"/>
      <c r="L257" s="89"/>
      <c r="M257" s="118" t="str">
        <f t="shared" si="15"/>
        <v/>
      </c>
      <c r="N257" s="254" t="str">
        <f t="shared" si="16"/>
        <v/>
      </c>
      <c r="O257" s="285" t="str">
        <f t="shared" si="17"/>
        <v/>
      </c>
      <c r="P257" s="272" t="str">
        <f t="shared" si="18"/>
        <v/>
      </c>
      <c r="Q257" s="287" t="str">
        <f t="shared" si="19"/>
        <v/>
      </c>
      <c r="R257" s="259"/>
      <c r="S257" s="126"/>
    </row>
    <row r="258" spans="1:19" ht="20.100000000000001" customHeight="1" x14ac:dyDescent="0.25">
      <c r="A258" s="244">
        <v>252</v>
      </c>
      <c r="B258" s="277" t="str">
        <f>IF('Frais de personnel'!$B257="","",'Frais de personnel'!$B257)</f>
        <v/>
      </c>
      <c r="C258" s="277" t="str">
        <f>IF('Frais de personnel'!$C257="","",'Frais de personnel'!$C257)</f>
        <v/>
      </c>
      <c r="D258" s="278" t="str">
        <f>IF('Frais de personnel'!$D257="","",'Frais de personnel'!$D257)</f>
        <v/>
      </c>
      <c r="E258" s="251" t="str">
        <f>IF('Frais de personnel'!$E257="","",'Frais de personnel'!$E257)</f>
        <v/>
      </c>
      <c r="F258" s="279" t="str">
        <f>IF('Frais de personnel'!$F257="","",'Frais de personnel'!$F257)</f>
        <v/>
      </c>
      <c r="G258" s="123" t="str">
        <f>IF('Frais de personnel'!$G257="","",'Frais de personnel'!$G257)</f>
        <v/>
      </c>
      <c r="H258" s="123" t="str">
        <f>IF('Frais de personnel'!$H257="","",'Frais de personnel'!$H257)</f>
        <v/>
      </c>
      <c r="I258" s="280" t="str">
        <f>IF('Frais de personnel'!$I257=0,"",'Frais de personnel'!$I257)</f>
        <v/>
      </c>
      <c r="J258" s="122"/>
      <c r="K258" s="89"/>
      <c r="L258" s="89"/>
      <c r="M258" s="118" t="str">
        <f t="shared" si="15"/>
        <v/>
      </c>
      <c r="N258" s="254" t="str">
        <f t="shared" si="16"/>
        <v/>
      </c>
      <c r="O258" s="285" t="str">
        <f t="shared" si="17"/>
        <v/>
      </c>
      <c r="P258" s="272" t="str">
        <f t="shared" si="18"/>
        <v/>
      </c>
      <c r="Q258" s="287" t="str">
        <f t="shared" si="19"/>
        <v/>
      </c>
      <c r="R258" s="259"/>
      <c r="S258" s="126"/>
    </row>
    <row r="259" spans="1:19" ht="20.100000000000001" customHeight="1" x14ac:dyDescent="0.25">
      <c r="A259" s="244">
        <v>253</v>
      </c>
      <c r="B259" s="277" t="str">
        <f>IF('Frais de personnel'!$B258="","",'Frais de personnel'!$B258)</f>
        <v/>
      </c>
      <c r="C259" s="277" t="str">
        <f>IF('Frais de personnel'!$C258="","",'Frais de personnel'!$C258)</f>
        <v/>
      </c>
      <c r="D259" s="278" t="str">
        <f>IF('Frais de personnel'!$D258="","",'Frais de personnel'!$D258)</f>
        <v/>
      </c>
      <c r="E259" s="251" t="str">
        <f>IF('Frais de personnel'!$E258="","",'Frais de personnel'!$E258)</f>
        <v/>
      </c>
      <c r="F259" s="279" t="str">
        <f>IF('Frais de personnel'!$F258="","",'Frais de personnel'!$F258)</f>
        <v/>
      </c>
      <c r="G259" s="123" t="str">
        <f>IF('Frais de personnel'!$G258="","",'Frais de personnel'!$G258)</f>
        <v/>
      </c>
      <c r="H259" s="123" t="str">
        <f>IF('Frais de personnel'!$H258="","",'Frais de personnel'!$H258)</f>
        <v/>
      </c>
      <c r="I259" s="280" t="str">
        <f>IF('Frais de personnel'!$I258=0,"",'Frais de personnel'!$I258)</f>
        <v/>
      </c>
      <c r="J259" s="122"/>
      <c r="K259" s="89"/>
      <c r="L259" s="89"/>
      <c r="M259" s="118" t="str">
        <f t="shared" si="15"/>
        <v/>
      </c>
      <c r="N259" s="254" t="str">
        <f t="shared" si="16"/>
        <v/>
      </c>
      <c r="O259" s="285" t="str">
        <f t="shared" si="17"/>
        <v/>
      </c>
      <c r="P259" s="272" t="str">
        <f t="shared" si="18"/>
        <v/>
      </c>
      <c r="Q259" s="287" t="str">
        <f t="shared" si="19"/>
        <v/>
      </c>
      <c r="R259" s="259"/>
      <c r="S259" s="126"/>
    </row>
    <row r="260" spans="1:19" ht="20.100000000000001" customHeight="1" x14ac:dyDescent="0.25">
      <c r="A260" s="244">
        <v>254</v>
      </c>
      <c r="B260" s="277" t="str">
        <f>IF('Frais de personnel'!$B259="","",'Frais de personnel'!$B259)</f>
        <v/>
      </c>
      <c r="C260" s="277" t="str">
        <f>IF('Frais de personnel'!$C259="","",'Frais de personnel'!$C259)</f>
        <v/>
      </c>
      <c r="D260" s="278" t="str">
        <f>IF('Frais de personnel'!$D259="","",'Frais de personnel'!$D259)</f>
        <v/>
      </c>
      <c r="E260" s="251" t="str">
        <f>IF('Frais de personnel'!$E259="","",'Frais de personnel'!$E259)</f>
        <v/>
      </c>
      <c r="F260" s="279" t="str">
        <f>IF('Frais de personnel'!$F259="","",'Frais de personnel'!$F259)</f>
        <v/>
      </c>
      <c r="G260" s="123" t="str">
        <f>IF('Frais de personnel'!$G259="","",'Frais de personnel'!$G259)</f>
        <v/>
      </c>
      <c r="H260" s="123" t="str">
        <f>IF('Frais de personnel'!$H259="","",'Frais de personnel'!$H259)</f>
        <v/>
      </c>
      <c r="I260" s="280" t="str">
        <f>IF('Frais de personnel'!$I259=0,"",'Frais de personnel'!$I259)</f>
        <v/>
      </c>
      <c r="J260" s="122"/>
      <c r="K260" s="89"/>
      <c r="L260" s="89"/>
      <c r="M260" s="118" t="str">
        <f t="shared" si="15"/>
        <v/>
      </c>
      <c r="N260" s="254" t="str">
        <f t="shared" si="16"/>
        <v/>
      </c>
      <c r="O260" s="285" t="str">
        <f t="shared" si="17"/>
        <v/>
      </c>
      <c r="P260" s="272" t="str">
        <f t="shared" si="18"/>
        <v/>
      </c>
      <c r="Q260" s="287" t="str">
        <f t="shared" si="19"/>
        <v/>
      </c>
      <c r="R260" s="259"/>
      <c r="S260" s="126"/>
    </row>
    <row r="261" spans="1:19" ht="20.100000000000001" customHeight="1" x14ac:dyDescent="0.25">
      <c r="A261" s="244">
        <v>255</v>
      </c>
      <c r="B261" s="277" t="str">
        <f>IF('Frais de personnel'!$B260="","",'Frais de personnel'!$B260)</f>
        <v/>
      </c>
      <c r="C261" s="277" t="str">
        <f>IF('Frais de personnel'!$C260="","",'Frais de personnel'!$C260)</f>
        <v/>
      </c>
      <c r="D261" s="278" t="str">
        <f>IF('Frais de personnel'!$D260="","",'Frais de personnel'!$D260)</f>
        <v/>
      </c>
      <c r="E261" s="251" t="str">
        <f>IF('Frais de personnel'!$E260="","",'Frais de personnel'!$E260)</f>
        <v/>
      </c>
      <c r="F261" s="279" t="str">
        <f>IF('Frais de personnel'!$F260="","",'Frais de personnel'!$F260)</f>
        <v/>
      </c>
      <c r="G261" s="123" t="str">
        <f>IF('Frais de personnel'!$G260="","",'Frais de personnel'!$G260)</f>
        <v/>
      </c>
      <c r="H261" s="123" t="str">
        <f>IF('Frais de personnel'!$H260="","",'Frais de personnel'!$H260)</f>
        <v/>
      </c>
      <c r="I261" s="280" t="str">
        <f>IF('Frais de personnel'!$I260=0,"",'Frais de personnel'!$I260)</f>
        <v/>
      </c>
      <c r="J261" s="122"/>
      <c r="K261" s="89"/>
      <c r="L261" s="89"/>
      <c r="M261" s="118" t="str">
        <f t="shared" si="15"/>
        <v/>
      </c>
      <c r="N261" s="254" t="str">
        <f t="shared" si="16"/>
        <v/>
      </c>
      <c r="O261" s="285" t="str">
        <f t="shared" si="17"/>
        <v/>
      </c>
      <c r="P261" s="272" t="str">
        <f t="shared" si="18"/>
        <v/>
      </c>
      <c r="Q261" s="287" t="str">
        <f t="shared" si="19"/>
        <v/>
      </c>
      <c r="R261" s="259"/>
      <c r="S261" s="126"/>
    </row>
    <row r="262" spans="1:19" ht="20.100000000000001" customHeight="1" x14ac:dyDescent="0.25">
      <c r="A262" s="244">
        <v>256</v>
      </c>
      <c r="B262" s="277" t="str">
        <f>IF('Frais de personnel'!$B261="","",'Frais de personnel'!$B261)</f>
        <v/>
      </c>
      <c r="C262" s="277" t="str">
        <f>IF('Frais de personnel'!$C261="","",'Frais de personnel'!$C261)</f>
        <v/>
      </c>
      <c r="D262" s="278" t="str">
        <f>IF('Frais de personnel'!$D261="","",'Frais de personnel'!$D261)</f>
        <v/>
      </c>
      <c r="E262" s="251" t="str">
        <f>IF('Frais de personnel'!$E261="","",'Frais de personnel'!$E261)</f>
        <v/>
      </c>
      <c r="F262" s="279" t="str">
        <f>IF('Frais de personnel'!$F261="","",'Frais de personnel'!$F261)</f>
        <v/>
      </c>
      <c r="G262" s="123" t="str">
        <f>IF('Frais de personnel'!$G261="","",'Frais de personnel'!$G261)</f>
        <v/>
      </c>
      <c r="H262" s="123" t="str">
        <f>IF('Frais de personnel'!$H261="","",'Frais de personnel'!$H261)</f>
        <v/>
      </c>
      <c r="I262" s="280" t="str">
        <f>IF('Frais de personnel'!$I261=0,"",'Frais de personnel'!$I261)</f>
        <v/>
      </c>
      <c r="J262" s="122"/>
      <c r="K262" s="89"/>
      <c r="L262" s="89"/>
      <c r="M262" s="118" t="str">
        <f t="shared" si="15"/>
        <v/>
      </c>
      <c r="N262" s="254" t="str">
        <f t="shared" si="16"/>
        <v/>
      </c>
      <c r="O262" s="285" t="str">
        <f t="shared" si="17"/>
        <v/>
      </c>
      <c r="P262" s="272" t="str">
        <f t="shared" si="18"/>
        <v/>
      </c>
      <c r="Q262" s="287" t="str">
        <f t="shared" si="19"/>
        <v/>
      </c>
      <c r="R262" s="259"/>
      <c r="S262" s="126"/>
    </row>
    <row r="263" spans="1:19" ht="20.100000000000001" customHeight="1" x14ac:dyDescent="0.25">
      <c r="A263" s="244">
        <v>257</v>
      </c>
      <c r="B263" s="277" t="str">
        <f>IF('Frais de personnel'!$B262="","",'Frais de personnel'!$B262)</f>
        <v/>
      </c>
      <c r="C263" s="277" t="str">
        <f>IF('Frais de personnel'!$C262="","",'Frais de personnel'!$C262)</f>
        <v/>
      </c>
      <c r="D263" s="278" t="str">
        <f>IF('Frais de personnel'!$D262="","",'Frais de personnel'!$D262)</f>
        <v/>
      </c>
      <c r="E263" s="251" t="str">
        <f>IF('Frais de personnel'!$E262="","",'Frais de personnel'!$E262)</f>
        <v/>
      </c>
      <c r="F263" s="279" t="str">
        <f>IF('Frais de personnel'!$F262="","",'Frais de personnel'!$F262)</f>
        <v/>
      </c>
      <c r="G263" s="123" t="str">
        <f>IF('Frais de personnel'!$G262="","",'Frais de personnel'!$G262)</f>
        <v/>
      </c>
      <c r="H263" s="123" t="str">
        <f>IF('Frais de personnel'!$H262="","",'Frais de personnel'!$H262)</f>
        <v/>
      </c>
      <c r="I263" s="280" t="str">
        <f>IF('Frais de personnel'!$I262=0,"",'Frais de personnel'!$I262)</f>
        <v/>
      </c>
      <c r="J263" s="122"/>
      <c r="K263" s="89"/>
      <c r="L263" s="89"/>
      <c r="M263" s="118" t="str">
        <f t="shared" si="15"/>
        <v/>
      </c>
      <c r="N263" s="254" t="str">
        <f t="shared" si="16"/>
        <v/>
      </c>
      <c r="O263" s="285" t="str">
        <f t="shared" si="17"/>
        <v/>
      </c>
      <c r="P263" s="272" t="str">
        <f t="shared" si="18"/>
        <v/>
      </c>
      <c r="Q263" s="287" t="str">
        <f t="shared" si="19"/>
        <v/>
      </c>
      <c r="R263" s="259"/>
      <c r="S263" s="126"/>
    </row>
    <row r="264" spans="1:19" ht="20.100000000000001" customHeight="1" x14ac:dyDescent="0.25">
      <c r="A264" s="244">
        <v>258</v>
      </c>
      <c r="B264" s="277" t="str">
        <f>IF('Frais de personnel'!$B263="","",'Frais de personnel'!$B263)</f>
        <v/>
      </c>
      <c r="C264" s="277" t="str">
        <f>IF('Frais de personnel'!$C263="","",'Frais de personnel'!$C263)</f>
        <v/>
      </c>
      <c r="D264" s="278" t="str">
        <f>IF('Frais de personnel'!$D263="","",'Frais de personnel'!$D263)</f>
        <v/>
      </c>
      <c r="E264" s="251" t="str">
        <f>IF('Frais de personnel'!$E263="","",'Frais de personnel'!$E263)</f>
        <v/>
      </c>
      <c r="F264" s="279" t="str">
        <f>IF('Frais de personnel'!$F263="","",'Frais de personnel'!$F263)</f>
        <v/>
      </c>
      <c r="G264" s="123" t="str">
        <f>IF('Frais de personnel'!$G263="","",'Frais de personnel'!$G263)</f>
        <v/>
      </c>
      <c r="H264" s="123" t="str">
        <f>IF('Frais de personnel'!$H263="","",'Frais de personnel'!$H263)</f>
        <v/>
      </c>
      <c r="I264" s="280" t="str">
        <f>IF('Frais de personnel'!$I263=0,"",'Frais de personnel'!$I263)</f>
        <v/>
      </c>
      <c r="J264" s="122"/>
      <c r="K264" s="89"/>
      <c r="L264" s="89"/>
      <c r="M264" s="118" t="str">
        <f t="shared" ref="M264:M327" si="20">IF($E264="","",IF(OR(($J264=0),($K264=0)),0,$J264/$K264*$L264))</f>
        <v/>
      </c>
      <c r="N264" s="254" t="str">
        <f t="shared" ref="N264:N327" si="21">IF($I264="","",IF($M264&gt;$I264,"Le montant éligible ne peut etre supérieur au montant présenté",""))</f>
        <v/>
      </c>
      <c r="O264" s="285" t="str">
        <f t="shared" ref="O264:O327" si="22">IF(OR(M264=0, ISBLANK(M264)), "", M264)</f>
        <v/>
      </c>
      <c r="P264" s="272" t="str">
        <f t="shared" ref="P264:P327" si="23">IF(H264="","",IF(E264="Salaire technicien",MIN(60000/1607*L264,60000),IF(E264="Salaire ingénieur",MIN(80000/1607*L264,80000))))</f>
        <v/>
      </c>
      <c r="Q264" s="287" t="str">
        <f t="shared" ref="Q264:Q327" si="24">IF(MIN(O264,P264)=0,"",MIN(O264,P264))</f>
        <v/>
      </c>
      <c r="R264" s="259"/>
      <c r="S264" s="126"/>
    </row>
    <row r="265" spans="1:19" ht="20.100000000000001" customHeight="1" x14ac:dyDescent="0.25">
      <c r="A265" s="244">
        <v>259</v>
      </c>
      <c r="B265" s="277" t="str">
        <f>IF('Frais de personnel'!$B264="","",'Frais de personnel'!$B264)</f>
        <v/>
      </c>
      <c r="C265" s="277" t="str">
        <f>IF('Frais de personnel'!$C264="","",'Frais de personnel'!$C264)</f>
        <v/>
      </c>
      <c r="D265" s="278" t="str">
        <f>IF('Frais de personnel'!$D264="","",'Frais de personnel'!$D264)</f>
        <v/>
      </c>
      <c r="E265" s="251" t="str">
        <f>IF('Frais de personnel'!$E264="","",'Frais de personnel'!$E264)</f>
        <v/>
      </c>
      <c r="F265" s="279" t="str">
        <f>IF('Frais de personnel'!$F264="","",'Frais de personnel'!$F264)</f>
        <v/>
      </c>
      <c r="G265" s="123" t="str">
        <f>IF('Frais de personnel'!$G264="","",'Frais de personnel'!$G264)</f>
        <v/>
      </c>
      <c r="H265" s="123" t="str">
        <f>IF('Frais de personnel'!$H264="","",'Frais de personnel'!$H264)</f>
        <v/>
      </c>
      <c r="I265" s="280" t="str">
        <f>IF('Frais de personnel'!$I264=0,"",'Frais de personnel'!$I264)</f>
        <v/>
      </c>
      <c r="J265" s="122"/>
      <c r="K265" s="89"/>
      <c r="L265" s="89"/>
      <c r="M265" s="118" t="str">
        <f t="shared" si="20"/>
        <v/>
      </c>
      <c r="N265" s="254" t="str">
        <f t="shared" si="21"/>
        <v/>
      </c>
      <c r="O265" s="285" t="str">
        <f t="shared" si="22"/>
        <v/>
      </c>
      <c r="P265" s="272" t="str">
        <f t="shared" si="23"/>
        <v/>
      </c>
      <c r="Q265" s="287" t="str">
        <f t="shared" si="24"/>
        <v/>
      </c>
      <c r="R265" s="259"/>
      <c r="S265" s="126"/>
    </row>
    <row r="266" spans="1:19" ht="20.100000000000001" customHeight="1" x14ac:dyDescent="0.25">
      <c r="A266" s="244">
        <v>260</v>
      </c>
      <c r="B266" s="277" t="str">
        <f>IF('Frais de personnel'!$B265="","",'Frais de personnel'!$B265)</f>
        <v/>
      </c>
      <c r="C266" s="277" t="str">
        <f>IF('Frais de personnel'!$C265="","",'Frais de personnel'!$C265)</f>
        <v/>
      </c>
      <c r="D266" s="278" t="str">
        <f>IF('Frais de personnel'!$D265="","",'Frais de personnel'!$D265)</f>
        <v/>
      </c>
      <c r="E266" s="251" t="str">
        <f>IF('Frais de personnel'!$E265="","",'Frais de personnel'!$E265)</f>
        <v/>
      </c>
      <c r="F266" s="279" t="str">
        <f>IF('Frais de personnel'!$F265="","",'Frais de personnel'!$F265)</f>
        <v/>
      </c>
      <c r="G266" s="123" t="str">
        <f>IF('Frais de personnel'!$G265="","",'Frais de personnel'!$G265)</f>
        <v/>
      </c>
      <c r="H266" s="123" t="str">
        <f>IF('Frais de personnel'!$H265="","",'Frais de personnel'!$H265)</f>
        <v/>
      </c>
      <c r="I266" s="280" t="str">
        <f>IF('Frais de personnel'!$I265=0,"",'Frais de personnel'!$I265)</f>
        <v/>
      </c>
      <c r="J266" s="122"/>
      <c r="K266" s="89"/>
      <c r="L266" s="89"/>
      <c r="M266" s="118" t="str">
        <f t="shared" si="20"/>
        <v/>
      </c>
      <c r="N266" s="254" t="str">
        <f t="shared" si="21"/>
        <v/>
      </c>
      <c r="O266" s="285" t="str">
        <f t="shared" si="22"/>
        <v/>
      </c>
      <c r="P266" s="272" t="str">
        <f t="shared" si="23"/>
        <v/>
      </c>
      <c r="Q266" s="287" t="str">
        <f t="shared" si="24"/>
        <v/>
      </c>
      <c r="R266" s="259"/>
      <c r="S266" s="126"/>
    </row>
    <row r="267" spans="1:19" ht="20.100000000000001" customHeight="1" x14ac:dyDescent="0.25">
      <c r="A267" s="244">
        <v>261</v>
      </c>
      <c r="B267" s="277" t="str">
        <f>IF('Frais de personnel'!$B266="","",'Frais de personnel'!$B266)</f>
        <v/>
      </c>
      <c r="C267" s="277" t="str">
        <f>IF('Frais de personnel'!$C266="","",'Frais de personnel'!$C266)</f>
        <v/>
      </c>
      <c r="D267" s="278" t="str">
        <f>IF('Frais de personnel'!$D266="","",'Frais de personnel'!$D266)</f>
        <v/>
      </c>
      <c r="E267" s="251" t="str">
        <f>IF('Frais de personnel'!$E266="","",'Frais de personnel'!$E266)</f>
        <v/>
      </c>
      <c r="F267" s="279" t="str">
        <f>IF('Frais de personnel'!$F266="","",'Frais de personnel'!$F266)</f>
        <v/>
      </c>
      <c r="G267" s="123" t="str">
        <f>IF('Frais de personnel'!$G266="","",'Frais de personnel'!$G266)</f>
        <v/>
      </c>
      <c r="H267" s="123" t="str">
        <f>IF('Frais de personnel'!$H266="","",'Frais de personnel'!$H266)</f>
        <v/>
      </c>
      <c r="I267" s="280" t="str">
        <f>IF('Frais de personnel'!$I266=0,"",'Frais de personnel'!$I266)</f>
        <v/>
      </c>
      <c r="J267" s="122"/>
      <c r="K267" s="89"/>
      <c r="L267" s="89"/>
      <c r="M267" s="118" t="str">
        <f t="shared" si="20"/>
        <v/>
      </c>
      <c r="N267" s="254" t="str">
        <f t="shared" si="21"/>
        <v/>
      </c>
      <c r="O267" s="285" t="str">
        <f t="shared" si="22"/>
        <v/>
      </c>
      <c r="P267" s="272" t="str">
        <f t="shared" si="23"/>
        <v/>
      </c>
      <c r="Q267" s="287" t="str">
        <f t="shared" si="24"/>
        <v/>
      </c>
      <c r="R267" s="259"/>
      <c r="S267" s="126"/>
    </row>
    <row r="268" spans="1:19" ht="20.100000000000001" customHeight="1" x14ac:dyDescent="0.25">
      <c r="A268" s="244">
        <v>262</v>
      </c>
      <c r="B268" s="277" t="str">
        <f>IF('Frais de personnel'!$B267="","",'Frais de personnel'!$B267)</f>
        <v/>
      </c>
      <c r="C268" s="277" t="str">
        <f>IF('Frais de personnel'!$C267="","",'Frais de personnel'!$C267)</f>
        <v/>
      </c>
      <c r="D268" s="278" t="str">
        <f>IF('Frais de personnel'!$D267="","",'Frais de personnel'!$D267)</f>
        <v/>
      </c>
      <c r="E268" s="251" t="str">
        <f>IF('Frais de personnel'!$E267="","",'Frais de personnel'!$E267)</f>
        <v/>
      </c>
      <c r="F268" s="279" t="str">
        <f>IF('Frais de personnel'!$F267="","",'Frais de personnel'!$F267)</f>
        <v/>
      </c>
      <c r="G268" s="123" t="str">
        <f>IF('Frais de personnel'!$G267="","",'Frais de personnel'!$G267)</f>
        <v/>
      </c>
      <c r="H268" s="123" t="str">
        <f>IF('Frais de personnel'!$H267="","",'Frais de personnel'!$H267)</f>
        <v/>
      </c>
      <c r="I268" s="280" t="str">
        <f>IF('Frais de personnel'!$I267=0,"",'Frais de personnel'!$I267)</f>
        <v/>
      </c>
      <c r="J268" s="122"/>
      <c r="K268" s="89"/>
      <c r="L268" s="89"/>
      <c r="M268" s="118" t="str">
        <f t="shared" si="20"/>
        <v/>
      </c>
      <c r="N268" s="254" t="str">
        <f t="shared" si="21"/>
        <v/>
      </c>
      <c r="O268" s="285" t="str">
        <f t="shared" si="22"/>
        <v/>
      </c>
      <c r="P268" s="272" t="str">
        <f t="shared" si="23"/>
        <v/>
      </c>
      <c r="Q268" s="287" t="str">
        <f t="shared" si="24"/>
        <v/>
      </c>
      <c r="R268" s="259"/>
      <c r="S268" s="126"/>
    </row>
    <row r="269" spans="1:19" ht="20.100000000000001" customHeight="1" x14ac:dyDescent="0.25">
      <c r="A269" s="244">
        <v>263</v>
      </c>
      <c r="B269" s="277" t="str">
        <f>IF('Frais de personnel'!$B268="","",'Frais de personnel'!$B268)</f>
        <v/>
      </c>
      <c r="C269" s="277" t="str">
        <f>IF('Frais de personnel'!$C268="","",'Frais de personnel'!$C268)</f>
        <v/>
      </c>
      <c r="D269" s="278" t="str">
        <f>IF('Frais de personnel'!$D268="","",'Frais de personnel'!$D268)</f>
        <v/>
      </c>
      <c r="E269" s="251" t="str">
        <f>IF('Frais de personnel'!$E268="","",'Frais de personnel'!$E268)</f>
        <v/>
      </c>
      <c r="F269" s="279" t="str">
        <f>IF('Frais de personnel'!$F268="","",'Frais de personnel'!$F268)</f>
        <v/>
      </c>
      <c r="G269" s="123" t="str">
        <f>IF('Frais de personnel'!$G268="","",'Frais de personnel'!$G268)</f>
        <v/>
      </c>
      <c r="H269" s="123" t="str">
        <f>IF('Frais de personnel'!$H268="","",'Frais de personnel'!$H268)</f>
        <v/>
      </c>
      <c r="I269" s="280" t="str">
        <f>IF('Frais de personnel'!$I268=0,"",'Frais de personnel'!$I268)</f>
        <v/>
      </c>
      <c r="J269" s="122"/>
      <c r="K269" s="89"/>
      <c r="L269" s="89"/>
      <c r="M269" s="118" t="str">
        <f t="shared" si="20"/>
        <v/>
      </c>
      <c r="N269" s="254" t="str">
        <f t="shared" si="21"/>
        <v/>
      </c>
      <c r="O269" s="285" t="str">
        <f t="shared" si="22"/>
        <v/>
      </c>
      <c r="P269" s="272" t="str">
        <f t="shared" si="23"/>
        <v/>
      </c>
      <c r="Q269" s="287" t="str">
        <f t="shared" si="24"/>
        <v/>
      </c>
      <c r="R269" s="259"/>
      <c r="S269" s="126"/>
    </row>
    <row r="270" spans="1:19" ht="20.100000000000001" customHeight="1" x14ac:dyDescent="0.25">
      <c r="A270" s="244">
        <v>264</v>
      </c>
      <c r="B270" s="277" t="str">
        <f>IF('Frais de personnel'!$B269="","",'Frais de personnel'!$B269)</f>
        <v/>
      </c>
      <c r="C270" s="277" t="str">
        <f>IF('Frais de personnel'!$C269="","",'Frais de personnel'!$C269)</f>
        <v/>
      </c>
      <c r="D270" s="278" t="str">
        <f>IF('Frais de personnel'!$D269="","",'Frais de personnel'!$D269)</f>
        <v/>
      </c>
      <c r="E270" s="251" t="str">
        <f>IF('Frais de personnel'!$E269="","",'Frais de personnel'!$E269)</f>
        <v/>
      </c>
      <c r="F270" s="279" t="str">
        <f>IF('Frais de personnel'!$F269="","",'Frais de personnel'!$F269)</f>
        <v/>
      </c>
      <c r="G270" s="123" t="str">
        <f>IF('Frais de personnel'!$G269="","",'Frais de personnel'!$G269)</f>
        <v/>
      </c>
      <c r="H270" s="123" t="str">
        <f>IF('Frais de personnel'!$H269="","",'Frais de personnel'!$H269)</f>
        <v/>
      </c>
      <c r="I270" s="280" t="str">
        <f>IF('Frais de personnel'!$I269=0,"",'Frais de personnel'!$I269)</f>
        <v/>
      </c>
      <c r="J270" s="122"/>
      <c r="K270" s="89"/>
      <c r="L270" s="89"/>
      <c r="M270" s="118" t="str">
        <f t="shared" si="20"/>
        <v/>
      </c>
      <c r="N270" s="254" t="str">
        <f t="shared" si="21"/>
        <v/>
      </c>
      <c r="O270" s="285" t="str">
        <f t="shared" si="22"/>
        <v/>
      </c>
      <c r="P270" s="272" t="str">
        <f t="shared" si="23"/>
        <v/>
      </c>
      <c r="Q270" s="287" t="str">
        <f t="shared" si="24"/>
        <v/>
      </c>
      <c r="R270" s="259"/>
      <c r="S270" s="126"/>
    </row>
    <row r="271" spans="1:19" ht="20.100000000000001" customHeight="1" x14ac:dyDescent="0.25">
      <c r="A271" s="244">
        <v>265</v>
      </c>
      <c r="B271" s="277" t="str">
        <f>IF('Frais de personnel'!$B270="","",'Frais de personnel'!$B270)</f>
        <v/>
      </c>
      <c r="C271" s="277" t="str">
        <f>IF('Frais de personnel'!$C270="","",'Frais de personnel'!$C270)</f>
        <v/>
      </c>
      <c r="D271" s="278" t="str">
        <f>IF('Frais de personnel'!$D270="","",'Frais de personnel'!$D270)</f>
        <v/>
      </c>
      <c r="E271" s="251" t="str">
        <f>IF('Frais de personnel'!$E270="","",'Frais de personnel'!$E270)</f>
        <v/>
      </c>
      <c r="F271" s="279" t="str">
        <f>IF('Frais de personnel'!$F270="","",'Frais de personnel'!$F270)</f>
        <v/>
      </c>
      <c r="G271" s="123" t="str">
        <f>IF('Frais de personnel'!$G270="","",'Frais de personnel'!$G270)</f>
        <v/>
      </c>
      <c r="H271" s="123" t="str">
        <f>IF('Frais de personnel'!$H270="","",'Frais de personnel'!$H270)</f>
        <v/>
      </c>
      <c r="I271" s="280" t="str">
        <f>IF('Frais de personnel'!$I270=0,"",'Frais de personnel'!$I270)</f>
        <v/>
      </c>
      <c r="J271" s="122"/>
      <c r="K271" s="89"/>
      <c r="L271" s="89"/>
      <c r="M271" s="118" t="str">
        <f t="shared" si="20"/>
        <v/>
      </c>
      <c r="N271" s="254" t="str">
        <f t="shared" si="21"/>
        <v/>
      </c>
      <c r="O271" s="285" t="str">
        <f t="shared" si="22"/>
        <v/>
      </c>
      <c r="P271" s="272" t="str">
        <f t="shared" si="23"/>
        <v/>
      </c>
      <c r="Q271" s="287" t="str">
        <f t="shared" si="24"/>
        <v/>
      </c>
      <c r="R271" s="259"/>
      <c r="S271" s="126"/>
    </row>
    <row r="272" spans="1:19" ht="20.100000000000001" customHeight="1" x14ac:dyDescent="0.25">
      <c r="A272" s="244">
        <v>266</v>
      </c>
      <c r="B272" s="277" t="str">
        <f>IF('Frais de personnel'!$B271="","",'Frais de personnel'!$B271)</f>
        <v/>
      </c>
      <c r="C272" s="277" t="str">
        <f>IF('Frais de personnel'!$C271="","",'Frais de personnel'!$C271)</f>
        <v/>
      </c>
      <c r="D272" s="278" t="str">
        <f>IF('Frais de personnel'!$D271="","",'Frais de personnel'!$D271)</f>
        <v/>
      </c>
      <c r="E272" s="251" t="str">
        <f>IF('Frais de personnel'!$E271="","",'Frais de personnel'!$E271)</f>
        <v/>
      </c>
      <c r="F272" s="279" t="str">
        <f>IF('Frais de personnel'!$F271="","",'Frais de personnel'!$F271)</f>
        <v/>
      </c>
      <c r="G272" s="123" t="str">
        <f>IF('Frais de personnel'!$G271="","",'Frais de personnel'!$G271)</f>
        <v/>
      </c>
      <c r="H272" s="123" t="str">
        <f>IF('Frais de personnel'!$H271="","",'Frais de personnel'!$H271)</f>
        <v/>
      </c>
      <c r="I272" s="280" t="str">
        <f>IF('Frais de personnel'!$I271=0,"",'Frais de personnel'!$I271)</f>
        <v/>
      </c>
      <c r="J272" s="122"/>
      <c r="K272" s="89"/>
      <c r="L272" s="89"/>
      <c r="M272" s="118" t="str">
        <f t="shared" si="20"/>
        <v/>
      </c>
      <c r="N272" s="254" t="str">
        <f t="shared" si="21"/>
        <v/>
      </c>
      <c r="O272" s="285" t="str">
        <f t="shared" si="22"/>
        <v/>
      </c>
      <c r="P272" s="272" t="str">
        <f t="shared" si="23"/>
        <v/>
      </c>
      <c r="Q272" s="287" t="str">
        <f t="shared" si="24"/>
        <v/>
      </c>
      <c r="R272" s="259"/>
      <c r="S272" s="126"/>
    </row>
    <row r="273" spans="1:19" ht="20.100000000000001" customHeight="1" x14ac:dyDescent="0.25">
      <c r="A273" s="244">
        <v>267</v>
      </c>
      <c r="B273" s="277" t="str">
        <f>IF('Frais de personnel'!$B272="","",'Frais de personnel'!$B272)</f>
        <v/>
      </c>
      <c r="C273" s="277" t="str">
        <f>IF('Frais de personnel'!$C272="","",'Frais de personnel'!$C272)</f>
        <v/>
      </c>
      <c r="D273" s="278" t="str">
        <f>IF('Frais de personnel'!$D272="","",'Frais de personnel'!$D272)</f>
        <v/>
      </c>
      <c r="E273" s="251" t="str">
        <f>IF('Frais de personnel'!$E272="","",'Frais de personnel'!$E272)</f>
        <v/>
      </c>
      <c r="F273" s="279" t="str">
        <f>IF('Frais de personnel'!$F272="","",'Frais de personnel'!$F272)</f>
        <v/>
      </c>
      <c r="G273" s="123" t="str">
        <f>IF('Frais de personnel'!$G272="","",'Frais de personnel'!$G272)</f>
        <v/>
      </c>
      <c r="H273" s="123" t="str">
        <f>IF('Frais de personnel'!$H272="","",'Frais de personnel'!$H272)</f>
        <v/>
      </c>
      <c r="I273" s="280" t="str">
        <f>IF('Frais de personnel'!$I272=0,"",'Frais de personnel'!$I272)</f>
        <v/>
      </c>
      <c r="J273" s="122"/>
      <c r="K273" s="89"/>
      <c r="L273" s="89"/>
      <c r="M273" s="118" t="str">
        <f t="shared" si="20"/>
        <v/>
      </c>
      <c r="N273" s="254" t="str">
        <f t="shared" si="21"/>
        <v/>
      </c>
      <c r="O273" s="285" t="str">
        <f t="shared" si="22"/>
        <v/>
      </c>
      <c r="P273" s="272" t="str">
        <f t="shared" si="23"/>
        <v/>
      </c>
      <c r="Q273" s="287" t="str">
        <f t="shared" si="24"/>
        <v/>
      </c>
      <c r="R273" s="259"/>
      <c r="S273" s="126"/>
    </row>
    <row r="274" spans="1:19" ht="20.100000000000001" customHeight="1" x14ac:dyDescent="0.25">
      <c r="A274" s="244">
        <v>268</v>
      </c>
      <c r="B274" s="277" t="str">
        <f>IF('Frais de personnel'!$B273="","",'Frais de personnel'!$B273)</f>
        <v/>
      </c>
      <c r="C274" s="277" t="str">
        <f>IF('Frais de personnel'!$C273="","",'Frais de personnel'!$C273)</f>
        <v/>
      </c>
      <c r="D274" s="278" t="str">
        <f>IF('Frais de personnel'!$D273="","",'Frais de personnel'!$D273)</f>
        <v/>
      </c>
      <c r="E274" s="251" t="str">
        <f>IF('Frais de personnel'!$E273="","",'Frais de personnel'!$E273)</f>
        <v/>
      </c>
      <c r="F274" s="279" t="str">
        <f>IF('Frais de personnel'!$F273="","",'Frais de personnel'!$F273)</f>
        <v/>
      </c>
      <c r="G274" s="123" t="str">
        <f>IF('Frais de personnel'!$G273="","",'Frais de personnel'!$G273)</f>
        <v/>
      </c>
      <c r="H274" s="123" t="str">
        <f>IF('Frais de personnel'!$H273="","",'Frais de personnel'!$H273)</f>
        <v/>
      </c>
      <c r="I274" s="280" t="str">
        <f>IF('Frais de personnel'!$I273=0,"",'Frais de personnel'!$I273)</f>
        <v/>
      </c>
      <c r="J274" s="122"/>
      <c r="K274" s="89"/>
      <c r="L274" s="89"/>
      <c r="M274" s="118" t="str">
        <f t="shared" si="20"/>
        <v/>
      </c>
      <c r="N274" s="254" t="str">
        <f t="shared" si="21"/>
        <v/>
      </c>
      <c r="O274" s="285" t="str">
        <f t="shared" si="22"/>
        <v/>
      </c>
      <c r="P274" s="272" t="str">
        <f t="shared" si="23"/>
        <v/>
      </c>
      <c r="Q274" s="287" t="str">
        <f t="shared" si="24"/>
        <v/>
      </c>
      <c r="R274" s="259"/>
      <c r="S274" s="126"/>
    </row>
    <row r="275" spans="1:19" ht="20.100000000000001" customHeight="1" x14ac:dyDescent="0.25">
      <c r="A275" s="244">
        <v>269</v>
      </c>
      <c r="B275" s="277" t="str">
        <f>IF('Frais de personnel'!$B274="","",'Frais de personnel'!$B274)</f>
        <v/>
      </c>
      <c r="C275" s="277" t="str">
        <f>IF('Frais de personnel'!$C274="","",'Frais de personnel'!$C274)</f>
        <v/>
      </c>
      <c r="D275" s="278" t="str">
        <f>IF('Frais de personnel'!$D274="","",'Frais de personnel'!$D274)</f>
        <v/>
      </c>
      <c r="E275" s="251" t="str">
        <f>IF('Frais de personnel'!$E274="","",'Frais de personnel'!$E274)</f>
        <v/>
      </c>
      <c r="F275" s="279" t="str">
        <f>IF('Frais de personnel'!$F274="","",'Frais de personnel'!$F274)</f>
        <v/>
      </c>
      <c r="G275" s="123" t="str">
        <f>IF('Frais de personnel'!$G274="","",'Frais de personnel'!$G274)</f>
        <v/>
      </c>
      <c r="H275" s="123" t="str">
        <f>IF('Frais de personnel'!$H274="","",'Frais de personnel'!$H274)</f>
        <v/>
      </c>
      <c r="I275" s="280" t="str">
        <f>IF('Frais de personnel'!$I274=0,"",'Frais de personnel'!$I274)</f>
        <v/>
      </c>
      <c r="J275" s="122"/>
      <c r="K275" s="89"/>
      <c r="L275" s="89"/>
      <c r="M275" s="118" t="str">
        <f t="shared" si="20"/>
        <v/>
      </c>
      <c r="N275" s="254" t="str">
        <f t="shared" si="21"/>
        <v/>
      </c>
      <c r="O275" s="285" t="str">
        <f t="shared" si="22"/>
        <v/>
      </c>
      <c r="P275" s="272" t="str">
        <f t="shared" si="23"/>
        <v/>
      </c>
      <c r="Q275" s="287" t="str">
        <f t="shared" si="24"/>
        <v/>
      </c>
      <c r="R275" s="259"/>
      <c r="S275" s="126"/>
    </row>
    <row r="276" spans="1:19" ht="20.100000000000001" customHeight="1" x14ac:dyDescent="0.25">
      <c r="A276" s="244">
        <v>270</v>
      </c>
      <c r="B276" s="277" t="str">
        <f>IF('Frais de personnel'!$B275="","",'Frais de personnel'!$B275)</f>
        <v/>
      </c>
      <c r="C276" s="277" t="str">
        <f>IF('Frais de personnel'!$C275="","",'Frais de personnel'!$C275)</f>
        <v/>
      </c>
      <c r="D276" s="278" t="str">
        <f>IF('Frais de personnel'!$D275="","",'Frais de personnel'!$D275)</f>
        <v/>
      </c>
      <c r="E276" s="251" t="str">
        <f>IF('Frais de personnel'!$E275="","",'Frais de personnel'!$E275)</f>
        <v/>
      </c>
      <c r="F276" s="279" t="str">
        <f>IF('Frais de personnel'!$F275="","",'Frais de personnel'!$F275)</f>
        <v/>
      </c>
      <c r="G276" s="123" t="str">
        <f>IF('Frais de personnel'!$G275="","",'Frais de personnel'!$G275)</f>
        <v/>
      </c>
      <c r="H276" s="123" t="str">
        <f>IF('Frais de personnel'!$H275="","",'Frais de personnel'!$H275)</f>
        <v/>
      </c>
      <c r="I276" s="280" t="str">
        <f>IF('Frais de personnel'!$I275=0,"",'Frais de personnel'!$I275)</f>
        <v/>
      </c>
      <c r="J276" s="122"/>
      <c r="K276" s="89"/>
      <c r="L276" s="89"/>
      <c r="M276" s="118" t="str">
        <f t="shared" si="20"/>
        <v/>
      </c>
      <c r="N276" s="254" t="str">
        <f t="shared" si="21"/>
        <v/>
      </c>
      <c r="O276" s="285" t="str">
        <f t="shared" si="22"/>
        <v/>
      </c>
      <c r="P276" s="272" t="str">
        <f t="shared" si="23"/>
        <v/>
      </c>
      <c r="Q276" s="287" t="str">
        <f t="shared" si="24"/>
        <v/>
      </c>
      <c r="R276" s="259"/>
      <c r="S276" s="126"/>
    </row>
    <row r="277" spans="1:19" ht="20.100000000000001" customHeight="1" x14ac:dyDescent="0.25">
      <c r="A277" s="244">
        <v>271</v>
      </c>
      <c r="B277" s="277" t="str">
        <f>IF('Frais de personnel'!$B276="","",'Frais de personnel'!$B276)</f>
        <v/>
      </c>
      <c r="C277" s="277" t="str">
        <f>IF('Frais de personnel'!$C276="","",'Frais de personnel'!$C276)</f>
        <v/>
      </c>
      <c r="D277" s="278" t="str">
        <f>IF('Frais de personnel'!$D276="","",'Frais de personnel'!$D276)</f>
        <v/>
      </c>
      <c r="E277" s="251" t="str">
        <f>IF('Frais de personnel'!$E276="","",'Frais de personnel'!$E276)</f>
        <v/>
      </c>
      <c r="F277" s="279" t="str">
        <f>IF('Frais de personnel'!$F276="","",'Frais de personnel'!$F276)</f>
        <v/>
      </c>
      <c r="G277" s="123" t="str">
        <f>IF('Frais de personnel'!$G276="","",'Frais de personnel'!$G276)</f>
        <v/>
      </c>
      <c r="H277" s="123" t="str">
        <f>IF('Frais de personnel'!$H276="","",'Frais de personnel'!$H276)</f>
        <v/>
      </c>
      <c r="I277" s="280" t="str">
        <f>IF('Frais de personnel'!$I276=0,"",'Frais de personnel'!$I276)</f>
        <v/>
      </c>
      <c r="J277" s="122"/>
      <c r="K277" s="89"/>
      <c r="L277" s="89"/>
      <c r="M277" s="118" t="str">
        <f t="shared" si="20"/>
        <v/>
      </c>
      <c r="N277" s="254" t="str">
        <f t="shared" si="21"/>
        <v/>
      </c>
      <c r="O277" s="285" t="str">
        <f t="shared" si="22"/>
        <v/>
      </c>
      <c r="P277" s="272" t="str">
        <f t="shared" si="23"/>
        <v/>
      </c>
      <c r="Q277" s="287" t="str">
        <f t="shared" si="24"/>
        <v/>
      </c>
      <c r="R277" s="259"/>
      <c r="S277" s="126"/>
    </row>
    <row r="278" spans="1:19" ht="20.100000000000001" customHeight="1" x14ac:dyDescent="0.25">
      <c r="A278" s="244">
        <v>272</v>
      </c>
      <c r="B278" s="277" t="str">
        <f>IF('Frais de personnel'!$B277="","",'Frais de personnel'!$B277)</f>
        <v/>
      </c>
      <c r="C278" s="277" t="str">
        <f>IF('Frais de personnel'!$C277="","",'Frais de personnel'!$C277)</f>
        <v/>
      </c>
      <c r="D278" s="278" t="str">
        <f>IF('Frais de personnel'!$D277="","",'Frais de personnel'!$D277)</f>
        <v/>
      </c>
      <c r="E278" s="251" t="str">
        <f>IF('Frais de personnel'!$E277="","",'Frais de personnel'!$E277)</f>
        <v/>
      </c>
      <c r="F278" s="279" t="str">
        <f>IF('Frais de personnel'!$F277="","",'Frais de personnel'!$F277)</f>
        <v/>
      </c>
      <c r="G278" s="123" t="str">
        <f>IF('Frais de personnel'!$G277="","",'Frais de personnel'!$G277)</f>
        <v/>
      </c>
      <c r="H278" s="123" t="str">
        <f>IF('Frais de personnel'!$H277="","",'Frais de personnel'!$H277)</f>
        <v/>
      </c>
      <c r="I278" s="280" t="str">
        <f>IF('Frais de personnel'!$I277=0,"",'Frais de personnel'!$I277)</f>
        <v/>
      </c>
      <c r="J278" s="122"/>
      <c r="K278" s="89"/>
      <c r="L278" s="89"/>
      <c r="M278" s="118" t="str">
        <f t="shared" si="20"/>
        <v/>
      </c>
      <c r="N278" s="254" t="str">
        <f t="shared" si="21"/>
        <v/>
      </c>
      <c r="O278" s="285" t="str">
        <f t="shared" si="22"/>
        <v/>
      </c>
      <c r="P278" s="272" t="str">
        <f t="shared" si="23"/>
        <v/>
      </c>
      <c r="Q278" s="287" t="str">
        <f t="shared" si="24"/>
        <v/>
      </c>
      <c r="R278" s="259"/>
      <c r="S278" s="126"/>
    </row>
    <row r="279" spans="1:19" ht="20.100000000000001" customHeight="1" x14ac:dyDescent="0.25">
      <c r="A279" s="244">
        <v>273</v>
      </c>
      <c r="B279" s="277" t="str">
        <f>IF('Frais de personnel'!$B278="","",'Frais de personnel'!$B278)</f>
        <v/>
      </c>
      <c r="C279" s="277" t="str">
        <f>IF('Frais de personnel'!$C278="","",'Frais de personnel'!$C278)</f>
        <v/>
      </c>
      <c r="D279" s="278" t="str">
        <f>IF('Frais de personnel'!$D278="","",'Frais de personnel'!$D278)</f>
        <v/>
      </c>
      <c r="E279" s="251" t="str">
        <f>IF('Frais de personnel'!$E278="","",'Frais de personnel'!$E278)</f>
        <v/>
      </c>
      <c r="F279" s="279" t="str">
        <f>IF('Frais de personnel'!$F278="","",'Frais de personnel'!$F278)</f>
        <v/>
      </c>
      <c r="G279" s="123" t="str">
        <f>IF('Frais de personnel'!$G278="","",'Frais de personnel'!$G278)</f>
        <v/>
      </c>
      <c r="H279" s="123" t="str">
        <f>IF('Frais de personnel'!$H278="","",'Frais de personnel'!$H278)</f>
        <v/>
      </c>
      <c r="I279" s="280" t="str">
        <f>IF('Frais de personnel'!$I278=0,"",'Frais de personnel'!$I278)</f>
        <v/>
      </c>
      <c r="J279" s="122"/>
      <c r="K279" s="89"/>
      <c r="L279" s="89"/>
      <c r="M279" s="118" t="str">
        <f t="shared" si="20"/>
        <v/>
      </c>
      <c r="N279" s="254" t="str">
        <f t="shared" si="21"/>
        <v/>
      </c>
      <c r="O279" s="285" t="str">
        <f t="shared" si="22"/>
        <v/>
      </c>
      <c r="P279" s="272" t="str">
        <f t="shared" si="23"/>
        <v/>
      </c>
      <c r="Q279" s="287" t="str">
        <f t="shared" si="24"/>
        <v/>
      </c>
      <c r="R279" s="259"/>
      <c r="S279" s="126"/>
    </row>
    <row r="280" spans="1:19" ht="20.100000000000001" customHeight="1" x14ac:dyDescent="0.25">
      <c r="A280" s="244">
        <v>274</v>
      </c>
      <c r="B280" s="277" t="str">
        <f>IF('Frais de personnel'!$B279="","",'Frais de personnel'!$B279)</f>
        <v/>
      </c>
      <c r="C280" s="277" t="str">
        <f>IF('Frais de personnel'!$C279="","",'Frais de personnel'!$C279)</f>
        <v/>
      </c>
      <c r="D280" s="278" t="str">
        <f>IF('Frais de personnel'!$D279="","",'Frais de personnel'!$D279)</f>
        <v/>
      </c>
      <c r="E280" s="251" t="str">
        <f>IF('Frais de personnel'!$E279="","",'Frais de personnel'!$E279)</f>
        <v/>
      </c>
      <c r="F280" s="279" t="str">
        <f>IF('Frais de personnel'!$F279="","",'Frais de personnel'!$F279)</f>
        <v/>
      </c>
      <c r="G280" s="123" t="str">
        <f>IF('Frais de personnel'!$G279="","",'Frais de personnel'!$G279)</f>
        <v/>
      </c>
      <c r="H280" s="123" t="str">
        <f>IF('Frais de personnel'!$H279="","",'Frais de personnel'!$H279)</f>
        <v/>
      </c>
      <c r="I280" s="280" t="str">
        <f>IF('Frais de personnel'!$I279=0,"",'Frais de personnel'!$I279)</f>
        <v/>
      </c>
      <c r="J280" s="122"/>
      <c r="K280" s="89"/>
      <c r="L280" s="89"/>
      <c r="M280" s="118" t="str">
        <f t="shared" si="20"/>
        <v/>
      </c>
      <c r="N280" s="254" t="str">
        <f t="shared" si="21"/>
        <v/>
      </c>
      <c r="O280" s="285" t="str">
        <f t="shared" si="22"/>
        <v/>
      </c>
      <c r="P280" s="272" t="str">
        <f t="shared" si="23"/>
        <v/>
      </c>
      <c r="Q280" s="287" t="str">
        <f t="shared" si="24"/>
        <v/>
      </c>
      <c r="R280" s="259"/>
      <c r="S280" s="126"/>
    </row>
    <row r="281" spans="1:19" ht="20.100000000000001" customHeight="1" x14ac:dyDescent="0.25">
      <c r="A281" s="244">
        <v>275</v>
      </c>
      <c r="B281" s="277" t="str">
        <f>IF('Frais de personnel'!$B280="","",'Frais de personnel'!$B280)</f>
        <v/>
      </c>
      <c r="C281" s="277" t="str">
        <f>IF('Frais de personnel'!$C280="","",'Frais de personnel'!$C280)</f>
        <v/>
      </c>
      <c r="D281" s="278" t="str">
        <f>IF('Frais de personnel'!$D280="","",'Frais de personnel'!$D280)</f>
        <v/>
      </c>
      <c r="E281" s="251" t="str">
        <f>IF('Frais de personnel'!$E280="","",'Frais de personnel'!$E280)</f>
        <v/>
      </c>
      <c r="F281" s="279" t="str">
        <f>IF('Frais de personnel'!$F280="","",'Frais de personnel'!$F280)</f>
        <v/>
      </c>
      <c r="G281" s="123" t="str">
        <f>IF('Frais de personnel'!$G280="","",'Frais de personnel'!$G280)</f>
        <v/>
      </c>
      <c r="H281" s="123" t="str">
        <f>IF('Frais de personnel'!$H280="","",'Frais de personnel'!$H280)</f>
        <v/>
      </c>
      <c r="I281" s="280" t="str">
        <f>IF('Frais de personnel'!$I280=0,"",'Frais de personnel'!$I280)</f>
        <v/>
      </c>
      <c r="J281" s="122"/>
      <c r="K281" s="89"/>
      <c r="L281" s="89"/>
      <c r="M281" s="118" t="str">
        <f t="shared" si="20"/>
        <v/>
      </c>
      <c r="N281" s="254" t="str">
        <f t="shared" si="21"/>
        <v/>
      </c>
      <c r="O281" s="285" t="str">
        <f t="shared" si="22"/>
        <v/>
      </c>
      <c r="P281" s="272" t="str">
        <f t="shared" si="23"/>
        <v/>
      </c>
      <c r="Q281" s="287" t="str">
        <f t="shared" si="24"/>
        <v/>
      </c>
      <c r="R281" s="259"/>
      <c r="S281" s="126"/>
    </row>
    <row r="282" spans="1:19" ht="20.100000000000001" customHeight="1" x14ac:dyDescent="0.25">
      <c r="A282" s="244">
        <v>276</v>
      </c>
      <c r="B282" s="277" t="str">
        <f>IF('Frais de personnel'!$B281="","",'Frais de personnel'!$B281)</f>
        <v/>
      </c>
      <c r="C282" s="277" t="str">
        <f>IF('Frais de personnel'!$C281="","",'Frais de personnel'!$C281)</f>
        <v/>
      </c>
      <c r="D282" s="278" t="str">
        <f>IF('Frais de personnel'!$D281="","",'Frais de personnel'!$D281)</f>
        <v/>
      </c>
      <c r="E282" s="251" t="str">
        <f>IF('Frais de personnel'!$E281="","",'Frais de personnel'!$E281)</f>
        <v/>
      </c>
      <c r="F282" s="279" t="str">
        <f>IF('Frais de personnel'!$F281="","",'Frais de personnel'!$F281)</f>
        <v/>
      </c>
      <c r="G282" s="123" t="str">
        <f>IF('Frais de personnel'!$G281="","",'Frais de personnel'!$G281)</f>
        <v/>
      </c>
      <c r="H282" s="123" t="str">
        <f>IF('Frais de personnel'!$H281="","",'Frais de personnel'!$H281)</f>
        <v/>
      </c>
      <c r="I282" s="280" t="str">
        <f>IF('Frais de personnel'!$I281=0,"",'Frais de personnel'!$I281)</f>
        <v/>
      </c>
      <c r="J282" s="122"/>
      <c r="K282" s="89"/>
      <c r="L282" s="89"/>
      <c r="M282" s="118" t="str">
        <f t="shared" si="20"/>
        <v/>
      </c>
      <c r="N282" s="254" t="str">
        <f t="shared" si="21"/>
        <v/>
      </c>
      <c r="O282" s="285" t="str">
        <f t="shared" si="22"/>
        <v/>
      </c>
      <c r="P282" s="272" t="str">
        <f t="shared" si="23"/>
        <v/>
      </c>
      <c r="Q282" s="287" t="str">
        <f t="shared" si="24"/>
        <v/>
      </c>
      <c r="R282" s="259"/>
      <c r="S282" s="126"/>
    </row>
    <row r="283" spans="1:19" ht="20.100000000000001" customHeight="1" x14ac:dyDescent="0.25">
      <c r="A283" s="244">
        <v>277</v>
      </c>
      <c r="B283" s="277" t="str">
        <f>IF('Frais de personnel'!$B282="","",'Frais de personnel'!$B282)</f>
        <v/>
      </c>
      <c r="C283" s="277" t="str">
        <f>IF('Frais de personnel'!$C282="","",'Frais de personnel'!$C282)</f>
        <v/>
      </c>
      <c r="D283" s="278" t="str">
        <f>IF('Frais de personnel'!$D282="","",'Frais de personnel'!$D282)</f>
        <v/>
      </c>
      <c r="E283" s="251" t="str">
        <f>IF('Frais de personnel'!$E282="","",'Frais de personnel'!$E282)</f>
        <v/>
      </c>
      <c r="F283" s="279" t="str">
        <f>IF('Frais de personnel'!$F282="","",'Frais de personnel'!$F282)</f>
        <v/>
      </c>
      <c r="G283" s="123" t="str">
        <f>IF('Frais de personnel'!$G282="","",'Frais de personnel'!$G282)</f>
        <v/>
      </c>
      <c r="H283" s="123" t="str">
        <f>IF('Frais de personnel'!$H282="","",'Frais de personnel'!$H282)</f>
        <v/>
      </c>
      <c r="I283" s="280" t="str">
        <f>IF('Frais de personnel'!$I282=0,"",'Frais de personnel'!$I282)</f>
        <v/>
      </c>
      <c r="J283" s="122"/>
      <c r="K283" s="89"/>
      <c r="L283" s="89"/>
      <c r="M283" s="118" t="str">
        <f t="shared" si="20"/>
        <v/>
      </c>
      <c r="N283" s="254" t="str">
        <f t="shared" si="21"/>
        <v/>
      </c>
      <c r="O283" s="285" t="str">
        <f t="shared" si="22"/>
        <v/>
      </c>
      <c r="P283" s="272" t="str">
        <f t="shared" si="23"/>
        <v/>
      </c>
      <c r="Q283" s="287" t="str">
        <f t="shared" si="24"/>
        <v/>
      </c>
      <c r="R283" s="259"/>
      <c r="S283" s="126"/>
    </row>
    <row r="284" spans="1:19" ht="20.100000000000001" customHeight="1" x14ac:dyDescent="0.25">
      <c r="A284" s="244">
        <v>278</v>
      </c>
      <c r="B284" s="277" t="str">
        <f>IF('Frais de personnel'!$B283="","",'Frais de personnel'!$B283)</f>
        <v/>
      </c>
      <c r="C284" s="277" t="str">
        <f>IF('Frais de personnel'!$C283="","",'Frais de personnel'!$C283)</f>
        <v/>
      </c>
      <c r="D284" s="278" t="str">
        <f>IF('Frais de personnel'!$D283="","",'Frais de personnel'!$D283)</f>
        <v/>
      </c>
      <c r="E284" s="251" t="str">
        <f>IF('Frais de personnel'!$E283="","",'Frais de personnel'!$E283)</f>
        <v/>
      </c>
      <c r="F284" s="279" t="str">
        <f>IF('Frais de personnel'!$F283="","",'Frais de personnel'!$F283)</f>
        <v/>
      </c>
      <c r="G284" s="123" t="str">
        <f>IF('Frais de personnel'!$G283="","",'Frais de personnel'!$G283)</f>
        <v/>
      </c>
      <c r="H284" s="123" t="str">
        <f>IF('Frais de personnel'!$H283="","",'Frais de personnel'!$H283)</f>
        <v/>
      </c>
      <c r="I284" s="280" t="str">
        <f>IF('Frais de personnel'!$I283=0,"",'Frais de personnel'!$I283)</f>
        <v/>
      </c>
      <c r="J284" s="122"/>
      <c r="K284" s="89"/>
      <c r="L284" s="89"/>
      <c r="M284" s="118" t="str">
        <f t="shared" si="20"/>
        <v/>
      </c>
      <c r="N284" s="254" t="str">
        <f t="shared" si="21"/>
        <v/>
      </c>
      <c r="O284" s="285" t="str">
        <f t="shared" si="22"/>
        <v/>
      </c>
      <c r="P284" s="272" t="str">
        <f t="shared" si="23"/>
        <v/>
      </c>
      <c r="Q284" s="287" t="str">
        <f t="shared" si="24"/>
        <v/>
      </c>
      <c r="R284" s="259"/>
      <c r="S284" s="126"/>
    </row>
    <row r="285" spans="1:19" ht="20.100000000000001" customHeight="1" x14ac:dyDescent="0.25">
      <c r="A285" s="244">
        <v>279</v>
      </c>
      <c r="B285" s="277" t="str">
        <f>IF('Frais de personnel'!$B284="","",'Frais de personnel'!$B284)</f>
        <v/>
      </c>
      <c r="C285" s="277" t="str">
        <f>IF('Frais de personnel'!$C284="","",'Frais de personnel'!$C284)</f>
        <v/>
      </c>
      <c r="D285" s="278" t="str">
        <f>IF('Frais de personnel'!$D284="","",'Frais de personnel'!$D284)</f>
        <v/>
      </c>
      <c r="E285" s="251" t="str">
        <f>IF('Frais de personnel'!$E284="","",'Frais de personnel'!$E284)</f>
        <v/>
      </c>
      <c r="F285" s="279" t="str">
        <f>IF('Frais de personnel'!$F284="","",'Frais de personnel'!$F284)</f>
        <v/>
      </c>
      <c r="G285" s="123" t="str">
        <f>IF('Frais de personnel'!$G284="","",'Frais de personnel'!$G284)</f>
        <v/>
      </c>
      <c r="H285" s="123" t="str">
        <f>IF('Frais de personnel'!$H284="","",'Frais de personnel'!$H284)</f>
        <v/>
      </c>
      <c r="I285" s="280" t="str">
        <f>IF('Frais de personnel'!$I284=0,"",'Frais de personnel'!$I284)</f>
        <v/>
      </c>
      <c r="J285" s="122"/>
      <c r="K285" s="89"/>
      <c r="L285" s="89"/>
      <c r="M285" s="118" t="str">
        <f t="shared" si="20"/>
        <v/>
      </c>
      <c r="N285" s="254" t="str">
        <f t="shared" si="21"/>
        <v/>
      </c>
      <c r="O285" s="285" t="str">
        <f t="shared" si="22"/>
        <v/>
      </c>
      <c r="P285" s="272" t="str">
        <f t="shared" si="23"/>
        <v/>
      </c>
      <c r="Q285" s="287" t="str">
        <f t="shared" si="24"/>
        <v/>
      </c>
      <c r="R285" s="259"/>
      <c r="S285" s="126"/>
    </row>
    <row r="286" spans="1:19" ht="20.100000000000001" customHeight="1" x14ac:dyDescent="0.25">
      <c r="A286" s="244">
        <v>280</v>
      </c>
      <c r="B286" s="277" t="str">
        <f>IF('Frais de personnel'!$B285="","",'Frais de personnel'!$B285)</f>
        <v/>
      </c>
      <c r="C286" s="277" t="str">
        <f>IF('Frais de personnel'!$C285="","",'Frais de personnel'!$C285)</f>
        <v/>
      </c>
      <c r="D286" s="278" t="str">
        <f>IF('Frais de personnel'!$D285="","",'Frais de personnel'!$D285)</f>
        <v/>
      </c>
      <c r="E286" s="251" t="str">
        <f>IF('Frais de personnel'!$E285="","",'Frais de personnel'!$E285)</f>
        <v/>
      </c>
      <c r="F286" s="279" t="str">
        <f>IF('Frais de personnel'!$F285="","",'Frais de personnel'!$F285)</f>
        <v/>
      </c>
      <c r="G286" s="123" t="str">
        <f>IF('Frais de personnel'!$G285="","",'Frais de personnel'!$G285)</f>
        <v/>
      </c>
      <c r="H286" s="123" t="str">
        <f>IF('Frais de personnel'!$H285="","",'Frais de personnel'!$H285)</f>
        <v/>
      </c>
      <c r="I286" s="280" t="str">
        <f>IF('Frais de personnel'!$I285=0,"",'Frais de personnel'!$I285)</f>
        <v/>
      </c>
      <c r="J286" s="122"/>
      <c r="K286" s="89"/>
      <c r="L286" s="89"/>
      <c r="M286" s="118" t="str">
        <f t="shared" si="20"/>
        <v/>
      </c>
      <c r="N286" s="254" t="str">
        <f t="shared" si="21"/>
        <v/>
      </c>
      <c r="O286" s="285" t="str">
        <f t="shared" si="22"/>
        <v/>
      </c>
      <c r="P286" s="272" t="str">
        <f t="shared" si="23"/>
        <v/>
      </c>
      <c r="Q286" s="287" t="str">
        <f t="shared" si="24"/>
        <v/>
      </c>
      <c r="R286" s="259"/>
      <c r="S286" s="126"/>
    </row>
    <row r="287" spans="1:19" ht="20.100000000000001" customHeight="1" x14ac:dyDescent="0.25">
      <c r="A287" s="244">
        <v>281</v>
      </c>
      <c r="B287" s="277" t="str">
        <f>IF('Frais de personnel'!$B286="","",'Frais de personnel'!$B286)</f>
        <v/>
      </c>
      <c r="C287" s="277" t="str">
        <f>IF('Frais de personnel'!$C286="","",'Frais de personnel'!$C286)</f>
        <v/>
      </c>
      <c r="D287" s="278" t="str">
        <f>IF('Frais de personnel'!$D286="","",'Frais de personnel'!$D286)</f>
        <v/>
      </c>
      <c r="E287" s="251" t="str">
        <f>IF('Frais de personnel'!$E286="","",'Frais de personnel'!$E286)</f>
        <v/>
      </c>
      <c r="F287" s="279" t="str">
        <f>IF('Frais de personnel'!$F286="","",'Frais de personnel'!$F286)</f>
        <v/>
      </c>
      <c r="G287" s="123" t="str">
        <f>IF('Frais de personnel'!$G286="","",'Frais de personnel'!$G286)</f>
        <v/>
      </c>
      <c r="H287" s="123" t="str">
        <f>IF('Frais de personnel'!$H286="","",'Frais de personnel'!$H286)</f>
        <v/>
      </c>
      <c r="I287" s="280" t="str">
        <f>IF('Frais de personnel'!$I286=0,"",'Frais de personnel'!$I286)</f>
        <v/>
      </c>
      <c r="J287" s="122"/>
      <c r="K287" s="89"/>
      <c r="L287" s="89"/>
      <c r="M287" s="118" t="str">
        <f t="shared" si="20"/>
        <v/>
      </c>
      <c r="N287" s="254" t="str">
        <f t="shared" si="21"/>
        <v/>
      </c>
      <c r="O287" s="285" t="str">
        <f t="shared" si="22"/>
        <v/>
      </c>
      <c r="P287" s="272" t="str">
        <f t="shared" si="23"/>
        <v/>
      </c>
      <c r="Q287" s="287" t="str">
        <f t="shared" si="24"/>
        <v/>
      </c>
      <c r="R287" s="259"/>
      <c r="S287" s="126"/>
    </row>
    <row r="288" spans="1:19" ht="20.100000000000001" customHeight="1" x14ac:dyDescent="0.25">
      <c r="A288" s="244">
        <v>282</v>
      </c>
      <c r="B288" s="277" t="str">
        <f>IF('Frais de personnel'!$B287="","",'Frais de personnel'!$B287)</f>
        <v/>
      </c>
      <c r="C288" s="277" t="str">
        <f>IF('Frais de personnel'!$C287="","",'Frais de personnel'!$C287)</f>
        <v/>
      </c>
      <c r="D288" s="278" t="str">
        <f>IF('Frais de personnel'!$D287="","",'Frais de personnel'!$D287)</f>
        <v/>
      </c>
      <c r="E288" s="251" t="str">
        <f>IF('Frais de personnel'!$E287="","",'Frais de personnel'!$E287)</f>
        <v/>
      </c>
      <c r="F288" s="279" t="str">
        <f>IF('Frais de personnel'!$F287="","",'Frais de personnel'!$F287)</f>
        <v/>
      </c>
      <c r="G288" s="123" t="str">
        <f>IF('Frais de personnel'!$G287="","",'Frais de personnel'!$G287)</f>
        <v/>
      </c>
      <c r="H288" s="123" t="str">
        <f>IF('Frais de personnel'!$H287="","",'Frais de personnel'!$H287)</f>
        <v/>
      </c>
      <c r="I288" s="280" t="str">
        <f>IF('Frais de personnel'!$I287=0,"",'Frais de personnel'!$I287)</f>
        <v/>
      </c>
      <c r="J288" s="122"/>
      <c r="K288" s="89"/>
      <c r="L288" s="89"/>
      <c r="M288" s="118" t="str">
        <f t="shared" si="20"/>
        <v/>
      </c>
      <c r="N288" s="254" t="str">
        <f t="shared" si="21"/>
        <v/>
      </c>
      <c r="O288" s="285" t="str">
        <f t="shared" si="22"/>
        <v/>
      </c>
      <c r="P288" s="272" t="str">
        <f t="shared" si="23"/>
        <v/>
      </c>
      <c r="Q288" s="287" t="str">
        <f t="shared" si="24"/>
        <v/>
      </c>
      <c r="R288" s="259"/>
      <c r="S288" s="126"/>
    </row>
    <row r="289" spans="1:19" ht="20.100000000000001" customHeight="1" x14ac:dyDescent="0.25">
      <c r="A289" s="244">
        <v>283</v>
      </c>
      <c r="B289" s="277" t="str">
        <f>IF('Frais de personnel'!$B288="","",'Frais de personnel'!$B288)</f>
        <v/>
      </c>
      <c r="C289" s="277" t="str">
        <f>IF('Frais de personnel'!$C288="","",'Frais de personnel'!$C288)</f>
        <v/>
      </c>
      <c r="D289" s="278" t="str">
        <f>IF('Frais de personnel'!$D288="","",'Frais de personnel'!$D288)</f>
        <v/>
      </c>
      <c r="E289" s="251" t="str">
        <f>IF('Frais de personnel'!$E288="","",'Frais de personnel'!$E288)</f>
        <v/>
      </c>
      <c r="F289" s="279" t="str">
        <f>IF('Frais de personnel'!$F288="","",'Frais de personnel'!$F288)</f>
        <v/>
      </c>
      <c r="G289" s="123" t="str">
        <f>IF('Frais de personnel'!$G288="","",'Frais de personnel'!$G288)</f>
        <v/>
      </c>
      <c r="H289" s="123" t="str">
        <f>IF('Frais de personnel'!$H288="","",'Frais de personnel'!$H288)</f>
        <v/>
      </c>
      <c r="I289" s="280" t="str">
        <f>IF('Frais de personnel'!$I288=0,"",'Frais de personnel'!$I288)</f>
        <v/>
      </c>
      <c r="J289" s="122"/>
      <c r="K289" s="89"/>
      <c r="L289" s="89"/>
      <c r="M289" s="118" t="str">
        <f t="shared" si="20"/>
        <v/>
      </c>
      <c r="N289" s="254" t="str">
        <f t="shared" si="21"/>
        <v/>
      </c>
      <c r="O289" s="285" t="str">
        <f t="shared" si="22"/>
        <v/>
      </c>
      <c r="P289" s="272" t="str">
        <f t="shared" si="23"/>
        <v/>
      </c>
      <c r="Q289" s="287" t="str">
        <f t="shared" si="24"/>
        <v/>
      </c>
      <c r="R289" s="259"/>
      <c r="S289" s="126"/>
    </row>
    <row r="290" spans="1:19" ht="20.100000000000001" customHeight="1" x14ac:dyDescent="0.25">
      <c r="A290" s="244">
        <v>284</v>
      </c>
      <c r="B290" s="277" t="str">
        <f>IF('Frais de personnel'!$B289="","",'Frais de personnel'!$B289)</f>
        <v/>
      </c>
      <c r="C290" s="277" t="str">
        <f>IF('Frais de personnel'!$C289="","",'Frais de personnel'!$C289)</f>
        <v/>
      </c>
      <c r="D290" s="278" t="str">
        <f>IF('Frais de personnel'!$D289="","",'Frais de personnel'!$D289)</f>
        <v/>
      </c>
      <c r="E290" s="251" t="str">
        <f>IF('Frais de personnel'!$E289="","",'Frais de personnel'!$E289)</f>
        <v/>
      </c>
      <c r="F290" s="279" t="str">
        <f>IF('Frais de personnel'!$F289="","",'Frais de personnel'!$F289)</f>
        <v/>
      </c>
      <c r="G290" s="123" t="str">
        <f>IF('Frais de personnel'!$G289="","",'Frais de personnel'!$G289)</f>
        <v/>
      </c>
      <c r="H290" s="123" t="str">
        <f>IF('Frais de personnel'!$H289="","",'Frais de personnel'!$H289)</f>
        <v/>
      </c>
      <c r="I290" s="280" t="str">
        <f>IF('Frais de personnel'!$I289=0,"",'Frais de personnel'!$I289)</f>
        <v/>
      </c>
      <c r="J290" s="122"/>
      <c r="K290" s="89"/>
      <c r="L290" s="89"/>
      <c r="M290" s="118" t="str">
        <f t="shared" si="20"/>
        <v/>
      </c>
      <c r="N290" s="254" t="str">
        <f t="shared" si="21"/>
        <v/>
      </c>
      <c r="O290" s="285" t="str">
        <f t="shared" si="22"/>
        <v/>
      </c>
      <c r="P290" s="272" t="str">
        <f t="shared" si="23"/>
        <v/>
      </c>
      <c r="Q290" s="287" t="str">
        <f t="shared" si="24"/>
        <v/>
      </c>
      <c r="R290" s="259"/>
      <c r="S290" s="126"/>
    </row>
    <row r="291" spans="1:19" ht="20.100000000000001" customHeight="1" x14ac:dyDescent="0.25">
      <c r="A291" s="244">
        <v>285</v>
      </c>
      <c r="B291" s="277" t="str">
        <f>IF('Frais de personnel'!$B290="","",'Frais de personnel'!$B290)</f>
        <v/>
      </c>
      <c r="C291" s="277" t="str">
        <f>IF('Frais de personnel'!$C290="","",'Frais de personnel'!$C290)</f>
        <v/>
      </c>
      <c r="D291" s="278" t="str">
        <f>IF('Frais de personnel'!$D290="","",'Frais de personnel'!$D290)</f>
        <v/>
      </c>
      <c r="E291" s="251" t="str">
        <f>IF('Frais de personnel'!$E290="","",'Frais de personnel'!$E290)</f>
        <v/>
      </c>
      <c r="F291" s="279" t="str">
        <f>IF('Frais de personnel'!$F290="","",'Frais de personnel'!$F290)</f>
        <v/>
      </c>
      <c r="G291" s="123" t="str">
        <f>IF('Frais de personnel'!$G290="","",'Frais de personnel'!$G290)</f>
        <v/>
      </c>
      <c r="H291" s="123" t="str">
        <f>IF('Frais de personnel'!$H290="","",'Frais de personnel'!$H290)</f>
        <v/>
      </c>
      <c r="I291" s="280" t="str">
        <f>IF('Frais de personnel'!$I290=0,"",'Frais de personnel'!$I290)</f>
        <v/>
      </c>
      <c r="J291" s="122"/>
      <c r="K291" s="89"/>
      <c r="L291" s="89"/>
      <c r="M291" s="118" t="str">
        <f t="shared" si="20"/>
        <v/>
      </c>
      <c r="N291" s="254" t="str">
        <f t="shared" si="21"/>
        <v/>
      </c>
      <c r="O291" s="285" t="str">
        <f t="shared" si="22"/>
        <v/>
      </c>
      <c r="P291" s="272" t="str">
        <f t="shared" si="23"/>
        <v/>
      </c>
      <c r="Q291" s="287" t="str">
        <f t="shared" si="24"/>
        <v/>
      </c>
      <c r="R291" s="259"/>
      <c r="S291" s="126"/>
    </row>
    <row r="292" spans="1:19" ht="20.100000000000001" customHeight="1" x14ac:dyDescent="0.25">
      <c r="A292" s="244">
        <v>286</v>
      </c>
      <c r="B292" s="277" t="str">
        <f>IF('Frais de personnel'!$B291="","",'Frais de personnel'!$B291)</f>
        <v/>
      </c>
      <c r="C292" s="277" t="str">
        <f>IF('Frais de personnel'!$C291="","",'Frais de personnel'!$C291)</f>
        <v/>
      </c>
      <c r="D292" s="278" t="str">
        <f>IF('Frais de personnel'!$D291="","",'Frais de personnel'!$D291)</f>
        <v/>
      </c>
      <c r="E292" s="251" t="str">
        <f>IF('Frais de personnel'!$E291="","",'Frais de personnel'!$E291)</f>
        <v/>
      </c>
      <c r="F292" s="279" t="str">
        <f>IF('Frais de personnel'!$F291="","",'Frais de personnel'!$F291)</f>
        <v/>
      </c>
      <c r="G292" s="123" t="str">
        <f>IF('Frais de personnel'!$G291="","",'Frais de personnel'!$G291)</f>
        <v/>
      </c>
      <c r="H292" s="123" t="str">
        <f>IF('Frais de personnel'!$H291="","",'Frais de personnel'!$H291)</f>
        <v/>
      </c>
      <c r="I292" s="280" t="str">
        <f>IF('Frais de personnel'!$I291=0,"",'Frais de personnel'!$I291)</f>
        <v/>
      </c>
      <c r="J292" s="122"/>
      <c r="K292" s="89"/>
      <c r="L292" s="89"/>
      <c r="M292" s="118" t="str">
        <f t="shared" si="20"/>
        <v/>
      </c>
      <c r="N292" s="254" t="str">
        <f t="shared" si="21"/>
        <v/>
      </c>
      <c r="O292" s="285" t="str">
        <f t="shared" si="22"/>
        <v/>
      </c>
      <c r="P292" s="272" t="str">
        <f t="shared" si="23"/>
        <v/>
      </c>
      <c r="Q292" s="287" t="str">
        <f t="shared" si="24"/>
        <v/>
      </c>
      <c r="R292" s="259"/>
      <c r="S292" s="126"/>
    </row>
    <row r="293" spans="1:19" ht="20.100000000000001" customHeight="1" x14ac:dyDescent="0.25">
      <c r="A293" s="244">
        <v>287</v>
      </c>
      <c r="B293" s="277" t="str">
        <f>IF('Frais de personnel'!$B292="","",'Frais de personnel'!$B292)</f>
        <v/>
      </c>
      <c r="C293" s="277" t="str">
        <f>IF('Frais de personnel'!$C292="","",'Frais de personnel'!$C292)</f>
        <v/>
      </c>
      <c r="D293" s="278" t="str">
        <f>IF('Frais de personnel'!$D292="","",'Frais de personnel'!$D292)</f>
        <v/>
      </c>
      <c r="E293" s="251" t="str">
        <f>IF('Frais de personnel'!$E292="","",'Frais de personnel'!$E292)</f>
        <v/>
      </c>
      <c r="F293" s="279" t="str">
        <f>IF('Frais de personnel'!$F292="","",'Frais de personnel'!$F292)</f>
        <v/>
      </c>
      <c r="G293" s="123" t="str">
        <f>IF('Frais de personnel'!$G292="","",'Frais de personnel'!$G292)</f>
        <v/>
      </c>
      <c r="H293" s="123" t="str">
        <f>IF('Frais de personnel'!$H292="","",'Frais de personnel'!$H292)</f>
        <v/>
      </c>
      <c r="I293" s="280" t="str">
        <f>IF('Frais de personnel'!$I292=0,"",'Frais de personnel'!$I292)</f>
        <v/>
      </c>
      <c r="J293" s="122"/>
      <c r="K293" s="89"/>
      <c r="L293" s="89"/>
      <c r="M293" s="118" t="str">
        <f t="shared" si="20"/>
        <v/>
      </c>
      <c r="N293" s="254" t="str">
        <f t="shared" si="21"/>
        <v/>
      </c>
      <c r="O293" s="285" t="str">
        <f t="shared" si="22"/>
        <v/>
      </c>
      <c r="P293" s="272" t="str">
        <f t="shared" si="23"/>
        <v/>
      </c>
      <c r="Q293" s="287" t="str">
        <f t="shared" si="24"/>
        <v/>
      </c>
      <c r="R293" s="259"/>
      <c r="S293" s="126"/>
    </row>
    <row r="294" spans="1:19" ht="20.100000000000001" customHeight="1" x14ac:dyDescent="0.25">
      <c r="A294" s="244">
        <v>288</v>
      </c>
      <c r="B294" s="277" t="str">
        <f>IF('Frais de personnel'!$B293="","",'Frais de personnel'!$B293)</f>
        <v/>
      </c>
      <c r="C294" s="277" t="str">
        <f>IF('Frais de personnel'!$C293="","",'Frais de personnel'!$C293)</f>
        <v/>
      </c>
      <c r="D294" s="278" t="str">
        <f>IF('Frais de personnel'!$D293="","",'Frais de personnel'!$D293)</f>
        <v/>
      </c>
      <c r="E294" s="251" t="str">
        <f>IF('Frais de personnel'!$E293="","",'Frais de personnel'!$E293)</f>
        <v/>
      </c>
      <c r="F294" s="279" t="str">
        <f>IF('Frais de personnel'!$F293="","",'Frais de personnel'!$F293)</f>
        <v/>
      </c>
      <c r="G294" s="123" t="str">
        <f>IF('Frais de personnel'!$G293="","",'Frais de personnel'!$G293)</f>
        <v/>
      </c>
      <c r="H294" s="123" t="str">
        <f>IF('Frais de personnel'!$H293="","",'Frais de personnel'!$H293)</f>
        <v/>
      </c>
      <c r="I294" s="280" t="str">
        <f>IF('Frais de personnel'!$I293=0,"",'Frais de personnel'!$I293)</f>
        <v/>
      </c>
      <c r="J294" s="122"/>
      <c r="K294" s="89"/>
      <c r="L294" s="89"/>
      <c r="M294" s="118" t="str">
        <f t="shared" si="20"/>
        <v/>
      </c>
      <c r="N294" s="254" t="str">
        <f t="shared" si="21"/>
        <v/>
      </c>
      <c r="O294" s="285" t="str">
        <f t="shared" si="22"/>
        <v/>
      </c>
      <c r="P294" s="272" t="str">
        <f t="shared" si="23"/>
        <v/>
      </c>
      <c r="Q294" s="287" t="str">
        <f t="shared" si="24"/>
        <v/>
      </c>
      <c r="R294" s="259"/>
      <c r="S294" s="126"/>
    </row>
    <row r="295" spans="1:19" ht="20.100000000000001" customHeight="1" x14ac:dyDescent="0.25">
      <c r="A295" s="244">
        <v>289</v>
      </c>
      <c r="B295" s="277" t="str">
        <f>IF('Frais de personnel'!$B294="","",'Frais de personnel'!$B294)</f>
        <v/>
      </c>
      <c r="C295" s="277" t="str">
        <f>IF('Frais de personnel'!$C294="","",'Frais de personnel'!$C294)</f>
        <v/>
      </c>
      <c r="D295" s="278" t="str">
        <f>IF('Frais de personnel'!$D294="","",'Frais de personnel'!$D294)</f>
        <v/>
      </c>
      <c r="E295" s="251" t="str">
        <f>IF('Frais de personnel'!$E294="","",'Frais de personnel'!$E294)</f>
        <v/>
      </c>
      <c r="F295" s="279" t="str">
        <f>IF('Frais de personnel'!$F294="","",'Frais de personnel'!$F294)</f>
        <v/>
      </c>
      <c r="G295" s="123" t="str">
        <f>IF('Frais de personnel'!$G294="","",'Frais de personnel'!$G294)</f>
        <v/>
      </c>
      <c r="H295" s="123" t="str">
        <f>IF('Frais de personnel'!$H294="","",'Frais de personnel'!$H294)</f>
        <v/>
      </c>
      <c r="I295" s="280" t="str">
        <f>IF('Frais de personnel'!$I294=0,"",'Frais de personnel'!$I294)</f>
        <v/>
      </c>
      <c r="J295" s="122"/>
      <c r="K295" s="89"/>
      <c r="L295" s="89"/>
      <c r="M295" s="118" t="str">
        <f t="shared" si="20"/>
        <v/>
      </c>
      <c r="N295" s="254" t="str">
        <f t="shared" si="21"/>
        <v/>
      </c>
      <c r="O295" s="285" t="str">
        <f t="shared" si="22"/>
        <v/>
      </c>
      <c r="P295" s="272" t="str">
        <f t="shared" si="23"/>
        <v/>
      </c>
      <c r="Q295" s="287" t="str">
        <f t="shared" si="24"/>
        <v/>
      </c>
      <c r="R295" s="259"/>
      <c r="S295" s="126"/>
    </row>
    <row r="296" spans="1:19" ht="20.100000000000001" customHeight="1" x14ac:dyDescent="0.25">
      <c r="A296" s="244">
        <v>290</v>
      </c>
      <c r="B296" s="277" t="str">
        <f>IF('Frais de personnel'!$B295="","",'Frais de personnel'!$B295)</f>
        <v/>
      </c>
      <c r="C296" s="277" t="str">
        <f>IF('Frais de personnel'!$C295="","",'Frais de personnel'!$C295)</f>
        <v/>
      </c>
      <c r="D296" s="278" t="str">
        <f>IF('Frais de personnel'!$D295="","",'Frais de personnel'!$D295)</f>
        <v/>
      </c>
      <c r="E296" s="251" t="str">
        <f>IF('Frais de personnel'!$E295="","",'Frais de personnel'!$E295)</f>
        <v/>
      </c>
      <c r="F296" s="279" t="str">
        <f>IF('Frais de personnel'!$F295="","",'Frais de personnel'!$F295)</f>
        <v/>
      </c>
      <c r="G296" s="123" t="str">
        <f>IF('Frais de personnel'!$G295="","",'Frais de personnel'!$G295)</f>
        <v/>
      </c>
      <c r="H296" s="123" t="str">
        <f>IF('Frais de personnel'!$H295="","",'Frais de personnel'!$H295)</f>
        <v/>
      </c>
      <c r="I296" s="280" t="str">
        <f>IF('Frais de personnel'!$I295=0,"",'Frais de personnel'!$I295)</f>
        <v/>
      </c>
      <c r="J296" s="122"/>
      <c r="K296" s="89"/>
      <c r="L296" s="89"/>
      <c r="M296" s="118" t="str">
        <f t="shared" si="20"/>
        <v/>
      </c>
      <c r="N296" s="254" t="str">
        <f t="shared" si="21"/>
        <v/>
      </c>
      <c r="O296" s="285" t="str">
        <f t="shared" si="22"/>
        <v/>
      </c>
      <c r="P296" s="272" t="str">
        <f t="shared" si="23"/>
        <v/>
      </c>
      <c r="Q296" s="287" t="str">
        <f t="shared" si="24"/>
        <v/>
      </c>
      <c r="R296" s="259"/>
      <c r="S296" s="126"/>
    </row>
    <row r="297" spans="1:19" ht="20.100000000000001" customHeight="1" x14ac:dyDescent="0.25">
      <c r="A297" s="244">
        <v>291</v>
      </c>
      <c r="B297" s="277" t="str">
        <f>IF('Frais de personnel'!$B296="","",'Frais de personnel'!$B296)</f>
        <v/>
      </c>
      <c r="C297" s="277" t="str">
        <f>IF('Frais de personnel'!$C296="","",'Frais de personnel'!$C296)</f>
        <v/>
      </c>
      <c r="D297" s="278" t="str">
        <f>IF('Frais de personnel'!$D296="","",'Frais de personnel'!$D296)</f>
        <v/>
      </c>
      <c r="E297" s="251" t="str">
        <f>IF('Frais de personnel'!$E296="","",'Frais de personnel'!$E296)</f>
        <v/>
      </c>
      <c r="F297" s="279" t="str">
        <f>IF('Frais de personnel'!$F296="","",'Frais de personnel'!$F296)</f>
        <v/>
      </c>
      <c r="G297" s="123" t="str">
        <f>IF('Frais de personnel'!$G296="","",'Frais de personnel'!$G296)</f>
        <v/>
      </c>
      <c r="H297" s="123" t="str">
        <f>IF('Frais de personnel'!$H296="","",'Frais de personnel'!$H296)</f>
        <v/>
      </c>
      <c r="I297" s="280" t="str">
        <f>IF('Frais de personnel'!$I296=0,"",'Frais de personnel'!$I296)</f>
        <v/>
      </c>
      <c r="J297" s="122"/>
      <c r="K297" s="89"/>
      <c r="L297" s="89"/>
      <c r="M297" s="118" t="str">
        <f t="shared" si="20"/>
        <v/>
      </c>
      <c r="N297" s="254" t="str">
        <f t="shared" si="21"/>
        <v/>
      </c>
      <c r="O297" s="285" t="str">
        <f t="shared" si="22"/>
        <v/>
      </c>
      <c r="P297" s="272" t="str">
        <f t="shared" si="23"/>
        <v/>
      </c>
      <c r="Q297" s="287" t="str">
        <f t="shared" si="24"/>
        <v/>
      </c>
      <c r="R297" s="259"/>
      <c r="S297" s="126"/>
    </row>
    <row r="298" spans="1:19" ht="20.100000000000001" customHeight="1" x14ac:dyDescent="0.25">
      <c r="A298" s="244">
        <v>292</v>
      </c>
      <c r="B298" s="277" t="str">
        <f>IF('Frais de personnel'!$B297="","",'Frais de personnel'!$B297)</f>
        <v/>
      </c>
      <c r="C298" s="277" t="str">
        <f>IF('Frais de personnel'!$C297="","",'Frais de personnel'!$C297)</f>
        <v/>
      </c>
      <c r="D298" s="278" t="str">
        <f>IF('Frais de personnel'!$D297="","",'Frais de personnel'!$D297)</f>
        <v/>
      </c>
      <c r="E298" s="251" t="str">
        <f>IF('Frais de personnel'!$E297="","",'Frais de personnel'!$E297)</f>
        <v/>
      </c>
      <c r="F298" s="279" t="str">
        <f>IF('Frais de personnel'!$F297="","",'Frais de personnel'!$F297)</f>
        <v/>
      </c>
      <c r="G298" s="123" t="str">
        <f>IF('Frais de personnel'!$G297="","",'Frais de personnel'!$G297)</f>
        <v/>
      </c>
      <c r="H298" s="123" t="str">
        <f>IF('Frais de personnel'!$H297="","",'Frais de personnel'!$H297)</f>
        <v/>
      </c>
      <c r="I298" s="280" t="str">
        <f>IF('Frais de personnel'!$I297=0,"",'Frais de personnel'!$I297)</f>
        <v/>
      </c>
      <c r="J298" s="122"/>
      <c r="K298" s="89"/>
      <c r="L298" s="89"/>
      <c r="M298" s="118" t="str">
        <f t="shared" si="20"/>
        <v/>
      </c>
      <c r="N298" s="254" t="str">
        <f t="shared" si="21"/>
        <v/>
      </c>
      <c r="O298" s="285" t="str">
        <f t="shared" si="22"/>
        <v/>
      </c>
      <c r="P298" s="272" t="str">
        <f t="shared" si="23"/>
        <v/>
      </c>
      <c r="Q298" s="287" t="str">
        <f t="shared" si="24"/>
        <v/>
      </c>
      <c r="R298" s="259"/>
      <c r="S298" s="126"/>
    </row>
    <row r="299" spans="1:19" ht="20.100000000000001" customHeight="1" x14ac:dyDescent="0.25">
      <c r="A299" s="244">
        <v>293</v>
      </c>
      <c r="B299" s="277" t="str">
        <f>IF('Frais de personnel'!$B298="","",'Frais de personnel'!$B298)</f>
        <v/>
      </c>
      <c r="C299" s="277" t="str">
        <f>IF('Frais de personnel'!$C298="","",'Frais de personnel'!$C298)</f>
        <v/>
      </c>
      <c r="D299" s="278" t="str">
        <f>IF('Frais de personnel'!$D298="","",'Frais de personnel'!$D298)</f>
        <v/>
      </c>
      <c r="E299" s="251" t="str">
        <f>IF('Frais de personnel'!$E298="","",'Frais de personnel'!$E298)</f>
        <v/>
      </c>
      <c r="F299" s="279" t="str">
        <f>IF('Frais de personnel'!$F298="","",'Frais de personnel'!$F298)</f>
        <v/>
      </c>
      <c r="G299" s="123" t="str">
        <f>IF('Frais de personnel'!$G298="","",'Frais de personnel'!$G298)</f>
        <v/>
      </c>
      <c r="H299" s="123" t="str">
        <f>IF('Frais de personnel'!$H298="","",'Frais de personnel'!$H298)</f>
        <v/>
      </c>
      <c r="I299" s="280" t="str">
        <f>IF('Frais de personnel'!$I298=0,"",'Frais de personnel'!$I298)</f>
        <v/>
      </c>
      <c r="J299" s="122"/>
      <c r="K299" s="89"/>
      <c r="L299" s="89"/>
      <c r="M299" s="118" t="str">
        <f t="shared" si="20"/>
        <v/>
      </c>
      <c r="N299" s="254" t="str">
        <f t="shared" si="21"/>
        <v/>
      </c>
      <c r="O299" s="285" t="str">
        <f t="shared" si="22"/>
        <v/>
      </c>
      <c r="P299" s="272" t="str">
        <f t="shared" si="23"/>
        <v/>
      </c>
      <c r="Q299" s="287" t="str">
        <f t="shared" si="24"/>
        <v/>
      </c>
      <c r="R299" s="259"/>
      <c r="S299" s="126"/>
    </row>
    <row r="300" spans="1:19" ht="20.100000000000001" customHeight="1" x14ac:dyDescent="0.25">
      <c r="A300" s="244">
        <v>294</v>
      </c>
      <c r="B300" s="277" t="str">
        <f>IF('Frais de personnel'!$B299="","",'Frais de personnel'!$B299)</f>
        <v/>
      </c>
      <c r="C300" s="277" t="str">
        <f>IF('Frais de personnel'!$C299="","",'Frais de personnel'!$C299)</f>
        <v/>
      </c>
      <c r="D300" s="278" t="str">
        <f>IF('Frais de personnel'!$D299="","",'Frais de personnel'!$D299)</f>
        <v/>
      </c>
      <c r="E300" s="251" t="str">
        <f>IF('Frais de personnel'!$E299="","",'Frais de personnel'!$E299)</f>
        <v/>
      </c>
      <c r="F300" s="279" t="str">
        <f>IF('Frais de personnel'!$F299="","",'Frais de personnel'!$F299)</f>
        <v/>
      </c>
      <c r="G300" s="123" t="str">
        <f>IF('Frais de personnel'!$G299="","",'Frais de personnel'!$G299)</f>
        <v/>
      </c>
      <c r="H300" s="123" t="str">
        <f>IF('Frais de personnel'!$H299="","",'Frais de personnel'!$H299)</f>
        <v/>
      </c>
      <c r="I300" s="280" t="str">
        <f>IF('Frais de personnel'!$I299=0,"",'Frais de personnel'!$I299)</f>
        <v/>
      </c>
      <c r="J300" s="122"/>
      <c r="K300" s="89"/>
      <c r="L300" s="89"/>
      <c r="M300" s="118" t="str">
        <f t="shared" si="20"/>
        <v/>
      </c>
      <c r="N300" s="254" t="str">
        <f t="shared" si="21"/>
        <v/>
      </c>
      <c r="O300" s="285" t="str">
        <f t="shared" si="22"/>
        <v/>
      </c>
      <c r="P300" s="272" t="str">
        <f t="shared" si="23"/>
        <v/>
      </c>
      <c r="Q300" s="287" t="str">
        <f t="shared" si="24"/>
        <v/>
      </c>
      <c r="R300" s="259"/>
      <c r="S300" s="126"/>
    </row>
    <row r="301" spans="1:19" ht="20.100000000000001" customHeight="1" x14ac:dyDescent="0.25">
      <c r="A301" s="244">
        <v>295</v>
      </c>
      <c r="B301" s="277" t="str">
        <f>IF('Frais de personnel'!$B300="","",'Frais de personnel'!$B300)</f>
        <v/>
      </c>
      <c r="C301" s="277" t="str">
        <f>IF('Frais de personnel'!$C300="","",'Frais de personnel'!$C300)</f>
        <v/>
      </c>
      <c r="D301" s="278" t="str">
        <f>IF('Frais de personnel'!$D300="","",'Frais de personnel'!$D300)</f>
        <v/>
      </c>
      <c r="E301" s="251" t="str">
        <f>IF('Frais de personnel'!$E300="","",'Frais de personnel'!$E300)</f>
        <v/>
      </c>
      <c r="F301" s="279" t="str">
        <f>IF('Frais de personnel'!$F300="","",'Frais de personnel'!$F300)</f>
        <v/>
      </c>
      <c r="G301" s="123" t="str">
        <f>IF('Frais de personnel'!$G300="","",'Frais de personnel'!$G300)</f>
        <v/>
      </c>
      <c r="H301" s="123" t="str">
        <f>IF('Frais de personnel'!$H300="","",'Frais de personnel'!$H300)</f>
        <v/>
      </c>
      <c r="I301" s="280" t="str">
        <f>IF('Frais de personnel'!$I300=0,"",'Frais de personnel'!$I300)</f>
        <v/>
      </c>
      <c r="J301" s="122"/>
      <c r="K301" s="89"/>
      <c r="L301" s="89"/>
      <c r="M301" s="118" t="str">
        <f t="shared" si="20"/>
        <v/>
      </c>
      <c r="N301" s="254" t="str">
        <f t="shared" si="21"/>
        <v/>
      </c>
      <c r="O301" s="285" t="str">
        <f t="shared" si="22"/>
        <v/>
      </c>
      <c r="P301" s="272" t="str">
        <f t="shared" si="23"/>
        <v/>
      </c>
      <c r="Q301" s="287" t="str">
        <f t="shared" si="24"/>
        <v/>
      </c>
      <c r="R301" s="259"/>
      <c r="S301" s="126"/>
    </row>
    <row r="302" spans="1:19" ht="20.100000000000001" customHeight="1" x14ac:dyDescent="0.25">
      <c r="A302" s="244">
        <v>296</v>
      </c>
      <c r="B302" s="277" t="str">
        <f>IF('Frais de personnel'!$B301="","",'Frais de personnel'!$B301)</f>
        <v/>
      </c>
      <c r="C302" s="277" t="str">
        <f>IF('Frais de personnel'!$C301="","",'Frais de personnel'!$C301)</f>
        <v/>
      </c>
      <c r="D302" s="278" t="str">
        <f>IF('Frais de personnel'!$D301="","",'Frais de personnel'!$D301)</f>
        <v/>
      </c>
      <c r="E302" s="251" t="str">
        <f>IF('Frais de personnel'!$E301="","",'Frais de personnel'!$E301)</f>
        <v/>
      </c>
      <c r="F302" s="279" t="str">
        <f>IF('Frais de personnel'!$F301="","",'Frais de personnel'!$F301)</f>
        <v/>
      </c>
      <c r="G302" s="123" t="str">
        <f>IF('Frais de personnel'!$G301="","",'Frais de personnel'!$G301)</f>
        <v/>
      </c>
      <c r="H302" s="123" t="str">
        <f>IF('Frais de personnel'!$H301="","",'Frais de personnel'!$H301)</f>
        <v/>
      </c>
      <c r="I302" s="280" t="str">
        <f>IF('Frais de personnel'!$I301=0,"",'Frais de personnel'!$I301)</f>
        <v/>
      </c>
      <c r="J302" s="122"/>
      <c r="K302" s="89"/>
      <c r="L302" s="89"/>
      <c r="M302" s="118" t="str">
        <f t="shared" si="20"/>
        <v/>
      </c>
      <c r="N302" s="254" t="str">
        <f t="shared" si="21"/>
        <v/>
      </c>
      <c r="O302" s="285" t="str">
        <f t="shared" si="22"/>
        <v/>
      </c>
      <c r="P302" s="272" t="str">
        <f t="shared" si="23"/>
        <v/>
      </c>
      <c r="Q302" s="287" t="str">
        <f t="shared" si="24"/>
        <v/>
      </c>
      <c r="R302" s="259"/>
      <c r="S302" s="126"/>
    </row>
    <row r="303" spans="1:19" ht="20.100000000000001" customHeight="1" x14ac:dyDescent="0.25">
      <c r="A303" s="244">
        <v>297</v>
      </c>
      <c r="B303" s="277" t="str">
        <f>IF('Frais de personnel'!$B302="","",'Frais de personnel'!$B302)</f>
        <v/>
      </c>
      <c r="C303" s="277" t="str">
        <f>IF('Frais de personnel'!$C302="","",'Frais de personnel'!$C302)</f>
        <v/>
      </c>
      <c r="D303" s="278" t="str">
        <f>IF('Frais de personnel'!$D302="","",'Frais de personnel'!$D302)</f>
        <v/>
      </c>
      <c r="E303" s="251" t="str">
        <f>IF('Frais de personnel'!$E302="","",'Frais de personnel'!$E302)</f>
        <v/>
      </c>
      <c r="F303" s="279" t="str">
        <f>IF('Frais de personnel'!$F302="","",'Frais de personnel'!$F302)</f>
        <v/>
      </c>
      <c r="G303" s="123" t="str">
        <f>IF('Frais de personnel'!$G302="","",'Frais de personnel'!$G302)</f>
        <v/>
      </c>
      <c r="H303" s="123" t="str">
        <f>IF('Frais de personnel'!$H302="","",'Frais de personnel'!$H302)</f>
        <v/>
      </c>
      <c r="I303" s="280" t="str">
        <f>IF('Frais de personnel'!$I302=0,"",'Frais de personnel'!$I302)</f>
        <v/>
      </c>
      <c r="J303" s="122"/>
      <c r="K303" s="89"/>
      <c r="L303" s="89"/>
      <c r="M303" s="118" t="str">
        <f t="shared" si="20"/>
        <v/>
      </c>
      <c r="N303" s="254" t="str">
        <f t="shared" si="21"/>
        <v/>
      </c>
      <c r="O303" s="285" t="str">
        <f t="shared" si="22"/>
        <v/>
      </c>
      <c r="P303" s="272" t="str">
        <f t="shared" si="23"/>
        <v/>
      </c>
      <c r="Q303" s="287" t="str">
        <f t="shared" si="24"/>
        <v/>
      </c>
      <c r="R303" s="259"/>
      <c r="S303" s="126"/>
    </row>
    <row r="304" spans="1:19" ht="20.100000000000001" customHeight="1" x14ac:dyDescent="0.25">
      <c r="A304" s="244">
        <v>298</v>
      </c>
      <c r="B304" s="277" t="str">
        <f>IF('Frais de personnel'!$B303="","",'Frais de personnel'!$B303)</f>
        <v/>
      </c>
      <c r="C304" s="277" t="str">
        <f>IF('Frais de personnel'!$C303="","",'Frais de personnel'!$C303)</f>
        <v/>
      </c>
      <c r="D304" s="278" t="str">
        <f>IF('Frais de personnel'!$D303="","",'Frais de personnel'!$D303)</f>
        <v/>
      </c>
      <c r="E304" s="251" t="str">
        <f>IF('Frais de personnel'!$E303="","",'Frais de personnel'!$E303)</f>
        <v/>
      </c>
      <c r="F304" s="279" t="str">
        <f>IF('Frais de personnel'!$F303="","",'Frais de personnel'!$F303)</f>
        <v/>
      </c>
      <c r="G304" s="123" t="str">
        <f>IF('Frais de personnel'!$G303="","",'Frais de personnel'!$G303)</f>
        <v/>
      </c>
      <c r="H304" s="123" t="str">
        <f>IF('Frais de personnel'!$H303="","",'Frais de personnel'!$H303)</f>
        <v/>
      </c>
      <c r="I304" s="280" t="str">
        <f>IF('Frais de personnel'!$I303=0,"",'Frais de personnel'!$I303)</f>
        <v/>
      </c>
      <c r="J304" s="122"/>
      <c r="K304" s="89"/>
      <c r="L304" s="89"/>
      <c r="M304" s="118" t="str">
        <f t="shared" si="20"/>
        <v/>
      </c>
      <c r="N304" s="254" t="str">
        <f t="shared" si="21"/>
        <v/>
      </c>
      <c r="O304" s="285" t="str">
        <f t="shared" si="22"/>
        <v/>
      </c>
      <c r="P304" s="272" t="str">
        <f t="shared" si="23"/>
        <v/>
      </c>
      <c r="Q304" s="287" t="str">
        <f t="shared" si="24"/>
        <v/>
      </c>
      <c r="R304" s="259"/>
      <c r="S304" s="126"/>
    </row>
    <row r="305" spans="1:19" ht="20.100000000000001" customHeight="1" x14ac:dyDescent="0.25">
      <c r="A305" s="244">
        <v>299</v>
      </c>
      <c r="B305" s="277" t="str">
        <f>IF('Frais de personnel'!$B304="","",'Frais de personnel'!$B304)</f>
        <v/>
      </c>
      <c r="C305" s="277" t="str">
        <f>IF('Frais de personnel'!$C304="","",'Frais de personnel'!$C304)</f>
        <v/>
      </c>
      <c r="D305" s="278" t="str">
        <f>IF('Frais de personnel'!$D304="","",'Frais de personnel'!$D304)</f>
        <v/>
      </c>
      <c r="E305" s="251" t="str">
        <f>IF('Frais de personnel'!$E304="","",'Frais de personnel'!$E304)</f>
        <v/>
      </c>
      <c r="F305" s="279" t="str">
        <f>IF('Frais de personnel'!$F304="","",'Frais de personnel'!$F304)</f>
        <v/>
      </c>
      <c r="G305" s="123" t="str">
        <f>IF('Frais de personnel'!$G304="","",'Frais de personnel'!$G304)</f>
        <v/>
      </c>
      <c r="H305" s="123" t="str">
        <f>IF('Frais de personnel'!$H304="","",'Frais de personnel'!$H304)</f>
        <v/>
      </c>
      <c r="I305" s="280" t="str">
        <f>IF('Frais de personnel'!$I304=0,"",'Frais de personnel'!$I304)</f>
        <v/>
      </c>
      <c r="J305" s="122"/>
      <c r="K305" s="89"/>
      <c r="L305" s="89"/>
      <c r="M305" s="118" t="str">
        <f t="shared" si="20"/>
        <v/>
      </c>
      <c r="N305" s="254" t="str">
        <f t="shared" si="21"/>
        <v/>
      </c>
      <c r="O305" s="285" t="str">
        <f t="shared" si="22"/>
        <v/>
      </c>
      <c r="P305" s="272" t="str">
        <f t="shared" si="23"/>
        <v/>
      </c>
      <c r="Q305" s="287" t="str">
        <f t="shared" si="24"/>
        <v/>
      </c>
      <c r="R305" s="259"/>
      <c r="S305" s="126"/>
    </row>
    <row r="306" spans="1:19" ht="20.100000000000001" customHeight="1" x14ac:dyDescent="0.25">
      <c r="A306" s="244">
        <v>300</v>
      </c>
      <c r="B306" s="277" t="str">
        <f>IF('Frais de personnel'!$B305="","",'Frais de personnel'!$B305)</f>
        <v/>
      </c>
      <c r="C306" s="277" t="str">
        <f>IF('Frais de personnel'!$C305="","",'Frais de personnel'!$C305)</f>
        <v/>
      </c>
      <c r="D306" s="278" t="str">
        <f>IF('Frais de personnel'!$D305="","",'Frais de personnel'!$D305)</f>
        <v/>
      </c>
      <c r="E306" s="251" t="str">
        <f>IF('Frais de personnel'!$E305="","",'Frais de personnel'!$E305)</f>
        <v/>
      </c>
      <c r="F306" s="279" t="str">
        <f>IF('Frais de personnel'!$F305="","",'Frais de personnel'!$F305)</f>
        <v/>
      </c>
      <c r="G306" s="123" t="str">
        <f>IF('Frais de personnel'!$G305="","",'Frais de personnel'!$G305)</f>
        <v/>
      </c>
      <c r="H306" s="123" t="str">
        <f>IF('Frais de personnel'!$H305="","",'Frais de personnel'!$H305)</f>
        <v/>
      </c>
      <c r="I306" s="280" t="str">
        <f>IF('Frais de personnel'!$I305=0,"",'Frais de personnel'!$I305)</f>
        <v/>
      </c>
      <c r="J306" s="122"/>
      <c r="K306" s="89"/>
      <c r="L306" s="89"/>
      <c r="M306" s="118" t="str">
        <f t="shared" si="20"/>
        <v/>
      </c>
      <c r="N306" s="254" t="str">
        <f t="shared" si="21"/>
        <v/>
      </c>
      <c r="O306" s="285" t="str">
        <f t="shared" si="22"/>
        <v/>
      </c>
      <c r="P306" s="272" t="str">
        <f t="shared" si="23"/>
        <v/>
      </c>
      <c r="Q306" s="287" t="str">
        <f t="shared" si="24"/>
        <v/>
      </c>
      <c r="R306" s="259"/>
      <c r="S306" s="126"/>
    </row>
    <row r="307" spans="1:19" ht="20.100000000000001" customHeight="1" x14ac:dyDescent="0.25">
      <c r="A307" s="244">
        <v>301</v>
      </c>
      <c r="B307" s="277" t="str">
        <f>IF('Frais de personnel'!$B306="","",'Frais de personnel'!$B306)</f>
        <v/>
      </c>
      <c r="C307" s="277" t="str">
        <f>IF('Frais de personnel'!$C306="","",'Frais de personnel'!$C306)</f>
        <v/>
      </c>
      <c r="D307" s="278" t="str">
        <f>IF('Frais de personnel'!$D306="","",'Frais de personnel'!$D306)</f>
        <v/>
      </c>
      <c r="E307" s="251" t="str">
        <f>IF('Frais de personnel'!$E306="","",'Frais de personnel'!$E306)</f>
        <v/>
      </c>
      <c r="F307" s="279" t="str">
        <f>IF('Frais de personnel'!$F306="","",'Frais de personnel'!$F306)</f>
        <v/>
      </c>
      <c r="G307" s="123" t="str">
        <f>IF('Frais de personnel'!$G306="","",'Frais de personnel'!$G306)</f>
        <v/>
      </c>
      <c r="H307" s="123" t="str">
        <f>IF('Frais de personnel'!$H306="","",'Frais de personnel'!$H306)</f>
        <v/>
      </c>
      <c r="I307" s="280" t="str">
        <f>IF('Frais de personnel'!$I306=0,"",'Frais de personnel'!$I306)</f>
        <v/>
      </c>
      <c r="J307" s="122"/>
      <c r="K307" s="89"/>
      <c r="L307" s="89"/>
      <c r="M307" s="118" t="str">
        <f t="shared" si="20"/>
        <v/>
      </c>
      <c r="N307" s="254" t="str">
        <f t="shared" si="21"/>
        <v/>
      </c>
      <c r="O307" s="285" t="str">
        <f t="shared" si="22"/>
        <v/>
      </c>
      <c r="P307" s="272" t="str">
        <f t="shared" si="23"/>
        <v/>
      </c>
      <c r="Q307" s="287" t="str">
        <f t="shared" si="24"/>
        <v/>
      </c>
      <c r="R307" s="259"/>
      <c r="S307" s="126"/>
    </row>
    <row r="308" spans="1:19" ht="20.100000000000001" customHeight="1" x14ac:dyDescent="0.25">
      <c r="A308" s="244">
        <v>302</v>
      </c>
      <c r="B308" s="277" t="str">
        <f>IF('Frais de personnel'!$B307="","",'Frais de personnel'!$B307)</f>
        <v/>
      </c>
      <c r="C308" s="277" t="str">
        <f>IF('Frais de personnel'!$C307="","",'Frais de personnel'!$C307)</f>
        <v/>
      </c>
      <c r="D308" s="278" t="str">
        <f>IF('Frais de personnel'!$D307="","",'Frais de personnel'!$D307)</f>
        <v/>
      </c>
      <c r="E308" s="251" t="str">
        <f>IF('Frais de personnel'!$E307="","",'Frais de personnel'!$E307)</f>
        <v/>
      </c>
      <c r="F308" s="279" t="str">
        <f>IF('Frais de personnel'!$F307="","",'Frais de personnel'!$F307)</f>
        <v/>
      </c>
      <c r="G308" s="123" t="str">
        <f>IF('Frais de personnel'!$G307="","",'Frais de personnel'!$G307)</f>
        <v/>
      </c>
      <c r="H308" s="123" t="str">
        <f>IF('Frais de personnel'!$H307="","",'Frais de personnel'!$H307)</f>
        <v/>
      </c>
      <c r="I308" s="280" t="str">
        <f>IF('Frais de personnel'!$I307=0,"",'Frais de personnel'!$I307)</f>
        <v/>
      </c>
      <c r="J308" s="122"/>
      <c r="K308" s="89"/>
      <c r="L308" s="89"/>
      <c r="M308" s="118" t="str">
        <f t="shared" si="20"/>
        <v/>
      </c>
      <c r="N308" s="254" t="str">
        <f t="shared" si="21"/>
        <v/>
      </c>
      <c r="O308" s="285" t="str">
        <f t="shared" si="22"/>
        <v/>
      </c>
      <c r="P308" s="272" t="str">
        <f t="shared" si="23"/>
        <v/>
      </c>
      <c r="Q308" s="287" t="str">
        <f t="shared" si="24"/>
        <v/>
      </c>
      <c r="R308" s="259"/>
      <c r="S308" s="126"/>
    </row>
    <row r="309" spans="1:19" ht="20.100000000000001" customHeight="1" x14ac:dyDescent="0.25">
      <c r="A309" s="244">
        <v>303</v>
      </c>
      <c r="B309" s="277" t="str">
        <f>IF('Frais de personnel'!$B308="","",'Frais de personnel'!$B308)</f>
        <v/>
      </c>
      <c r="C309" s="277" t="str">
        <f>IF('Frais de personnel'!$C308="","",'Frais de personnel'!$C308)</f>
        <v/>
      </c>
      <c r="D309" s="278" t="str">
        <f>IF('Frais de personnel'!$D308="","",'Frais de personnel'!$D308)</f>
        <v/>
      </c>
      <c r="E309" s="251" t="str">
        <f>IF('Frais de personnel'!$E308="","",'Frais de personnel'!$E308)</f>
        <v/>
      </c>
      <c r="F309" s="279" t="str">
        <f>IF('Frais de personnel'!$F308="","",'Frais de personnel'!$F308)</f>
        <v/>
      </c>
      <c r="G309" s="123" t="str">
        <f>IF('Frais de personnel'!$G308="","",'Frais de personnel'!$G308)</f>
        <v/>
      </c>
      <c r="H309" s="123" t="str">
        <f>IF('Frais de personnel'!$H308="","",'Frais de personnel'!$H308)</f>
        <v/>
      </c>
      <c r="I309" s="280" t="str">
        <f>IF('Frais de personnel'!$I308=0,"",'Frais de personnel'!$I308)</f>
        <v/>
      </c>
      <c r="J309" s="122"/>
      <c r="K309" s="89"/>
      <c r="L309" s="89"/>
      <c r="M309" s="118" t="str">
        <f t="shared" si="20"/>
        <v/>
      </c>
      <c r="N309" s="254" t="str">
        <f t="shared" si="21"/>
        <v/>
      </c>
      <c r="O309" s="285" t="str">
        <f t="shared" si="22"/>
        <v/>
      </c>
      <c r="P309" s="272" t="str">
        <f t="shared" si="23"/>
        <v/>
      </c>
      <c r="Q309" s="287" t="str">
        <f t="shared" si="24"/>
        <v/>
      </c>
      <c r="R309" s="259"/>
      <c r="S309" s="126"/>
    </row>
    <row r="310" spans="1:19" ht="20.100000000000001" customHeight="1" x14ac:dyDescent="0.25">
      <c r="A310" s="244">
        <v>304</v>
      </c>
      <c r="B310" s="277" t="str">
        <f>IF('Frais de personnel'!$B309="","",'Frais de personnel'!$B309)</f>
        <v/>
      </c>
      <c r="C310" s="277" t="str">
        <f>IF('Frais de personnel'!$C309="","",'Frais de personnel'!$C309)</f>
        <v/>
      </c>
      <c r="D310" s="278" t="str">
        <f>IF('Frais de personnel'!$D309="","",'Frais de personnel'!$D309)</f>
        <v/>
      </c>
      <c r="E310" s="251" t="str">
        <f>IF('Frais de personnel'!$E309="","",'Frais de personnel'!$E309)</f>
        <v/>
      </c>
      <c r="F310" s="279" t="str">
        <f>IF('Frais de personnel'!$F309="","",'Frais de personnel'!$F309)</f>
        <v/>
      </c>
      <c r="G310" s="123" t="str">
        <f>IF('Frais de personnel'!$G309="","",'Frais de personnel'!$G309)</f>
        <v/>
      </c>
      <c r="H310" s="123" t="str">
        <f>IF('Frais de personnel'!$H309="","",'Frais de personnel'!$H309)</f>
        <v/>
      </c>
      <c r="I310" s="280" t="str">
        <f>IF('Frais de personnel'!$I309=0,"",'Frais de personnel'!$I309)</f>
        <v/>
      </c>
      <c r="J310" s="122"/>
      <c r="K310" s="89"/>
      <c r="L310" s="89"/>
      <c r="M310" s="118" t="str">
        <f t="shared" si="20"/>
        <v/>
      </c>
      <c r="N310" s="254" t="str">
        <f t="shared" si="21"/>
        <v/>
      </c>
      <c r="O310" s="285" t="str">
        <f t="shared" si="22"/>
        <v/>
      </c>
      <c r="P310" s="272" t="str">
        <f t="shared" si="23"/>
        <v/>
      </c>
      <c r="Q310" s="287" t="str">
        <f t="shared" si="24"/>
        <v/>
      </c>
      <c r="R310" s="259"/>
      <c r="S310" s="126"/>
    </row>
    <row r="311" spans="1:19" ht="20.100000000000001" customHeight="1" x14ac:dyDescent="0.25">
      <c r="A311" s="244">
        <v>305</v>
      </c>
      <c r="B311" s="277" t="str">
        <f>IF('Frais de personnel'!$B310="","",'Frais de personnel'!$B310)</f>
        <v/>
      </c>
      <c r="C311" s="277" t="str">
        <f>IF('Frais de personnel'!$C310="","",'Frais de personnel'!$C310)</f>
        <v/>
      </c>
      <c r="D311" s="278" t="str">
        <f>IF('Frais de personnel'!$D310="","",'Frais de personnel'!$D310)</f>
        <v/>
      </c>
      <c r="E311" s="251" t="str">
        <f>IF('Frais de personnel'!$E310="","",'Frais de personnel'!$E310)</f>
        <v/>
      </c>
      <c r="F311" s="279" t="str">
        <f>IF('Frais de personnel'!$F310="","",'Frais de personnel'!$F310)</f>
        <v/>
      </c>
      <c r="G311" s="123" t="str">
        <f>IF('Frais de personnel'!$G310="","",'Frais de personnel'!$G310)</f>
        <v/>
      </c>
      <c r="H311" s="123" t="str">
        <f>IF('Frais de personnel'!$H310="","",'Frais de personnel'!$H310)</f>
        <v/>
      </c>
      <c r="I311" s="280" t="str">
        <f>IF('Frais de personnel'!$I310=0,"",'Frais de personnel'!$I310)</f>
        <v/>
      </c>
      <c r="J311" s="122"/>
      <c r="K311" s="89"/>
      <c r="L311" s="89"/>
      <c r="M311" s="118" t="str">
        <f t="shared" si="20"/>
        <v/>
      </c>
      <c r="N311" s="254" t="str">
        <f t="shared" si="21"/>
        <v/>
      </c>
      <c r="O311" s="285" t="str">
        <f t="shared" si="22"/>
        <v/>
      </c>
      <c r="P311" s="272" t="str">
        <f t="shared" si="23"/>
        <v/>
      </c>
      <c r="Q311" s="287" t="str">
        <f t="shared" si="24"/>
        <v/>
      </c>
      <c r="R311" s="259"/>
      <c r="S311" s="126"/>
    </row>
    <row r="312" spans="1:19" ht="20.100000000000001" customHeight="1" x14ac:dyDescent="0.25">
      <c r="A312" s="244">
        <v>306</v>
      </c>
      <c r="B312" s="277" t="str">
        <f>IF('Frais de personnel'!$B311="","",'Frais de personnel'!$B311)</f>
        <v/>
      </c>
      <c r="C312" s="277" t="str">
        <f>IF('Frais de personnel'!$C311="","",'Frais de personnel'!$C311)</f>
        <v/>
      </c>
      <c r="D312" s="278" t="str">
        <f>IF('Frais de personnel'!$D311="","",'Frais de personnel'!$D311)</f>
        <v/>
      </c>
      <c r="E312" s="251" t="str">
        <f>IF('Frais de personnel'!$E311="","",'Frais de personnel'!$E311)</f>
        <v/>
      </c>
      <c r="F312" s="279" t="str">
        <f>IF('Frais de personnel'!$F311="","",'Frais de personnel'!$F311)</f>
        <v/>
      </c>
      <c r="G312" s="123" t="str">
        <f>IF('Frais de personnel'!$G311="","",'Frais de personnel'!$G311)</f>
        <v/>
      </c>
      <c r="H312" s="123" t="str">
        <f>IF('Frais de personnel'!$H311="","",'Frais de personnel'!$H311)</f>
        <v/>
      </c>
      <c r="I312" s="280" t="str">
        <f>IF('Frais de personnel'!$I311=0,"",'Frais de personnel'!$I311)</f>
        <v/>
      </c>
      <c r="J312" s="122"/>
      <c r="K312" s="89"/>
      <c r="L312" s="89"/>
      <c r="M312" s="118" t="str">
        <f t="shared" si="20"/>
        <v/>
      </c>
      <c r="N312" s="254" t="str">
        <f t="shared" si="21"/>
        <v/>
      </c>
      <c r="O312" s="285" t="str">
        <f t="shared" si="22"/>
        <v/>
      </c>
      <c r="P312" s="272" t="str">
        <f t="shared" si="23"/>
        <v/>
      </c>
      <c r="Q312" s="287" t="str">
        <f t="shared" si="24"/>
        <v/>
      </c>
      <c r="R312" s="259"/>
      <c r="S312" s="126"/>
    </row>
    <row r="313" spans="1:19" ht="20.100000000000001" customHeight="1" x14ac:dyDescent="0.25">
      <c r="A313" s="244">
        <v>307</v>
      </c>
      <c r="B313" s="277" t="str">
        <f>IF('Frais de personnel'!$B312="","",'Frais de personnel'!$B312)</f>
        <v/>
      </c>
      <c r="C313" s="277" t="str">
        <f>IF('Frais de personnel'!$C312="","",'Frais de personnel'!$C312)</f>
        <v/>
      </c>
      <c r="D313" s="278" t="str">
        <f>IF('Frais de personnel'!$D312="","",'Frais de personnel'!$D312)</f>
        <v/>
      </c>
      <c r="E313" s="251" t="str">
        <f>IF('Frais de personnel'!$E312="","",'Frais de personnel'!$E312)</f>
        <v/>
      </c>
      <c r="F313" s="279" t="str">
        <f>IF('Frais de personnel'!$F312="","",'Frais de personnel'!$F312)</f>
        <v/>
      </c>
      <c r="G313" s="123" t="str">
        <f>IF('Frais de personnel'!$G312="","",'Frais de personnel'!$G312)</f>
        <v/>
      </c>
      <c r="H313" s="123" t="str">
        <f>IF('Frais de personnel'!$H312="","",'Frais de personnel'!$H312)</f>
        <v/>
      </c>
      <c r="I313" s="280" t="str">
        <f>IF('Frais de personnel'!$I312=0,"",'Frais de personnel'!$I312)</f>
        <v/>
      </c>
      <c r="J313" s="122"/>
      <c r="K313" s="89"/>
      <c r="L313" s="89"/>
      <c r="M313" s="118" t="str">
        <f t="shared" si="20"/>
        <v/>
      </c>
      <c r="N313" s="254" t="str">
        <f t="shared" si="21"/>
        <v/>
      </c>
      <c r="O313" s="285" t="str">
        <f t="shared" si="22"/>
        <v/>
      </c>
      <c r="P313" s="272" t="str">
        <f t="shared" si="23"/>
        <v/>
      </c>
      <c r="Q313" s="287" t="str">
        <f t="shared" si="24"/>
        <v/>
      </c>
      <c r="R313" s="259"/>
      <c r="S313" s="126"/>
    </row>
    <row r="314" spans="1:19" ht="20.100000000000001" customHeight="1" x14ac:dyDescent="0.25">
      <c r="A314" s="244">
        <v>308</v>
      </c>
      <c r="B314" s="277" t="str">
        <f>IF('Frais de personnel'!$B313="","",'Frais de personnel'!$B313)</f>
        <v/>
      </c>
      <c r="C314" s="277" t="str">
        <f>IF('Frais de personnel'!$C313="","",'Frais de personnel'!$C313)</f>
        <v/>
      </c>
      <c r="D314" s="278" t="str">
        <f>IF('Frais de personnel'!$D313="","",'Frais de personnel'!$D313)</f>
        <v/>
      </c>
      <c r="E314" s="251" t="str">
        <f>IF('Frais de personnel'!$E313="","",'Frais de personnel'!$E313)</f>
        <v/>
      </c>
      <c r="F314" s="279" t="str">
        <f>IF('Frais de personnel'!$F313="","",'Frais de personnel'!$F313)</f>
        <v/>
      </c>
      <c r="G314" s="123" t="str">
        <f>IF('Frais de personnel'!$G313="","",'Frais de personnel'!$G313)</f>
        <v/>
      </c>
      <c r="H314" s="123" t="str">
        <f>IF('Frais de personnel'!$H313="","",'Frais de personnel'!$H313)</f>
        <v/>
      </c>
      <c r="I314" s="280" t="str">
        <f>IF('Frais de personnel'!$I313=0,"",'Frais de personnel'!$I313)</f>
        <v/>
      </c>
      <c r="J314" s="122"/>
      <c r="K314" s="89"/>
      <c r="L314" s="89"/>
      <c r="M314" s="118" t="str">
        <f t="shared" si="20"/>
        <v/>
      </c>
      <c r="N314" s="254" t="str">
        <f t="shared" si="21"/>
        <v/>
      </c>
      <c r="O314" s="285" t="str">
        <f t="shared" si="22"/>
        <v/>
      </c>
      <c r="P314" s="272" t="str">
        <f t="shared" si="23"/>
        <v/>
      </c>
      <c r="Q314" s="287" t="str">
        <f t="shared" si="24"/>
        <v/>
      </c>
      <c r="R314" s="259"/>
      <c r="S314" s="126"/>
    </row>
    <row r="315" spans="1:19" ht="20.100000000000001" customHeight="1" x14ac:dyDescent="0.25">
      <c r="A315" s="244">
        <v>309</v>
      </c>
      <c r="B315" s="277" t="str">
        <f>IF('Frais de personnel'!$B314="","",'Frais de personnel'!$B314)</f>
        <v/>
      </c>
      <c r="C315" s="277" t="str">
        <f>IF('Frais de personnel'!$C314="","",'Frais de personnel'!$C314)</f>
        <v/>
      </c>
      <c r="D315" s="278" t="str">
        <f>IF('Frais de personnel'!$D314="","",'Frais de personnel'!$D314)</f>
        <v/>
      </c>
      <c r="E315" s="251" t="str">
        <f>IF('Frais de personnel'!$E314="","",'Frais de personnel'!$E314)</f>
        <v/>
      </c>
      <c r="F315" s="279" t="str">
        <f>IF('Frais de personnel'!$F314="","",'Frais de personnel'!$F314)</f>
        <v/>
      </c>
      <c r="G315" s="123" t="str">
        <f>IF('Frais de personnel'!$G314="","",'Frais de personnel'!$G314)</f>
        <v/>
      </c>
      <c r="H315" s="123" t="str">
        <f>IF('Frais de personnel'!$H314="","",'Frais de personnel'!$H314)</f>
        <v/>
      </c>
      <c r="I315" s="280" t="str">
        <f>IF('Frais de personnel'!$I314=0,"",'Frais de personnel'!$I314)</f>
        <v/>
      </c>
      <c r="J315" s="122"/>
      <c r="K315" s="89"/>
      <c r="L315" s="89"/>
      <c r="M315" s="118" t="str">
        <f t="shared" si="20"/>
        <v/>
      </c>
      <c r="N315" s="254" t="str">
        <f t="shared" si="21"/>
        <v/>
      </c>
      <c r="O315" s="285" t="str">
        <f t="shared" si="22"/>
        <v/>
      </c>
      <c r="P315" s="272" t="str">
        <f t="shared" si="23"/>
        <v/>
      </c>
      <c r="Q315" s="287" t="str">
        <f t="shared" si="24"/>
        <v/>
      </c>
      <c r="R315" s="259"/>
      <c r="S315" s="126"/>
    </row>
    <row r="316" spans="1:19" ht="20.100000000000001" customHeight="1" x14ac:dyDescent="0.25">
      <c r="A316" s="244">
        <v>310</v>
      </c>
      <c r="B316" s="277" t="str">
        <f>IF('Frais de personnel'!$B315="","",'Frais de personnel'!$B315)</f>
        <v/>
      </c>
      <c r="C316" s="277" t="str">
        <f>IF('Frais de personnel'!$C315="","",'Frais de personnel'!$C315)</f>
        <v/>
      </c>
      <c r="D316" s="278" t="str">
        <f>IF('Frais de personnel'!$D315="","",'Frais de personnel'!$D315)</f>
        <v/>
      </c>
      <c r="E316" s="251" t="str">
        <f>IF('Frais de personnel'!$E315="","",'Frais de personnel'!$E315)</f>
        <v/>
      </c>
      <c r="F316" s="279" t="str">
        <f>IF('Frais de personnel'!$F315="","",'Frais de personnel'!$F315)</f>
        <v/>
      </c>
      <c r="G316" s="123" t="str">
        <f>IF('Frais de personnel'!$G315="","",'Frais de personnel'!$G315)</f>
        <v/>
      </c>
      <c r="H316" s="123" t="str">
        <f>IF('Frais de personnel'!$H315="","",'Frais de personnel'!$H315)</f>
        <v/>
      </c>
      <c r="I316" s="280" t="str">
        <f>IF('Frais de personnel'!$I315=0,"",'Frais de personnel'!$I315)</f>
        <v/>
      </c>
      <c r="J316" s="122"/>
      <c r="K316" s="89"/>
      <c r="L316" s="89"/>
      <c r="M316" s="118" t="str">
        <f t="shared" si="20"/>
        <v/>
      </c>
      <c r="N316" s="254" t="str">
        <f t="shared" si="21"/>
        <v/>
      </c>
      <c r="O316" s="285" t="str">
        <f t="shared" si="22"/>
        <v/>
      </c>
      <c r="P316" s="272" t="str">
        <f t="shared" si="23"/>
        <v/>
      </c>
      <c r="Q316" s="287" t="str">
        <f t="shared" si="24"/>
        <v/>
      </c>
      <c r="R316" s="259"/>
      <c r="S316" s="126"/>
    </row>
    <row r="317" spans="1:19" ht="20.100000000000001" customHeight="1" x14ac:dyDescent="0.25">
      <c r="A317" s="244">
        <v>311</v>
      </c>
      <c r="B317" s="277" t="str">
        <f>IF('Frais de personnel'!$B316="","",'Frais de personnel'!$B316)</f>
        <v/>
      </c>
      <c r="C317" s="277" t="str">
        <f>IF('Frais de personnel'!$C316="","",'Frais de personnel'!$C316)</f>
        <v/>
      </c>
      <c r="D317" s="278" t="str">
        <f>IF('Frais de personnel'!$D316="","",'Frais de personnel'!$D316)</f>
        <v/>
      </c>
      <c r="E317" s="251" t="str">
        <f>IF('Frais de personnel'!$E316="","",'Frais de personnel'!$E316)</f>
        <v/>
      </c>
      <c r="F317" s="279" t="str">
        <f>IF('Frais de personnel'!$F316="","",'Frais de personnel'!$F316)</f>
        <v/>
      </c>
      <c r="G317" s="123" t="str">
        <f>IF('Frais de personnel'!$G316="","",'Frais de personnel'!$G316)</f>
        <v/>
      </c>
      <c r="H317" s="123" t="str">
        <f>IF('Frais de personnel'!$H316="","",'Frais de personnel'!$H316)</f>
        <v/>
      </c>
      <c r="I317" s="280" t="str">
        <f>IF('Frais de personnel'!$I316=0,"",'Frais de personnel'!$I316)</f>
        <v/>
      </c>
      <c r="J317" s="122"/>
      <c r="K317" s="89"/>
      <c r="L317" s="89"/>
      <c r="M317" s="118" t="str">
        <f t="shared" si="20"/>
        <v/>
      </c>
      <c r="N317" s="254" t="str">
        <f t="shared" si="21"/>
        <v/>
      </c>
      <c r="O317" s="285" t="str">
        <f t="shared" si="22"/>
        <v/>
      </c>
      <c r="P317" s="272" t="str">
        <f t="shared" si="23"/>
        <v/>
      </c>
      <c r="Q317" s="287" t="str">
        <f t="shared" si="24"/>
        <v/>
      </c>
      <c r="R317" s="259"/>
      <c r="S317" s="126"/>
    </row>
    <row r="318" spans="1:19" ht="20.100000000000001" customHeight="1" x14ac:dyDescent="0.25">
      <c r="A318" s="244">
        <v>312</v>
      </c>
      <c r="B318" s="277" t="str">
        <f>IF('Frais de personnel'!$B317="","",'Frais de personnel'!$B317)</f>
        <v/>
      </c>
      <c r="C318" s="277" t="str">
        <f>IF('Frais de personnel'!$C317="","",'Frais de personnel'!$C317)</f>
        <v/>
      </c>
      <c r="D318" s="278" t="str">
        <f>IF('Frais de personnel'!$D317="","",'Frais de personnel'!$D317)</f>
        <v/>
      </c>
      <c r="E318" s="251" t="str">
        <f>IF('Frais de personnel'!$E317="","",'Frais de personnel'!$E317)</f>
        <v/>
      </c>
      <c r="F318" s="279" t="str">
        <f>IF('Frais de personnel'!$F317="","",'Frais de personnel'!$F317)</f>
        <v/>
      </c>
      <c r="G318" s="123" t="str">
        <f>IF('Frais de personnel'!$G317="","",'Frais de personnel'!$G317)</f>
        <v/>
      </c>
      <c r="H318" s="123" t="str">
        <f>IF('Frais de personnel'!$H317="","",'Frais de personnel'!$H317)</f>
        <v/>
      </c>
      <c r="I318" s="280" t="str">
        <f>IF('Frais de personnel'!$I317=0,"",'Frais de personnel'!$I317)</f>
        <v/>
      </c>
      <c r="J318" s="122"/>
      <c r="K318" s="89"/>
      <c r="L318" s="89"/>
      <c r="M318" s="118" t="str">
        <f t="shared" si="20"/>
        <v/>
      </c>
      <c r="N318" s="254" t="str">
        <f t="shared" si="21"/>
        <v/>
      </c>
      <c r="O318" s="285" t="str">
        <f t="shared" si="22"/>
        <v/>
      </c>
      <c r="P318" s="272" t="str">
        <f t="shared" si="23"/>
        <v/>
      </c>
      <c r="Q318" s="287" t="str">
        <f t="shared" si="24"/>
        <v/>
      </c>
      <c r="R318" s="259"/>
      <c r="S318" s="126"/>
    </row>
    <row r="319" spans="1:19" ht="20.100000000000001" customHeight="1" x14ac:dyDescent="0.25">
      <c r="A319" s="244">
        <v>313</v>
      </c>
      <c r="B319" s="277" t="str">
        <f>IF('Frais de personnel'!$B318="","",'Frais de personnel'!$B318)</f>
        <v/>
      </c>
      <c r="C319" s="277" t="str">
        <f>IF('Frais de personnel'!$C318="","",'Frais de personnel'!$C318)</f>
        <v/>
      </c>
      <c r="D319" s="278" t="str">
        <f>IF('Frais de personnel'!$D318="","",'Frais de personnel'!$D318)</f>
        <v/>
      </c>
      <c r="E319" s="251" t="str">
        <f>IF('Frais de personnel'!$E318="","",'Frais de personnel'!$E318)</f>
        <v/>
      </c>
      <c r="F319" s="279" t="str">
        <f>IF('Frais de personnel'!$F318="","",'Frais de personnel'!$F318)</f>
        <v/>
      </c>
      <c r="G319" s="123" t="str">
        <f>IF('Frais de personnel'!$G318="","",'Frais de personnel'!$G318)</f>
        <v/>
      </c>
      <c r="H319" s="123" t="str">
        <f>IF('Frais de personnel'!$H318="","",'Frais de personnel'!$H318)</f>
        <v/>
      </c>
      <c r="I319" s="280" t="str">
        <f>IF('Frais de personnel'!$I318=0,"",'Frais de personnel'!$I318)</f>
        <v/>
      </c>
      <c r="J319" s="122"/>
      <c r="K319" s="89"/>
      <c r="L319" s="89"/>
      <c r="M319" s="118" t="str">
        <f t="shared" si="20"/>
        <v/>
      </c>
      <c r="N319" s="254" t="str">
        <f t="shared" si="21"/>
        <v/>
      </c>
      <c r="O319" s="285" t="str">
        <f t="shared" si="22"/>
        <v/>
      </c>
      <c r="P319" s="272" t="str">
        <f t="shared" si="23"/>
        <v/>
      </c>
      <c r="Q319" s="287" t="str">
        <f t="shared" si="24"/>
        <v/>
      </c>
      <c r="R319" s="259"/>
      <c r="S319" s="126"/>
    </row>
    <row r="320" spans="1:19" ht="20.100000000000001" customHeight="1" x14ac:dyDescent="0.25">
      <c r="A320" s="244">
        <v>314</v>
      </c>
      <c r="B320" s="277" t="str">
        <f>IF('Frais de personnel'!$B319="","",'Frais de personnel'!$B319)</f>
        <v/>
      </c>
      <c r="C320" s="277" t="str">
        <f>IF('Frais de personnel'!$C319="","",'Frais de personnel'!$C319)</f>
        <v/>
      </c>
      <c r="D320" s="278" t="str">
        <f>IF('Frais de personnel'!$D319="","",'Frais de personnel'!$D319)</f>
        <v/>
      </c>
      <c r="E320" s="251" t="str">
        <f>IF('Frais de personnel'!$E319="","",'Frais de personnel'!$E319)</f>
        <v/>
      </c>
      <c r="F320" s="279" t="str">
        <f>IF('Frais de personnel'!$F319="","",'Frais de personnel'!$F319)</f>
        <v/>
      </c>
      <c r="G320" s="123" t="str">
        <f>IF('Frais de personnel'!$G319="","",'Frais de personnel'!$G319)</f>
        <v/>
      </c>
      <c r="H320" s="123" t="str">
        <f>IF('Frais de personnel'!$H319="","",'Frais de personnel'!$H319)</f>
        <v/>
      </c>
      <c r="I320" s="280" t="str">
        <f>IF('Frais de personnel'!$I319=0,"",'Frais de personnel'!$I319)</f>
        <v/>
      </c>
      <c r="J320" s="122"/>
      <c r="K320" s="89"/>
      <c r="L320" s="89"/>
      <c r="M320" s="118" t="str">
        <f t="shared" si="20"/>
        <v/>
      </c>
      <c r="N320" s="254" t="str">
        <f t="shared" si="21"/>
        <v/>
      </c>
      <c r="O320" s="285" t="str">
        <f t="shared" si="22"/>
        <v/>
      </c>
      <c r="P320" s="272" t="str">
        <f t="shared" si="23"/>
        <v/>
      </c>
      <c r="Q320" s="287" t="str">
        <f t="shared" si="24"/>
        <v/>
      </c>
      <c r="R320" s="259"/>
      <c r="S320" s="126"/>
    </row>
    <row r="321" spans="1:19" ht="20.100000000000001" customHeight="1" x14ac:dyDescent="0.25">
      <c r="A321" s="244">
        <v>315</v>
      </c>
      <c r="B321" s="277" t="str">
        <f>IF('Frais de personnel'!$B320="","",'Frais de personnel'!$B320)</f>
        <v/>
      </c>
      <c r="C321" s="277" t="str">
        <f>IF('Frais de personnel'!$C320="","",'Frais de personnel'!$C320)</f>
        <v/>
      </c>
      <c r="D321" s="278" t="str">
        <f>IF('Frais de personnel'!$D320="","",'Frais de personnel'!$D320)</f>
        <v/>
      </c>
      <c r="E321" s="251" t="str">
        <f>IF('Frais de personnel'!$E320="","",'Frais de personnel'!$E320)</f>
        <v/>
      </c>
      <c r="F321" s="279" t="str">
        <f>IF('Frais de personnel'!$F320="","",'Frais de personnel'!$F320)</f>
        <v/>
      </c>
      <c r="G321" s="123" t="str">
        <f>IF('Frais de personnel'!$G320="","",'Frais de personnel'!$G320)</f>
        <v/>
      </c>
      <c r="H321" s="123" t="str">
        <f>IF('Frais de personnel'!$H320="","",'Frais de personnel'!$H320)</f>
        <v/>
      </c>
      <c r="I321" s="280" t="str">
        <f>IF('Frais de personnel'!$I320=0,"",'Frais de personnel'!$I320)</f>
        <v/>
      </c>
      <c r="J321" s="122"/>
      <c r="K321" s="89"/>
      <c r="L321" s="89"/>
      <c r="M321" s="118" t="str">
        <f t="shared" si="20"/>
        <v/>
      </c>
      <c r="N321" s="254" t="str">
        <f t="shared" si="21"/>
        <v/>
      </c>
      <c r="O321" s="285" t="str">
        <f t="shared" si="22"/>
        <v/>
      </c>
      <c r="P321" s="272" t="str">
        <f t="shared" si="23"/>
        <v/>
      </c>
      <c r="Q321" s="287" t="str">
        <f t="shared" si="24"/>
        <v/>
      </c>
      <c r="R321" s="259"/>
      <c r="S321" s="126"/>
    </row>
    <row r="322" spans="1:19" ht="20.100000000000001" customHeight="1" x14ac:dyDescent="0.25">
      <c r="A322" s="244">
        <v>316</v>
      </c>
      <c r="B322" s="277" t="str">
        <f>IF('Frais de personnel'!$B321="","",'Frais de personnel'!$B321)</f>
        <v/>
      </c>
      <c r="C322" s="277" t="str">
        <f>IF('Frais de personnel'!$C321="","",'Frais de personnel'!$C321)</f>
        <v/>
      </c>
      <c r="D322" s="278" t="str">
        <f>IF('Frais de personnel'!$D321="","",'Frais de personnel'!$D321)</f>
        <v/>
      </c>
      <c r="E322" s="251" t="str">
        <f>IF('Frais de personnel'!$E321="","",'Frais de personnel'!$E321)</f>
        <v/>
      </c>
      <c r="F322" s="279" t="str">
        <f>IF('Frais de personnel'!$F321="","",'Frais de personnel'!$F321)</f>
        <v/>
      </c>
      <c r="G322" s="123" t="str">
        <f>IF('Frais de personnel'!$G321="","",'Frais de personnel'!$G321)</f>
        <v/>
      </c>
      <c r="H322" s="123" t="str">
        <f>IF('Frais de personnel'!$H321="","",'Frais de personnel'!$H321)</f>
        <v/>
      </c>
      <c r="I322" s="280" t="str">
        <f>IF('Frais de personnel'!$I321=0,"",'Frais de personnel'!$I321)</f>
        <v/>
      </c>
      <c r="J322" s="122"/>
      <c r="K322" s="89"/>
      <c r="L322" s="89"/>
      <c r="M322" s="118" t="str">
        <f t="shared" si="20"/>
        <v/>
      </c>
      <c r="N322" s="254" t="str">
        <f t="shared" si="21"/>
        <v/>
      </c>
      <c r="O322" s="285" t="str">
        <f t="shared" si="22"/>
        <v/>
      </c>
      <c r="P322" s="272" t="str">
        <f t="shared" si="23"/>
        <v/>
      </c>
      <c r="Q322" s="287" t="str">
        <f t="shared" si="24"/>
        <v/>
      </c>
      <c r="R322" s="259"/>
      <c r="S322" s="126"/>
    </row>
    <row r="323" spans="1:19" ht="20.100000000000001" customHeight="1" x14ac:dyDescent="0.25">
      <c r="A323" s="244">
        <v>317</v>
      </c>
      <c r="B323" s="277" t="str">
        <f>IF('Frais de personnel'!$B322="","",'Frais de personnel'!$B322)</f>
        <v/>
      </c>
      <c r="C323" s="277" t="str">
        <f>IF('Frais de personnel'!$C322="","",'Frais de personnel'!$C322)</f>
        <v/>
      </c>
      <c r="D323" s="278" t="str">
        <f>IF('Frais de personnel'!$D322="","",'Frais de personnel'!$D322)</f>
        <v/>
      </c>
      <c r="E323" s="251" t="str">
        <f>IF('Frais de personnel'!$E322="","",'Frais de personnel'!$E322)</f>
        <v/>
      </c>
      <c r="F323" s="279" t="str">
        <f>IF('Frais de personnel'!$F322="","",'Frais de personnel'!$F322)</f>
        <v/>
      </c>
      <c r="G323" s="123" t="str">
        <f>IF('Frais de personnel'!$G322="","",'Frais de personnel'!$G322)</f>
        <v/>
      </c>
      <c r="H323" s="123" t="str">
        <f>IF('Frais de personnel'!$H322="","",'Frais de personnel'!$H322)</f>
        <v/>
      </c>
      <c r="I323" s="280" t="str">
        <f>IF('Frais de personnel'!$I322=0,"",'Frais de personnel'!$I322)</f>
        <v/>
      </c>
      <c r="J323" s="122"/>
      <c r="K323" s="89"/>
      <c r="L323" s="89"/>
      <c r="M323" s="118" t="str">
        <f t="shared" si="20"/>
        <v/>
      </c>
      <c r="N323" s="254" t="str">
        <f t="shared" si="21"/>
        <v/>
      </c>
      <c r="O323" s="285" t="str">
        <f t="shared" si="22"/>
        <v/>
      </c>
      <c r="P323" s="272" t="str">
        <f t="shared" si="23"/>
        <v/>
      </c>
      <c r="Q323" s="287" t="str">
        <f t="shared" si="24"/>
        <v/>
      </c>
      <c r="R323" s="259"/>
      <c r="S323" s="126"/>
    </row>
    <row r="324" spans="1:19" ht="20.100000000000001" customHeight="1" x14ac:dyDescent="0.25">
      <c r="A324" s="244">
        <v>318</v>
      </c>
      <c r="B324" s="277" t="str">
        <f>IF('Frais de personnel'!$B323="","",'Frais de personnel'!$B323)</f>
        <v/>
      </c>
      <c r="C324" s="277" t="str">
        <f>IF('Frais de personnel'!$C323="","",'Frais de personnel'!$C323)</f>
        <v/>
      </c>
      <c r="D324" s="278" t="str">
        <f>IF('Frais de personnel'!$D323="","",'Frais de personnel'!$D323)</f>
        <v/>
      </c>
      <c r="E324" s="251" t="str">
        <f>IF('Frais de personnel'!$E323="","",'Frais de personnel'!$E323)</f>
        <v/>
      </c>
      <c r="F324" s="279" t="str">
        <f>IF('Frais de personnel'!$F323="","",'Frais de personnel'!$F323)</f>
        <v/>
      </c>
      <c r="G324" s="123" t="str">
        <f>IF('Frais de personnel'!$G323="","",'Frais de personnel'!$G323)</f>
        <v/>
      </c>
      <c r="H324" s="123" t="str">
        <f>IF('Frais de personnel'!$H323="","",'Frais de personnel'!$H323)</f>
        <v/>
      </c>
      <c r="I324" s="280" t="str">
        <f>IF('Frais de personnel'!$I323=0,"",'Frais de personnel'!$I323)</f>
        <v/>
      </c>
      <c r="J324" s="122"/>
      <c r="K324" s="89"/>
      <c r="L324" s="89"/>
      <c r="M324" s="118" t="str">
        <f t="shared" si="20"/>
        <v/>
      </c>
      <c r="N324" s="254" t="str">
        <f t="shared" si="21"/>
        <v/>
      </c>
      <c r="O324" s="285" t="str">
        <f t="shared" si="22"/>
        <v/>
      </c>
      <c r="P324" s="272" t="str">
        <f t="shared" si="23"/>
        <v/>
      </c>
      <c r="Q324" s="287" t="str">
        <f t="shared" si="24"/>
        <v/>
      </c>
      <c r="R324" s="259"/>
      <c r="S324" s="126"/>
    </row>
    <row r="325" spans="1:19" ht="20.100000000000001" customHeight="1" x14ac:dyDescent="0.25">
      <c r="A325" s="244">
        <v>319</v>
      </c>
      <c r="B325" s="277" t="str">
        <f>IF('Frais de personnel'!$B324="","",'Frais de personnel'!$B324)</f>
        <v/>
      </c>
      <c r="C325" s="277" t="str">
        <f>IF('Frais de personnel'!$C324="","",'Frais de personnel'!$C324)</f>
        <v/>
      </c>
      <c r="D325" s="278" t="str">
        <f>IF('Frais de personnel'!$D324="","",'Frais de personnel'!$D324)</f>
        <v/>
      </c>
      <c r="E325" s="251" t="str">
        <f>IF('Frais de personnel'!$E324="","",'Frais de personnel'!$E324)</f>
        <v/>
      </c>
      <c r="F325" s="279" t="str">
        <f>IF('Frais de personnel'!$F324="","",'Frais de personnel'!$F324)</f>
        <v/>
      </c>
      <c r="G325" s="123" t="str">
        <f>IF('Frais de personnel'!$G324="","",'Frais de personnel'!$G324)</f>
        <v/>
      </c>
      <c r="H325" s="123" t="str">
        <f>IF('Frais de personnel'!$H324="","",'Frais de personnel'!$H324)</f>
        <v/>
      </c>
      <c r="I325" s="280" t="str">
        <f>IF('Frais de personnel'!$I324=0,"",'Frais de personnel'!$I324)</f>
        <v/>
      </c>
      <c r="J325" s="122"/>
      <c r="K325" s="89"/>
      <c r="L325" s="89"/>
      <c r="M325" s="118" t="str">
        <f t="shared" si="20"/>
        <v/>
      </c>
      <c r="N325" s="254" t="str">
        <f t="shared" si="21"/>
        <v/>
      </c>
      <c r="O325" s="285" t="str">
        <f t="shared" si="22"/>
        <v/>
      </c>
      <c r="P325" s="272" t="str">
        <f t="shared" si="23"/>
        <v/>
      </c>
      <c r="Q325" s="287" t="str">
        <f t="shared" si="24"/>
        <v/>
      </c>
      <c r="R325" s="259"/>
      <c r="S325" s="126"/>
    </row>
    <row r="326" spans="1:19" ht="20.100000000000001" customHeight="1" x14ac:dyDescent="0.25">
      <c r="A326" s="244">
        <v>320</v>
      </c>
      <c r="B326" s="277" t="str">
        <f>IF('Frais de personnel'!$B325="","",'Frais de personnel'!$B325)</f>
        <v/>
      </c>
      <c r="C326" s="277" t="str">
        <f>IF('Frais de personnel'!$C325="","",'Frais de personnel'!$C325)</f>
        <v/>
      </c>
      <c r="D326" s="278" t="str">
        <f>IF('Frais de personnel'!$D325="","",'Frais de personnel'!$D325)</f>
        <v/>
      </c>
      <c r="E326" s="251" t="str">
        <f>IF('Frais de personnel'!$E325="","",'Frais de personnel'!$E325)</f>
        <v/>
      </c>
      <c r="F326" s="279" t="str">
        <f>IF('Frais de personnel'!$F325="","",'Frais de personnel'!$F325)</f>
        <v/>
      </c>
      <c r="G326" s="123" t="str">
        <f>IF('Frais de personnel'!$G325="","",'Frais de personnel'!$G325)</f>
        <v/>
      </c>
      <c r="H326" s="123" t="str">
        <f>IF('Frais de personnel'!$H325="","",'Frais de personnel'!$H325)</f>
        <v/>
      </c>
      <c r="I326" s="280" t="str">
        <f>IF('Frais de personnel'!$I325=0,"",'Frais de personnel'!$I325)</f>
        <v/>
      </c>
      <c r="J326" s="122"/>
      <c r="K326" s="89"/>
      <c r="L326" s="89"/>
      <c r="M326" s="118" t="str">
        <f t="shared" si="20"/>
        <v/>
      </c>
      <c r="N326" s="254" t="str">
        <f t="shared" si="21"/>
        <v/>
      </c>
      <c r="O326" s="285" t="str">
        <f t="shared" si="22"/>
        <v/>
      </c>
      <c r="P326" s="272" t="str">
        <f t="shared" si="23"/>
        <v/>
      </c>
      <c r="Q326" s="287" t="str">
        <f t="shared" si="24"/>
        <v/>
      </c>
      <c r="R326" s="259"/>
      <c r="S326" s="126"/>
    </row>
    <row r="327" spans="1:19" ht="20.100000000000001" customHeight="1" x14ac:dyDescent="0.25">
      <c r="A327" s="244">
        <v>321</v>
      </c>
      <c r="B327" s="277" t="str">
        <f>IF('Frais de personnel'!$B326="","",'Frais de personnel'!$B326)</f>
        <v/>
      </c>
      <c r="C327" s="277" t="str">
        <f>IF('Frais de personnel'!$C326="","",'Frais de personnel'!$C326)</f>
        <v/>
      </c>
      <c r="D327" s="278" t="str">
        <f>IF('Frais de personnel'!$D326="","",'Frais de personnel'!$D326)</f>
        <v/>
      </c>
      <c r="E327" s="251" t="str">
        <f>IF('Frais de personnel'!$E326="","",'Frais de personnel'!$E326)</f>
        <v/>
      </c>
      <c r="F327" s="279" t="str">
        <f>IF('Frais de personnel'!$F326="","",'Frais de personnel'!$F326)</f>
        <v/>
      </c>
      <c r="G327" s="123" t="str">
        <f>IF('Frais de personnel'!$G326="","",'Frais de personnel'!$G326)</f>
        <v/>
      </c>
      <c r="H327" s="123" t="str">
        <f>IF('Frais de personnel'!$H326="","",'Frais de personnel'!$H326)</f>
        <v/>
      </c>
      <c r="I327" s="280" t="str">
        <f>IF('Frais de personnel'!$I326=0,"",'Frais de personnel'!$I326)</f>
        <v/>
      </c>
      <c r="J327" s="122"/>
      <c r="K327" s="89"/>
      <c r="L327" s="89"/>
      <c r="M327" s="118" t="str">
        <f t="shared" si="20"/>
        <v/>
      </c>
      <c r="N327" s="254" t="str">
        <f t="shared" si="21"/>
        <v/>
      </c>
      <c r="O327" s="285" t="str">
        <f t="shared" si="22"/>
        <v/>
      </c>
      <c r="P327" s="272" t="str">
        <f t="shared" si="23"/>
        <v/>
      </c>
      <c r="Q327" s="287" t="str">
        <f t="shared" si="24"/>
        <v/>
      </c>
      <c r="R327" s="259"/>
      <c r="S327" s="126"/>
    </row>
    <row r="328" spans="1:19" ht="20.100000000000001" customHeight="1" x14ac:dyDescent="0.25">
      <c r="A328" s="244">
        <v>322</v>
      </c>
      <c r="B328" s="277" t="str">
        <f>IF('Frais de personnel'!$B327="","",'Frais de personnel'!$B327)</f>
        <v/>
      </c>
      <c r="C328" s="277" t="str">
        <f>IF('Frais de personnel'!$C327="","",'Frais de personnel'!$C327)</f>
        <v/>
      </c>
      <c r="D328" s="278" t="str">
        <f>IF('Frais de personnel'!$D327="","",'Frais de personnel'!$D327)</f>
        <v/>
      </c>
      <c r="E328" s="251" t="str">
        <f>IF('Frais de personnel'!$E327="","",'Frais de personnel'!$E327)</f>
        <v/>
      </c>
      <c r="F328" s="279" t="str">
        <f>IF('Frais de personnel'!$F327="","",'Frais de personnel'!$F327)</f>
        <v/>
      </c>
      <c r="G328" s="123" t="str">
        <f>IF('Frais de personnel'!$G327="","",'Frais de personnel'!$G327)</f>
        <v/>
      </c>
      <c r="H328" s="123" t="str">
        <f>IF('Frais de personnel'!$H327="","",'Frais de personnel'!$H327)</f>
        <v/>
      </c>
      <c r="I328" s="280" t="str">
        <f>IF('Frais de personnel'!$I327=0,"",'Frais de personnel'!$I327)</f>
        <v/>
      </c>
      <c r="J328" s="122"/>
      <c r="K328" s="89"/>
      <c r="L328" s="89"/>
      <c r="M328" s="118" t="str">
        <f t="shared" ref="M328:M391" si="25">IF($E328="","",IF(OR(($J328=0),($K328=0)),0,$J328/$K328*$L328))</f>
        <v/>
      </c>
      <c r="N328" s="254" t="str">
        <f t="shared" ref="N328:N391" si="26">IF($I328="","",IF($M328&gt;$I328,"Le montant éligible ne peut etre supérieur au montant présenté",""))</f>
        <v/>
      </c>
      <c r="O328" s="285" t="str">
        <f t="shared" ref="O328:O391" si="27">IF(OR(M328=0, ISBLANK(M328)), "", M328)</f>
        <v/>
      </c>
      <c r="P328" s="272" t="str">
        <f t="shared" ref="P328:P391" si="28">IF(H328="","",IF(E328="Salaire technicien",MIN(60000/1607*L328,60000),IF(E328="Salaire ingénieur",MIN(80000/1607*L328,80000))))</f>
        <v/>
      </c>
      <c r="Q328" s="287" t="str">
        <f t="shared" ref="Q328:Q391" si="29">IF(MIN(O328,P328)=0,"",MIN(O328,P328))</f>
        <v/>
      </c>
      <c r="R328" s="259"/>
      <c r="S328" s="126"/>
    </row>
    <row r="329" spans="1:19" ht="20.100000000000001" customHeight="1" x14ac:dyDescent="0.25">
      <c r="A329" s="244">
        <v>323</v>
      </c>
      <c r="B329" s="277" t="str">
        <f>IF('Frais de personnel'!$B328="","",'Frais de personnel'!$B328)</f>
        <v/>
      </c>
      <c r="C329" s="277" t="str">
        <f>IF('Frais de personnel'!$C328="","",'Frais de personnel'!$C328)</f>
        <v/>
      </c>
      <c r="D329" s="278" t="str">
        <f>IF('Frais de personnel'!$D328="","",'Frais de personnel'!$D328)</f>
        <v/>
      </c>
      <c r="E329" s="251" t="str">
        <f>IF('Frais de personnel'!$E328="","",'Frais de personnel'!$E328)</f>
        <v/>
      </c>
      <c r="F329" s="279" t="str">
        <f>IF('Frais de personnel'!$F328="","",'Frais de personnel'!$F328)</f>
        <v/>
      </c>
      <c r="G329" s="123" t="str">
        <f>IF('Frais de personnel'!$G328="","",'Frais de personnel'!$G328)</f>
        <v/>
      </c>
      <c r="H329" s="123" t="str">
        <f>IF('Frais de personnel'!$H328="","",'Frais de personnel'!$H328)</f>
        <v/>
      </c>
      <c r="I329" s="280" t="str">
        <f>IF('Frais de personnel'!$I328=0,"",'Frais de personnel'!$I328)</f>
        <v/>
      </c>
      <c r="J329" s="122"/>
      <c r="K329" s="89"/>
      <c r="L329" s="89"/>
      <c r="M329" s="118" t="str">
        <f t="shared" si="25"/>
        <v/>
      </c>
      <c r="N329" s="254" t="str">
        <f t="shared" si="26"/>
        <v/>
      </c>
      <c r="O329" s="285" t="str">
        <f t="shared" si="27"/>
        <v/>
      </c>
      <c r="P329" s="272" t="str">
        <f t="shared" si="28"/>
        <v/>
      </c>
      <c r="Q329" s="287" t="str">
        <f t="shared" si="29"/>
        <v/>
      </c>
      <c r="R329" s="259"/>
      <c r="S329" s="126"/>
    </row>
    <row r="330" spans="1:19" ht="20.100000000000001" customHeight="1" x14ac:dyDescent="0.25">
      <c r="A330" s="244">
        <v>324</v>
      </c>
      <c r="B330" s="277" t="str">
        <f>IF('Frais de personnel'!$B329="","",'Frais de personnel'!$B329)</f>
        <v/>
      </c>
      <c r="C330" s="277" t="str">
        <f>IF('Frais de personnel'!$C329="","",'Frais de personnel'!$C329)</f>
        <v/>
      </c>
      <c r="D330" s="278" t="str">
        <f>IF('Frais de personnel'!$D329="","",'Frais de personnel'!$D329)</f>
        <v/>
      </c>
      <c r="E330" s="251" t="str">
        <f>IF('Frais de personnel'!$E329="","",'Frais de personnel'!$E329)</f>
        <v/>
      </c>
      <c r="F330" s="279" t="str">
        <f>IF('Frais de personnel'!$F329="","",'Frais de personnel'!$F329)</f>
        <v/>
      </c>
      <c r="G330" s="123" t="str">
        <f>IF('Frais de personnel'!$G329="","",'Frais de personnel'!$G329)</f>
        <v/>
      </c>
      <c r="H330" s="123" t="str">
        <f>IF('Frais de personnel'!$H329="","",'Frais de personnel'!$H329)</f>
        <v/>
      </c>
      <c r="I330" s="280" t="str">
        <f>IF('Frais de personnel'!$I329=0,"",'Frais de personnel'!$I329)</f>
        <v/>
      </c>
      <c r="J330" s="122"/>
      <c r="K330" s="89"/>
      <c r="L330" s="89"/>
      <c r="M330" s="118" t="str">
        <f t="shared" si="25"/>
        <v/>
      </c>
      <c r="N330" s="254" t="str">
        <f t="shared" si="26"/>
        <v/>
      </c>
      <c r="O330" s="285" t="str">
        <f t="shared" si="27"/>
        <v/>
      </c>
      <c r="P330" s="272" t="str">
        <f t="shared" si="28"/>
        <v/>
      </c>
      <c r="Q330" s="287" t="str">
        <f t="shared" si="29"/>
        <v/>
      </c>
      <c r="R330" s="259"/>
      <c r="S330" s="126"/>
    </row>
    <row r="331" spans="1:19" ht="20.100000000000001" customHeight="1" x14ac:dyDescent="0.25">
      <c r="A331" s="244">
        <v>325</v>
      </c>
      <c r="B331" s="277" t="str">
        <f>IF('Frais de personnel'!$B330="","",'Frais de personnel'!$B330)</f>
        <v/>
      </c>
      <c r="C331" s="277" t="str">
        <f>IF('Frais de personnel'!$C330="","",'Frais de personnel'!$C330)</f>
        <v/>
      </c>
      <c r="D331" s="278" t="str">
        <f>IF('Frais de personnel'!$D330="","",'Frais de personnel'!$D330)</f>
        <v/>
      </c>
      <c r="E331" s="251" t="str">
        <f>IF('Frais de personnel'!$E330="","",'Frais de personnel'!$E330)</f>
        <v/>
      </c>
      <c r="F331" s="279" t="str">
        <f>IF('Frais de personnel'!$F330="","",'Frais de personnel'!$F330)</f>
        <v/>
      </c>
      <c r="G331" s="123" t="str">
        <f>IF('Frais de personnel'!$G330="","",'Frais de personnel'!$G330)</f>
        <v/>
      </c>
      <c r="H331" s="123" t="str">
        <f>IF('Frais de personnel'!$H330="","",'Frais de personnel'!$H330)</f>
        <v/>
      </c>
      <c r="I331" s="280" t="str">
        <f>IF('Frais de personnel'!$I330=0,"",'Frais de personnel'!$I330)</f>
        <v/>
      </c>
      <c r="J331" s="122"/>
      <c r="K331" s="89"/>
      <c r="L331" s="89"/>
      <c r="M331" s="118" t="str">
        <f t="shared" si="25"/>
        <v/>
      </c>
      <c r="N331" s="254" t="str">
        <f t="shared" si="26"/>
        <v/>
      </c>
      <c r="O331" s="285" t="str">
        <f t="shared" si="27"/>
        <v/>
      </c>
      <c r="P331" s="272" t="str">
        <f t="shared" si="28"/>
        <v/>
      </c>
      <c r="Q331" s="287" t="str">
        <f t="shared" si="29"/>
        <v/>
      </c>
      <c r="R331" s="259"/>
      <c r="S331" s="126"/>
    </row>
    <row r="332" spans="1:19" ht="20.100000000000001" customHeight="1" x14ac:dyDescent="0.25">
      <c r="A332" s="244">
        <v>326</v>
      </c>
      <c r="B332" s="277" t="str">
        <f>IF('Frais de personnel'!$B331="","",'Frais de personnel'!$B331)</f>
        <v/>
      </c>
      <c r="C332" s="277" t="str">
        <f>IF('Frais de personnel'!$C331="","",'Frais de personnel'!$C331)</f>
        <v/>
      </c>
      <c r="D332" s="278" t="str">
        <f>IF('Frais de personnel'!$D331="","",'Frais de personnel'!$D331)</f>
        <v/>
      </c>
      <c r="E332" s="251" t="str">
        <f>IF('Frais de personnel'!$E331="","",'Frais de personnel'!$E331)</f>
        <v/>
      </c>
      <c r="F332" s="279" t="str">
        <f>IF('Frais de personnel'!$F331="","",'Frais de personnel'!$F331)</f>
        <v/>
      </c>
      <c r="G332" s="123" t="str">
        <f>IF('Frais de personnel'!$G331="","",'Frais de personnel'!$G331)</f>
        <v/>
      </c>
      <c r="H332" s="123" t="str">
        <f>IF('Frais de personnel'!$H331="","",'Frais de personnel'!$H331)</f>
        <v/>
      </c>
      <c r="I332" s="280" t="str">
        <f>IF('Frais de personnel'!$I331=0,"",'Frais de personnel'!$I331)</f>
        <v/>
      </c>
      <c r="J332" s="122"/>
      <c r="K332" s="89"/>
      <c r="L332" s="89"/>
      <c r="M332" s="118" t="str">
        <f t="shared" si="25"/>
        <v/>
      </c>
      <c r="N332" s="254" t="str">
        <f t="shared" si="26"/>
        <v/>
      </c>
      <c r="O332" s="285" t="str">
        <f t="shared" si="27"/>
        <v/>
      </c>
      <c r="P332" s="272" t="str">
        <f t="shared" si="28"/>
        <v/>
      </c>
      <c r="Q332" s="287" t="str">
        <f t="shared" si="29"/>
        <v/>
      </c>
      <c r="R332" s="259"/>
      <c r="S332" s="126"/>
    </row>
    <row r="333" spans="1:19" ht="20.100000000000001" customHeight="1" x14ac:dyDescent="0.25">
      <c r="A333" s="244">
        <v>327</v>
      </c>
      <c r="B333" s="277" t="str">
        <f>IF('Frais de personnel'!$B332="","",'Frais de personnel'!$B332)</f>
        <v/>
      </c>
      <c r="C333" s="277" t="str">
        <f>IF('Frais de personnel'!$C332="","",'Frais de personnel'!$C332)</f>
        <v/>
      </c>
      <c r="D333" s="278" t="str">
        <f>IF('Frais de personnel'!$D332="","",'Frais de personnel'!$D332)</f>
        <v/>
      </c>
      <c r="E333" s="251" t="str">
        <f>IF('Frais de personnel'!$E332="","",'Frais de personnel'!$E332)</f>
        <v/>
      </c>
      <c r="F333" s="279" t="str">
        <f>IF('Frais de personnel'!$F332="","",'Frais de personnel'!$F332)</f>
        <v/>
      </c>
      <c r="G333" s="123" t="str">
        <f>IF('Frais de personnel'!$G332="","",'Frais de personnel'!$G332)</f>
        <v/>
      </c>
      <c r="H333" s="123" t="str">
        <f>IF('Frais de personnel'!$H332="","",'Frais de personnel'!$H332)</f>
        <v/>
      </c>
      <c r="I333" s="280" t="str">
        <f>IF('Frais de personnel'!$I332=0,"",'Frais de personnel'!$I332)</f>
        <v/>
      </c>
      <c r="J333" s="122"/>
      <c r="K333" s="89"/>
      <c r="L333" s="89"/>
      <c r="M333" s="118" t="str">
        <f t="shared" si="25"/>
        <v/>
      </c>
      <c r="N333" s="254" t="str">
        <f t="shared" si="26"/>
        <v/>
      </c>
      <c r="O333" s="285" t="str">
        <f t="shared" si="27"/>
        <v/>
      </c>
      <c r="P333" s="272" t="str">
        <f t="shared" si="28"/>
        <v/>
      </c>
      <c r="Q333" s="287" t="str">
        <f t="shared" si="29"/>
        <v/>
      </c>
      <c r="R333" s="259"/>
      <c r="S333" s="126"/>
    </row>
    <row r="334" spans="1:19" ht="20.100000000000001" customHeight="1" x14ac:dyDescent="0.25">
      <c r="A334" s="244">
        <v>328</v>
      </c>
      <c r="B334" s="277" t="str">
        <f>IF('Frais de personnel'!$B333="","",'Frais de personnel'!$B333)</f>
        <v/>
      </c>
      <c r="C334" s="277" t="str">
        <f>IF('Frais de personnel'!$C333="","",'Frais de personnel'!$C333)</f>
        <v/>
      </c>
      <c r="D334" s="278" t="str">
        <f>IF('Frais de personnel'!$D333="","",'Frais de personnel'!$D333)</f>
        <v/>
      </c>
      <c r="E334" s="251" t="str">
        <f>IF('Frais de personnel'!$E333="","",'Frais de personnel'!$E333)</f>
        <v/>
      </c>
      <c r="F334" s="279" t="str">
        <f>IF('Frais de personnel'!$F333="","",'Frais de personnel'!$F333)</f>
        <v/>
      </c>
      <c r="G334" s="123" t="str">
        <f>IF('Frais de personnel'!$G333="","",'Frais de personnel'!$G333)</f>
        <v/>
      </c>
      <c r="H334" s="123" t="str">
        <f>IF('Frais de personnel'!$H333="","",'Frais de personnel'!$H333)</f>
        <v/>
      </c>
      <c r="I334" s="280" t="str">
        <f>IF('Frais de personnel'!$I333=0,"",'Frais de personnel'!$I333)</f>
        <v/>
      </c>
      <c r="J334" s="122"/>
      <c r="K334" s="89"/>
      <c r="L334" s="89"/>
      <c r="M334" s="118" t="str">
        <f t="shared" si="25"/>
        <v/>
      </c>
      <c r="N334" s="254" t="str">
        <f t="shared" si="26"/>
        <v/>
      </c>
      <c r="O334" s="285" t="str">
        <f t="shared" si="27"/>
        <v/>
      </c>
      <c r="P334" s="272" t="str">
        <f t="shared" si="28"/>
        <v/>
      </c>
      <c r="Q334" s="287" t="str">
        <f t="shared" si="29"/>
        <v/>
      </c>
      <c r="R334" s="259"/>
      <c r="S334" s="126"/>
    </row>
    <row r="335" spans="1:19" ht="20.100000000000001" customHeight="1" x14ac:dyDescent="0.25">
      <c r="A335" s="244">
        <v>329</v>
      </c>
      <c r="B335" s="277" t="str">
        <f>IF('Frais de personnel'!$B334="","",'Frais de personnel'!$B334)</f>
        <v/>
      </c>
      <c r="C335" s="277" t="str">
        <f>IF('Frais de personnel'!$C334="","",'Frais de personnel'!$C334)</f>
        <v/>
      </c>
      <c r="D335" s="278" t="str">
        <f>IF('Frais de personnel'!$D334="","",'Frais de personnel'!$D334)</f>
        <v/>
      </c>
      <c r="E335" s="251" t="str">
        <f>IF('Frais de personnel'!$E334="","",'Frais de personnel'!$E334)</f>
        <v/>
      </c>
      <c r="F335" s="279" t="str">
        <f>IF('Frais de personnel'!$F334="","",'Frais de personnel'!$F334)</f>
        <v/>
      </c>
      <c r="G335" s="123" t="str">
        <f>IF('Frais de personnel'!$G334="","",'Frais de personnel'!$G334)</f>
        <v/>
      </c>
      <c r="H335" s="123" t="str">
        <f>IF('Frais de personnel'!$H334="","",'Frais de personnel'!$H334)</f>
        <v/>
      </c>
      <c r="I335" s="280" t="str">
        <f>IF('Frais de personnel'!$I334=0,"",'Frais de personnel'!$I334)</f>
        <v/>
      </c>
      <c r="J335" s="122"/>
      <c r="K335" s="89"/>
      <c r="L335" s="89"/>
      <c r="M335" s="118" t="str">
        <f t="shared" si="25"/>
        <v/>
      </c>
      <c r="N335" s="254" t="str">
        <f t="shared" si="26"/>
        <v/>
      </c>
      <c r="O335" s="285" t="str">
        <f t="shared" si="27"/>
        <v/>
      </c>
      <c r="P335" s="272" t="str">
        <f t="shared" si="28"/>
        <v/>
      </c>
      <c r="Q335" s="287" t="str">
        <f t="shared" si="29"/>
        <v/>
      </c>
      <c r="R335" s="259"/>
      <c r="S335" s="126"/>
    </row>
    <row r="336" spans="1:19" ht="20.100000000000001" customHeight="1" x14ac:dyDescent="0.25">
      <c r="A336" s="244">
        <v>330</v>
      </c>
      <c r="B336" s="277" t="str">
        <f>IF('Frais de personnel'!$B335="","",'Frais de personnel'!$B335)</f>
        <v/>
      </c>
      <c r="C336" s="277" t="str">
        <f>IF('Frais de personnel'!$C335="","",'Frais de personnel'!$C335)</f>
        <v/>
      </c>
      <c r="D336" s="278" t="str">
        <f>IF('Frais de personnel'!$D335="","",'Frais de personnel'!$D335)</f>
        <v/>
      </c>
      <c r="E336" s="251" t="str">
        <f>IF('Frais de personnel'!$E335="","",'Frais de personnel'!$E335)</f>
        <v/>
      </c>
      <c r="F336" s="279" t="str">
        <f>IF('Frais de personnel'!$F335="","",'Frais de personnel'!$F335)</f>
        <v/>
      </c>
      <c r="G336" s="123" t="str">
        <f>IF('Frais de personnel'!$G335="","",'Frais de personnel'!$G335)</f>
        <v/>
      </c>
      <c r="H336" s="123" t="str">
        <f>IF('Frais de personnel'!$H335="","",'Frais de personnel'!$H335)</f>
        <v/>
      </c>
      <c r="I336" s="280" t="str">
        <f>IF('Frais de personnel'!$I335=0,"",'Frais de personnel'!$I335)</f>
        <v/>
      </c>
      <c r="J336" s="122"/>
      <c r="K336" s="89"/>
      <c r="L336" s="89"/>
      <c r="M336" s="118" t="str">
        <f t="shared" si="25"/>
        <v/>
      </c>
      <c r="N336" s="254" t="str">
        <f t="shared" si="26"/>
        <v/>
      </c>
      <c r="O336" s="285" t="str">
        <f t="shared" si="27"/>
        <v/>
      </c>
      <c r="P336" s="272" t="str">
        <f t="shared" si="28"/>
        <v/>
      </c>
      <c r="Q336" s="287" t="str">
        <f t="shared" si="29"/>
        <v/>
      </c>
      <c r="R336" s="259"/>
      <c r="S336" s="126"/>
    </row>
    <row r="337" spans="1:19" ht="20.100000000000001" customHeight="1" x14ac:dyDescent="0.25">
      <c r="A337" s="244">
        <v>331</v>
      </c>
      <c r="B337" s="277" t="str">
        <f>IF('Frais de personnel'!$B336="","",'Frais de personnel'!$B336)</f>
        <v/>
      </c>
      <c r="C337" s="277" t="str">
        <f>IF('Frais de personnel'!$C336="","",'Frais de personnel'!$C336)</f>
        <v/>
      </c>
      <c r="D337" s="278" t="str">
        <f>IF('Frais de personnel'!$D336="","",'Frais de personnel'!$D336)</f>
        <v/>
      </c>
      <c r="E337" s="251" t="str">
        <f>IF('Frais de personnel'!$E336="","",'Frais de personnel'!$E336)</f>
        <v/>
      </c>
      <c r="F337" s="279" t="str">
        <f>IF('Frais de personnel'!$F336="","",'Frais de personnel'!$F336)</f>
        <v/>
      </c>
      <c r="G337" s="123" t="str">
        <f>IF('Frais de personnel'!$G336="","",'Frais de personnel'!$G336)</f>
        <v/>
      </c>
      <c r="H337" s="123" t="str">
        <f>IF('Frais de personnel'!$H336="","",'Frais de personnel'!$H336)</f>
        <v/>
      </c>
      <c r="I337" s="280" t="str">
        <f>IF('Frais de personnel'!$I336=0,"",'Frais de personnel'!$I336)</f>
        <v/>
      </c>
      <c r="J337" s="122"/>
      <c r="K337" s="89"/>
      <c r="L337" s="89"/>
      <c r="M337" s="118" t="str">
        <f t="shared" si="25"/>
        <v/>
      </c>
      <c r="N337" s="254" t="str">
        <f t="shared" si="26"/>
        <v/>
      </c>
      <c r="O337" s="285" t="str">
        <f t="shared" si="27"/>
        <v/>
      </c>
      <c r="P337" s="272" t="str">
        <f t="shared" si="28"/>
        <v/>
      </c>
      <c r="Q337" s="287" t="str">
        <f t="shared" si="29"/>
        <v/>
      </c>
      <c r="R337" s="259"/>
      <c r="S337" s="126"/>
    </row>
    <row r="338" spans="1:19" ht="20.100000000000001" customHeight="1" x14ac:dyDescent="0.25">
      <c r="A338" s="244">
        <v>332</v>
      </c>
      <c r="B338" s="277" t="str">
        <f>IF('Frais de personnel'!$B337="","",'Frais de personnel'!$B337)</f>
        <v/>
      </c>
      <c r="C338" s="277" t="str">
        <f>IF('Frais de personnel'!$C337="","",'Frais de personnel'!$C337)</f>
        <v/>
      </c>
      <c r="D338" s="278" t="str">
        <f>IF('Frais de personnel'!$D337="","",'Frais de personnel'!$D337)</f>
        <v/>
      </c>
      <c r="E338" s="251" t="str">
        <f>IF('Frais de personnel'!$E337="","",'Frais de personnel'!$E337)</f>
        <v/>
      </c>
      <c r="F338" s="279" t="str">
        <f>IF('Frais de personnel'!$F337="","",'Frais de personnel'!$F337)</f>
        <v/>
      </c>
      <c r="G338" s="123" t="str">
        <f>IF('Frais de personnel'!$G337="","",'Frais de personnel'!$G337)</f>
        <v/>
      </c>
      <c r="H338" s="123" t="str">
        <f>IF('Frais de personnel'!$H337="","",'Frais de personnel'!$H337)</f>
        <v/>
      </c>
      <c r="I338" s="280" t="str">
        <f>IF('Frais de personnel'!$I337=0,"",'Frais de personnel'!$I337)</f>
        <v/>
      </c>
      <c r="J338" s="122"/>
      <c r="K338" s="89"/>
      <c r="L338" s="89"/>
      <c r="M338" s="118" t="str">
        <f t="shared" si="25"/>
        <v/>
      </c>
      <c r="N338" s="254" t="str">
        <f t="shared" si="26"/>
        <v/>
      </c>
      <c r="O338" s="285" t="str">
        <f t="shared" si="27"/>
        <v/>
      </c>
      <c r="P338" s="272" t="str">
        <f t="shared" si="28"/>
        <v/>
      </c>
      <c r="Q338" s="287" t="str">
        <f t="shared" si="29"/>
        <v/>
      </c>
      <c r="R338" s="259"/>
      <c r="S338" s="126"/>
    </row>
    <row r="339" spans="1:19" ht="20.100000000000001" customHeight="1" x14ac:dyDescent="0.25">
      <c r="A339" s="244">
        <v>333</v>
      </c>
      <c r="B339" s="277" t="str">
        <f>IF('Frais de personnel'!$B338="","",'Frais de personnel'!$B338)</f>
        <v/>
      </c>
      <c r="C339" s="277" t="str">
        <f>IF('Frais de personnel'!$C338="","",'Frais de personnel'!$C338)</f>
        <v/>
      </c>
      <c r="D339" s="278" t="str">
        <f>IF('Frais de personnel'!$D338="","",'Frais de personnel'!$D338)</f>
        <v/>
      </c>
      <c r="E339" s="251" t="str">
        <f>IF('Frais de personnel'!$E338="","",'Frais de personnel'!$E338)</f>
        <v/>
      </c>
      <c r="F339" s="279" t="str">
        <f>IF('Frais de personnel'!$F338="","",'Frais de personnel'!$F338)</f>
        <v/>
      </c>
      <c r="G339" s="123" t="str">
        <f>IF('Frais de personnel'!$G338="","",'Frais de personnel'!$G338)</f>
        <v/>
      </c>
      <c r="H339" s="123" t="str">
        <f>IF('Frais de personnel'!$H338="","",'Frais de personnel'!$H338)</f>
        <v/>
      </c>
      <c r="I339" s="280" t="str">
        <f>IF('Frais de personnel'!$I338=0,"",'Frais de personnel'!$I338)</f>
        <v/>
      </c>
      <c r="J339" s="122"/>
      <c r="K339" s="89"/>
      <c r="L339" s="89"/>
      <c r="M339" s="118" t="str">
        <f t="shared" si="25"/>
        <v/>
      </c>
      <c r="N339" s="254" t="str">
        <f t="shared" si="26"/>
        <v/>
      </c>
      <c r="O339" s="285" t="str">
        <f t="shared" si="27"/>
        <v/>
      </c>
      <c r="P339" s="272" t="str">
        <f t="shared" si="28"/>
        <v/>
      </c>
      <c r="Q339" s="287" t="str">
        <f t="shared" si="29"/>
        <v/>
      </c>
      <c r="R339" s="259"/>
      <c r="S339" s="126"/>
    </row>
    <row r="340" spans="1:19" ht="20.100000000000001" customHeight="1" x14ac:dyDescent="0.25">
      <c r="A340" s="244">
        <v>334</v>
      </c>
      <c r="B340" s="277" t="str">
        <f>IF('Frais de personnel'!$B339="","",'Frais de personnel'!$B339)</f>
        <v/>
      </c>
      <c r="C340" s="277" t="str">
        <f>IF('Frais de personnel'!$C339="","",'Frais de personnel'!$C339)</f>
        <v/>
      </c>
      <c r="D340" s="278" t="str">
        <f>IF('Frais de personnel'!$D339="","",'Frais de personnel'!$D339)</f>
        <v/>
      </c>
      <c r="E340" s="251" t="str">
        <f>IF('Frais de personnel'!$E339="","",'Frais de personnel'!$E339)</f>
        <v/>
      </c>
      <c r="F340" s="279" t="str">
        <f>IF('Frais de personnel'!$F339="","",'Frais de personnel'!$F339)</f>
        <v/>
      </c>
      <c r="G340" s="123" t="str">
        <f>IF('Frais de personnel'!$G339="","",'Frais de personnel'!$G339)</f>
        <v/>
      </c>
      <c r="H340" s="123" t="str">
        <f>IF('Frais de personnel'!$H339="","",'Frais de personnel'!$H339)</f>
        <v/>
      </c>
      <c r="I340" s="280" t="str">
        <f>IF('Frais de personnel'!$I339=0,"",'Frais de personnel'!$I339)</f>
        <v/>
      </c>
      <c r="J340" s="122"/>
      <c r="K340" s="89"/>
      <c r="L340" s="89"/>
      <c r="M340" s="118" t="str">
        <f t="shared" si="25"/>
        <v/>
      </c>
      <c r="N340" s="254" t="str">
        <f t="shared" si="26"/>
        <v/>
      </c>
      <c r="O340" s="285" t="str">
        <f t="shared" si="27"/>
        <v/>
      </c>
      <c r="P340" s="272" t="str">
        <f t="shared" si="28"/>
        <v/>
      </c>
      <c r="Q340" s="287" t="str">
        <f t="shared" si="29"/>
        <v/>
      </c>
      <c r="R340" s="259"/>
      <c r="S340" s="126"/>
    </row>
    <row r="341" spans="1:19" ht="20.100000000000001" customHeight="1" x14ac:dyDescent="0.25">
      <c r="A341" s="244">
        <v>335</v>
      </c>
      <c r="B341" s="277" t="str">
        <f>IF('Frais de personnel'!$B340="","",'Frais de personnel'!$B340)</f>
        <v/>
      </c>
      <c r="C341" s="277" t="str">
        <f>IF('Frais de personnel'!$C340="","",'Frais de personnel'!$C340)</f>
        <v/>
      </c>
      <c r="D341" s="278" t="str">
        <f>IF('Frais de personnel'!$D340="","",'Frais de personnel'!$D340)</f>
        <v/>
      </c>
      <c r="E341" s="251" t="str">
        <f>IF('Frais de personnel'!$E340="","",'Frais de personnel'!$E340)</f>
        <v/>
      </c>
      <c r="F341" s="279" t="str">
        <f>IF('Frais de personnel'!$F340="","",'Frais de personnel'!$F340)</f>
        <v/>
      </c>
      <c r="G341" s="123" t="str">
        <f>IF('Frais de personnel'!$G340="","",'Frais de personnel'!$G340)</f>
        <v/>
      </c>
      <c r="H341" s="123" t="str">
        <f>IF('Frais de personnel'!$H340="","",'Frais de personnel'!$H340)</f>
        <v/>
      </c>
      <c r="I341" s="280" t="str">
        <f>IF('Frais de personnel'!$I340=0,"",'Frais de personnel'!$I340)</f>
        <v/>
      </c>
      <c r="J341" s="122"/>
      <c r="K341" s="89"/>
      <c r="L341" s="89"/>
      <c r="M341" s="118" t="str">
        <f t="shared" si="25"/>
        <v/>
      </c>
      <c r="N341" s="254" t="str">
        <f t="shared" si="26"/>
        <v/>
      </c>
      <c r="O341" s="285" t="str">
        <f t="shared" si="27"/>
        <v/>
      </c>
      <c r="P341" s="272" t="str">
        <f t="shared" si="28"/>
        <v/>
      </c>
      <c r="Q341" s="287" t="str">
        <f t="shared" si="29"/>
        <v/>
      </c>
      <c r="R341" s="259"/>
      <c r="S341" s="126"/>
    </row>
    <row r="342" spans="1:19" ht="20.100000000000001" customHeight="1" x14ac:dyDescent="0.25">
      <c r="A342" s="244">
        <v>336</v>
      </c>
      <c r="B342" s="277" t="str">
        <f>IF('Frais de personnel'!$B341="","",'Frais de personnel'!$B341)</f>
        <v/>
      </c>
      <c r="C342" s="277" t="str">
        <f>IF('Frais de personnel'!$C341="","",'Frais de personnel'!$C341)</f>
        <v/>
      </c>
      <c r="D342" s="278" t="str">
        <f>IF('Frais de personnel'!$D341="","",'Frais de personnel'!$D341)</f>
        <v/>
      </c>
      <c r="E342" s="251" t="str">
        <f>IF('Frais de personnel'!$E341="","",'Frais de personnel'!$E341)</f>
        <v/>
      </c>
      <c r="F342" s="279" t="str">
        <f>IF('Frais de personnel'!$F341="","",'Frais de personnel'!$F341)</f>
        <v/>
      </c>
      <c r="G342" s="123" t="str">
        <f>IF('Frais de personnel'!$G341="","",'Frais de personnel'!$G341)</f>
        <v/>
      </c>
      <c r="H342" s="123" t="str">
        <f>IF('Frais de personnel'!$H341="","",'Frais de personnel'!$H341)</f>
        <v/>
      </c>
      <c r="I342" s="280" t="str">
        <f>IF('Frais de personnel'!$I341=0,"",'Frais de personnel'!$I341)</f>
        <v/>
      </c>
      <c r="J342" s="122"/>
      <c r="K342" s="89"/>
      <c r="L342" s="89"/>
      <c r="M342" s="118" t="str">
        <f t="shared" si="25"/>
        <v/>
      </c>
      <c r="N342" s="254" t="str">
        <f t="shared" si="26"/>
        <v/>
      </c>
      <c r="O342" s="285" t="str">
        <f t="shared" si="27"/>
        <v/>
      </c>
      <c r="P342" s="272" t="str">
        <f t="shared" si="28"/>
        <v/>
      </c>
      <c r="Q342" s="287" t="str">
        <f t="shared" si="29"/>
        <v/>
      </c>
      <c r="R342" s="259"/>
      <c r="S342" s="126"/>
    </row>
    <row r="343" spans="1:19" ht="20.100000000000001" customHeight="1" x14ac:dyDescent="0.25">
      <c r="A343" s="244">
        <v>337</v>
      </c>
      <c r="B343" s="277" t="str">
        <f>IF('Frais de personnel'!$B342="","",'Frais de personnel'!$B342)</f>
        <v/>
      </c>
      <c r="C343" s="277" t="str">
        <f>IF('Frais de personnel'!$C342="","",'Frais de personnel'!$C342)</f>
        <v/>
      </c>
      <c r="D343" s="278" t="str">
        <f>IF('Frais de personnel'!$D342="","",'Frais de personnel'!$D342)</f>
        <v/>
      </c>
      <c r="E343" s="251" t="str">
        <f>IF('Frais de personnel'!$E342="","",'Frais de personnel'!$E342)</f>
        <v/>
      </c>
      <c r="F343" s="279" t="str">
        <f>IF('Frais de personnel'!$F342="","",'Frais de personnel'!$F342)</f>
        <v/>
      </c>
      <c r="G343" s="123" t="str">
        <f>IF('Frais de personnel'!$G342="","",'Frais de personnel'!$G342)</f>
        <v/>
      </c>
      <c r="H343" s="123" t="str">
        <f>IF('Frais de personnel'!$H342="","",'Frais de personnel'!$H342)</f>
        <v/>
      </c>
      <c r="I343" s="280" t="str">
        <f>IF('Frais de personnel'!$I342=0,"",'Frais de personnel'!$I342)</f>
        <v/>
      </c>
      <c r="J343" s="122"/>
      <c r="K343" s="89"/>
      <c r="L343" s="89"/>
      <c r="M343" s="118" t="str">
        <f t="shared" si="25"/>
        <v/>
      </c>
      <c r="N343" s="254" t="str">
        <f t="shared" si="26"/>
        <v/>
      </c>
      <c r="O343" s="285" t="str">
        <f t="shared" si="27"/>
        <v/>
      </c>
      <c r="P343" s="272" t="str">
        <f t="shared" si="28"/>
        <v/>
      </c>
      <c r="Q343" s="287" t="str">
        <f t="shared" si="29"/>
        <v/>
      </c>
      <c r="R343" s="259"/>
      <c r="S343" s="126"/>
    </row>
    <row r="344" spans="1:19" ht="20.100000000000001" customHeight="1" x14ac:dyDescent="0.25">
      <c r="A344" s="244">
        <v>338</v>
      </c>
      <c r="B344" s="277" t="str">
        <f>IF('Frais de personnel'!$B343="","",'Frais de personnel'!$B343)</f>
        <v/>
      </c>
      <c r="C344" s="277" t="str">
        <f>IF('Frais de personnel'!$C343="","",'Frais de personnel'!$C343)</f>
        <v/>
      </c>
      <c r="D344" s="278" t="str">
        <f>IF('Frais de personnel'!$D343="","",'Frais de personnel'!$D343)</f>
        <v/>
      </c>
      <c r="E344" s="251" t="str">
        <f>IF('Frais de personnel'!$E343="","",'Frais de personnel'!$E343)</f>
        <v/>
      </c>
      <c r="F344" s="279" t="str">
        <f>IF('Frais de personnel'!$F343="","",'Frais de personnel'!$F343)</f>
        <v/>
      </c>
      <c r="G344" s="123" t="str">
        <f>IF('Frais de personnel'!$G343="","",'Frais de personnel'!$G343)</f>
        <v/>
      </c>
      <c r="H344" s="123" t="str">
        <f>IF('Frais de personnel'!$H343="","",'Frais de personnel'!$H343)</f>
        <v/>
      </c>
      <c r="I344" s="280" t="str">
        <f>IF('Frais de personnel'!$I343=0,"",'Frais de personnel'!$I343)</f>
        <v/>
      </c>
      <c r="J344" s="122"/>
      <c r="K344" s="89"/>
      <c r="L344" s="89"/>
      <c r="M344" s="118" t="str">
        <f t="shared" si="25"/>
        <v/>
      </c>
      <c r="N344" s="254" t="str">
        <f t="shared" si="26"/>
        <v/>
      </c>
      <c r="O344" s="285" t="str">
        <f t="shared" si="27"/>
        <v/>
      </c>
      <c r="P344" s="272" t="str">
        <f t="shared" si="28"/>
        <v/>
      </c>
      <c r="Q344" s="287" t="str">
        <f t="shared" si="29"/>
        <v/>
      </c>
      <c r="R344" s="259"/>
      <c r="S344" s="126"/>
    </row>
    <row r="345" spans="1:19" ht="20.100000000000001" customHeight="1" x14ac:dyDescent="0.25">
      <c r="A345" s="244">
        <v>339</v>
      </c>
      <c r="B345" s="277" t="str">
        <f>IF('Frais de personnel'!$B344="","",'Frais de personnel'!$B344)</f>
        <v/>
      </c>
      <c r="C345" s="277" t="str">
        <f>IF('Frais de personnel'!$C344="","",'Frais de personnel'!$C344)</f>
        <v/>
      </c>
      <c r="D345" s="278" t="str">
        <f>IF('Frais de personnel'!$D344="","",'Frais de personnel'!$D344)</f>
        <v/>
      </c>
      <c r="E345" s="251" t="str">
        <f>IF('Frais de personnel'!$E344="","",'Frais de personnel'!$E344)</f>
        <v/>
      </c>
      <c r="F345" s="279" t="str">
        <f>IF('Frais de personnel'!$F344="","",'Frais de personnel'!$F344)</f>
        <v/>
      </c>
      <c r="G345" s="123" t="str">
        <f>IF('Frais de personnel'!$G344="","",'Frais de personnel'!$G344)</f>
        <v/>
      </c>
      <c r="H345" s="123" t="str">
        <f>IF('Frais de personnel'!$H344="","",'Frais de personnel'!$H344)</f>
        <v/>
      </c>
      <c r="I345" s="280" t="str">
        <f>IF('Frais de personnel'!$I344=0,"",'Frais de personnel'!$I344)</f>
        <v/>
      </c>
      <c r="J345" s="122"/>
      <c r="K345" s="89"/>
      <c r="L345" s="89"/>
      <c r="M345" s="118" t="str">
        <f t="shared" si="25"/>
        <v/>
      </c>
      <c r="N345" s="254" t="str">
        <f t="shared" si="26"/>
        <v/>
      </c>
      <c r="O345" s="285" t="str">
        <f t="shared" si="27"/>
        <v/>
      </c>
      <c r="P345" s="272" t="str">
        <f t="shared" si="28"/>
        <v/>
      </c>
      <c r="Q345" s="287" t="str">
        <f t="shared" si="29"/>
        <v/>
      </c>
      <c r="R345" s="259"/>
      <c r="S345" s="126"/>
    </row>
    <row r="346" spans="1:19" ht="20.100000000000001" customHeight="1" x14ac:dyDescent="0.25">
      <c r="A346" s="244">
        <v>340</v>
      </c>
      <c r="B346" s="277" t="str">
        <f>IF('Frais de personnel'!$B345="","",'Frais de personnel'!$B345)</f>
        <v/>
      </c>
      <c r="C346" s="277" t="str">
        <f>IF('Frais de personnel'!$C345="","",'Frais de personnel'!$C345)</f>
        <v/>
      </c>
      <c r="D346" s="278" t="str">
        <f>IF('Frais de personnel'!$D345="","",'Frais de personnel'!$D345)</f>
        <v/>
      </c>
      <c r="E346" s="251" t="str">
        <f>IF('Frais de personnel'!$E345="","",'Frais de personnel'!$E345)</f>
        <v/>
      </c>
      <c r="F346" s="279" t="str">
        <f>IF('Frais de personnel'!$F345="","",'Frais de personnel'!$F345)</f>
        <v/>
      </c>
      <c r="G346" s="123" t="str">
        <f>IF('Frais de personnel'!$G345="","",'Frais de personnel'!$G345)</f>
        <v/>
      </c>
      <c r="H346" s="123" t="str">
        <f>IF('Frais de personnel'!$H345="","",'Frais de personnel'!$H345)</f>
        <v/>
      </c>
      <c r="I346" s="280" t="str">
        <f>IF('Frais de personnel'!$I345=0,"",'Frais de personnel'!$I345)</f>
        <v/>
      </c>
      <c r="J346" s="122"/>
      <c r="K346" s="89"/>
      <c r="L346" s="89"/>
      <c r="M346" s="118" t="str">
        <f t="shared" si="25"/>
        <v/>
      </c>
      <c r="N346" s="254" t="str">
        <f t="shared" si="26"/>
        <v/>
      </c>
      <c r="O346" s="285" t="str">
        <f t="shared" si="27"/>
        <v/>
      </c>
      <c r="P346" s="272" t="str">
        <f t="shared" si="28"/>
        <v/>
      </c>
      <c r="Q346" s="287" t="str">
        <f t="shared" si="29"/>
        <v/>
      </c>
      <c r="R346" s="259"/>
      <c r="S346" s="126"/>
    </row>
    <row r="347" spans="1:19" ht="20.100000000000001" customHeight="1" x14ac:dyDescent="0.25">
      <c r="A347" s="244">
        <v>341</v>
      </c>
      <c r="B347" s="277" t="str">
        <f>IF('Frais de personnel'!$B346="","",'Frais de personnel'!$B346)</f>
        <v/>
      </c>
      <c r="C347" s="277" t="str">
        <f>IF('Frais de personnel'!$C346="","",'Frais de personnel'!$C346)</f>
        <v/>
      </c>
      <c r="D347" s="278" t="str">
        <f>IF('Frais de personnel'!$D346="","",'Frais de personnel'!$D346)</f>
        <v/>
      </c>
      <c r="E347" s="251" t="str">
        <f>IF('Frais de personnel'!$E346="","",'Frais de personnel'!$E346)</f>
        <v/>
      </c>
      <c r="F347" s="279" t="str">
        <f>IF('Frais de personnel'!$F346="","",'Frais de personnel'!$F346)</f>
        <v/>
      </c>
      <c r="G347" s="123" t="str">
        <f>IF('Frais de personnel'!$G346="","",'Frais de personnel'!$G346)</f>
        <v/>
      </c>
      <c r="H347" s="123" t="str">
        <f>IF('Frais de personnel'!$H346="","",'Frais de personnel'!$H346)</f>
        <v/>
      </c>
      <c r="I347" s="280" t="str">
        <f>IF('Frais de personnel'!$I346=0,"",'Frais de personnel'!$I346)</f>
        <v/>
      </c>
      <c r="J347" s="122"/>
      <c r="K347" s="89"/>
      <c r="L347" s="89"/>
      <c r="M347" s="118" t="str">
        <f t="shared" si="25"/>
        <v/>
      </c>
      <c r="N347" s="254" t="str">
        <f t="shared" si="26"/>
        <v/>
      </c>
      <c r="O347" s="285" t="str">
        <f t="shared" si="27"/>
        <v/>
      </c>
      <c r="P347" s="272" t="str">
        <f t="shared" si="28"/>
        <v/>
      </c>
      <c r="Q347" s="287" t="str">
        <f t="shared" si="29"/>
        <v/>
      </c>
      <c r="R347" s="259"/>
      <c r="S347" s="126"/>
    </row>
    <row r="348" spans="1:19" ht="20.100000000000001" customHeight="1" x14ac:dyDescent="0.25">
      <c r="A348" s="244">
        <v>342</v>
      </c>
      <c r="B348" s="277" t="str">
        <f>IF('Frais de personnel'!$B347="","",'Frais de personnel'!$B347)</f>
        <v/>
      </c>
      <c r="C348" s="277" t="str">
        <f>IF('Frais de personnel'!$C347="","",'Frais de personnel'!$C347)</f>
        <v/>
      </c>
      <c r="D348" s="278" t="str">
        <f>IF('Frais de personnel'!$D347="","",'Frais de personnel'!$D347)</f>
        <v/>
      </c>
      <c r="E348" s="251" t="str">
        <f>IF('Frais de personnel'!$E347="","",'Frais de personnel'!$E347)</f>
        <v/>
      </c>
      <c r="F348" s="279" t="str">
        <f>IF('Frais de personnel'!$F347="","",'Frais de personnel'!$F347)</f>
        <v/>
      </c>
      <c r="G348" s="123" t="str">
        <f>IF('Frais de personnel'!$G347="","",'Frais de personnel'!$G347)</f>
        <v/>
      </c>
      <c r="H348" s="123" t="str">
        <f>IF('Frais de personnel'!$H347="","",'Frais de personnel'!$H347)</f>
        <v/>
      </c>
      <c r="I348" s="280" t="str">
        <f>IF('Frais de personnel'!$I347=0,"",'Frais de personnel'!$I347)</f>
        <v/>
      </c>
      <c r="J348" s="122"/>
      <c r="K348" s="89"/>
      <c r="L348" s="89"/>
      <c r="M348" s="118" t="str">
        <f t="shared" si="25"/>
        <v/>
      </c>
      <c r="N348" s="254" t="str">
        <f t="shared" si="26"/>
        <v/>
      </c>
      <c r="O348" s="285" t="str">
        <f t="shared" si="27"/>
        <v/>
      </c>
      <c r="P348" s="272" t="str">
        <f t="shared" si="28"/>
        <v/>
      </c>
      <c r="Q348" s="287" t="str">
        <f t="shared" si="29"/>
        <v/>
      </c>
      <c r="R348" s="259"/>
      <c r="S348" s="126"/>
    </row>
    <row r="349" spans="1:19" ht="20.100000000000001" customHeight="1" x14ac:dyDescent="0.25">
      <c r="A349" s="244">
        <v>343</v>
      </c>
      <c r="B349" s="277" t="str">
        <f>IF('Frais de personnel'!$B348="","",'Frais de personnel'!$B348)</f>
        <v/>
      </c>
      <c r="C349" s="277" t="str">
        <f>IF('Frais de personnel'!$C348="","",'Frais de personnel'!$C348)</f>
        <v/>
      </c>
      <c r="D349" s="278" t="str">
        <f>IF('Frais de personnel'!$D348="","",'Frais de personnel'!$D348)</f>
        <v/>
      </c>
      <c r="E349" s="251" t="str">
        <f>IF('Frais de personnel'!$E348="","",'Frais de personnel'!$E348)</f>
        <v/>
      </c>
      <c r="F349" s="279" t="str">
        <f>IF('Frais de personnel'!$F348="","",'Frais de personnel'!$F348)</f>
        <v/>
      </c>
      <c r="G349" s="123" t="str">
        <f>IF('Frais de personnel'!$G348="","",'Frais de personnel'!$G348)</f>
        <v/>
      </c>
      <c r="H349" s="123" t="str">
        <f>IF('Frais de personnel'!$H348="","",'Frais de personnel'!$H348)</f>
        <v/>
      </c>
      <c r="I349" s="280" t="str">
        <f>IF('Frais de personnel'!$I348=0,"",'Frais de personnel'!$I348)</f>
        <v/>
      </c>
      <c r="J349" s="122"/>
      <c r="K349" s="89"/>
      <c r="L349" s="89"/>
      <c r="M349" s="118" t="str">
        <f t="shared" si="25"/>
        <v/>
      </c>
      <c r="N349" s="254" t="str">
        <f t="shared" si="26"/>
        <v/>
      </c>
      <c r="O349" s="285" t="str">
        <f t="shared" si="27"/>
        <v/>
      </c>
      <c r="P349" s="272" t="str">
        <f t="shared" si="28"/>
        <v/>
      </c>
      <c r="Q349" s="287" t="str">
        <f t="shared" si="29"/>
        <v/>
      </c>
      <c r="R349" s="259"/>
      <c r="S349" s="126"/>
    </row>
    <row r="350" spans="1:19" ht="20.100000000000001" customHeight="1" x14ac:dyDescent="0.25">
      <c r="A350" s="244">
        <v>344</v>
      </c>
      <c r="B350" s="277" t="str">
        <f>IF('Frais de personnel'!$B349="","",'Frais de personnel'!$B349)</f>
        <v/>
      </c>
      <c r="C350" s="277" t="str">
        <f>IF('Frais de personnel'!$C349="","",'Frais de personnel'!$C349)</f>
        <v/>
      </c>
      <c r="D350" s="278" t="str">
        <f>IF('Frais de personnel'!$D349="","",'Frais de personnel'!$D349)</f>
        <v/>
      </c>
      <c r="E350" s="251" t="str">
        <f>IF('Frais de personnel'!$E349="","",'Frais de personnel'!$E349)</f>
        <v/>
      </c>
      <c r="F350" s="279" t="str">
        <f>IF('Frais de personnel'!$F349="","",'Frais de personnel'!$F349)</f>
        <v/>
      </c>
      <c r="G350" s="123" t="str">
        <f>IF('Frais de personnel'!$G349="","",'Frais de personnel'!$G349)</f>
        <v/>
      </c>
      <c r="H350" s="123" t="str">
        <f>IF('Frais de personnel'!$H349="","",'Frais de personnel'!$H349)</f>
        <v/>
      </c>
      <c r="I350" s="280" t="str">
        <f>IF('Frais de personnel'!$I349=0,"",'Frais de personnel'!$I349)</f>
        <v/>
      </c>
      <c r="J350" s="122"/>
      <c r="K350" s="89"/>
      <c r="L350" s="89"/>
      <c r="M350" s="118" t="str">
        <f t="shared" si="25"/>
        <v/>
      </c>
      <c r="N350" s="254" t="str">
        <f t="shared" si="26"/>
        <v/>
      </c>
      <c r="O350" s="285" t="str">
        <f t="shared" si="27"/>
        <v/>
      </c>
      <c r="P350" s="272" t="str">
        <f t="shared" si="28"/>
        <v/>
      </c>
      <c r="Q350" s="287" t="str">
        <f t="shared" si="29"/>
        <v/>
      </c>
      <c r="R350" s="259"/>
      <c r="S350" s="126"/>
    </row>
    <row r="351" spans="1:19" ht="20.100000000000001" customHeight="1" x14ac:dyDescent="0.25">
      <c r="A351" s="244">
        <v>345</v>
      </c>
      <c r="B351" s="277" t="str">
        <f>IF('Frais de personnel'!$B350="","",'Frais de personnel'!$B350)</f>
        <v/>
      </c>
      <c r="C351" s="277" t="str">
        <f>IF('Frais de personnel'!$C350="","",'Frais de personnel'!$C350)</f>
        <v/>
      </c>
      <c r="D351" s="278" t="str">
        <f>IF('Frais de personnel'!$D350="","",'Frais de personnel'!$D350)</f>
        <v/>
      </c>
      <c r="E351" s="251" t="str">
        <f>IF('Frais de personnel'!$E350="","",'Frais de personnel'!$E350)</f>
        <v/>
      </c>
      <c r="F351" s="279" t="str">
        <f>IF('Frais de personnel'!$F350="","",'Frais de personnel'!$F350)</f>
        <v/>
      </c>
      <c r="G351" s="123" t="str">
        <f>IF('Frais de personnel'!$G350="","",'Frais de personnel'!$G350)</f>
        <v/>
      </c>
      <c r="H351" s="123" t="str">
        <f>IF('Frais de personnel'!$H350="","",'Frais de personnel'!$H350)</f>
        <v/>
      </c>
      <c r="I351" s="280" t="str">
        <f>IF('Frais de personnel'!$I350=0,"",'Frais de personnel'!$I350)</f>
        <v/>
      </c>
      <c r="J351" s="122"/>
      <c r="K351" s="89"/>
      <c r="L351" s="89"/>
      <c r="M351" s="118" t="str">
        <f t="shared" si="25"/>
        <v/>
      </c>
      <c r="N351" s="254" t="str">
        <f t="shared" si="26"/>
        <v/>
      </c>
      <c r="O351" s="285" t="str">
        <f t="shared" si="27"/>
        <v/>
      </c>
      <c r="P351" s="272" t="str">
        <f t="shared" si="28"/>
        <v/>
      </c>
      <c r="Q351" s="287" t="str">
        <f t="shared" si="29"/>
        <v/>
      </c>
      <c r="R351" s="259"/>
      <c r="S351" s="126"/>
    </row>
    <row r="352" spans="1:19" ht="20.100000000000001" customHeight="1" x14ac:dyDescent="0.25">
      <c r="A352" s="244">
        <v>346</v>
      </c>
      <c r="B352" s="277" t="str">
        <f>IF('Frais de personnel'!$B351="","",'Frais de personnel'!$B351)</f>
        <v/>
      </c>
      <c r="C352" s="277" t="str">
        <f>IF('Frais de personnel'!$C351="","",'Frais de personnel'!$C351)</f>
        <v/>
      </c>
      <c r="D352" s="278" t="str">
        <f>IF('Frais de personnel'!$D351="","",'Frais de personnel'!$D351)</f>
        <v/>
      </c>
      <c r="E352" s="251" t="str">
        <f>IF('Frais de personnel'!$E351="","",'Frais de personnel'!$E351)</f>
        <v/>
      </c>
      <c r="F352" s="279" t="str">
        <f>IF('Frais de personnel'!$F351="","",'Frais de personnel'!$F351)</f>
        <v/>
      </c>
      <c r="G352" s="123" t="str">
        <f>IF('Frais de personnel'!$G351="","",'Frais de personnel'!$G351)</f>
        <v/>
      </c>
      <c r="H352" s="123" t="str">
        <f>IF('Frais de personnel'!$H351="","",'Frais de personnel'!$H351)</f>
        <v/>
      </c>
      <c r="I352" s="280" t="str">
        <f>IF('Frais de personnel'!$I351=0,"",'Frais de personnel'!$I351)</f>
        <v/>
      </c>
      <c r="J352" s="122"/>
      <c r="K352" s="89"/>
      <c r="L352" s="89"/>
      <c r="M352" s="118" t="str">
        <f t="shared" si="25"/>
        <v/>
      </c>
      <c r="N352" s="254" t="str">
        <f t="shared" si="26"/>
        <v/>
      </c>
      <c r="O352" s="285" t="str">
        <f t="shared" si="27"/>
        <v/>
      </c>
      <c r="P352" s="272" t="str">
        <f t="shared" si="28"/>
        <v/>
      </c>
      <c r="Q352" s="287" t="str">
        <f t="shared" si="29"/>
        <v/>
      </c>
      <c r="R352" s="259"/>
      <c r="S352" s="126"/>
    </row>
    <row r="353" spans="1:19" ht="20.100000000000001" customHeight="1" x14ac:dyDescent="0.25">
      <c r="A353" s="244">
        <v>347</v>
      </c>
      <c r="B353" s="277" t="str">
        <f>IF('Frais de personnel'!$B352="","",'Frais de personnel'!$B352)</f>
        <v/>
      </c>
      <c r="C353" s="277" t="str">
        <f>IF('Frais de personnel'!$C352="","",'Frais de personnel'!$C352)</f>
        <v/>
      </c>
      <c r="D353" s="278" t="str">
        <f>IF('Frais de personnel'!$D352="","",'Frais de personnel'!$D352)</f>
        <v/>
      </c>
      <c r="E353" s="251" t="str">
        <f>IF('Frais de personnel'!$E352="","",'Frais de personnel'!$E352)</f>
        <v/>
      </c>
      <c r="F353" s="279" t="str">
        <f>IF('Frais de personnel'!$F352="","",'Frais de personnel'!$F352)</f>
        <v/>
      </c>
      <c r="G353" s="123" t="str">
        <f>IF('Frais de personnel'!$G352="","",'Frais de personnel'!$G352)</f>
        <v/>
      </c>
      <c r="H353" s="123" t="str">
        <f>IF('Frais de personnel'!$H352="","",'Frais de personnel'!$H352)</f>
        <v/>
      </c>
      <c r="I353" s="280" t="str">
        <f>IF('Frais de personnel'!$I352=0,"",'Frais de personnel'!$I352)</f>
        <v/>
      </c>
      <c r="J353" s="122"/>
      <c r="K353" s="89"/>
      <c r="L353" s="89"/>
      <c r="M353" s="118" t="str">
        <f t="shared" si="25"/>
        <v/>
      </c>
      <c r="N353" s="254" t="str">
        <f t="shared" si="26"/>
        <v/>
      </c>
      <c r="O353" s="285" t="str">
        <f t="shared" si="27"/>
        <v/>
      </c>
      <c r="P353" s="272" t="str">
        <f t="shared" si="28"/>
        <v/>
      </c>
      <c r="Q353" s="287" t="str">
        <f t="shared" si="29"/>
        <v/>
      </c>
      <c r="R353" s="259"/>
      <c r="S353" s="126"/>
    </row>
    <row r="354" spans="1:19" ht="20.100000000000001" customHeight="1" x14ac:dyDescent="0.25">
      <c r="A354" s="244">
        <v>348</v>
      </c>
      <c r="B354" s="277" t="str">
        <f>IF('Frais de personnel'!$B353="","",'Frais de personnel'!$B353)</f>
        <v/>
      </c>
      <c r="C354" s="277" t="str">
        <f>IF('Frais de personnel'!$C353="","",'Frais de personnel'!$C353)</f>
        <v/>
      </c>
      <c r="D354" s="278" t="str">
        <f>IF('Frais de personnel'!$D353="","",'Frais de personnel'!$D353)</f>
        <v/>
      </c>
      <c r="E354" s="251" t="str">
        <f>IF('Frais de personnel'!$E353="","",'Frais de personnel'!$E353)</f>
        <v/>
      </c>
      <c r="F354" s="279" t="str">
        <f>IF('Frais de personnel'!$F353="","",'Frais de personnel'!$F353)</f>
        <v/>
      </c>
      <c r="G354" s="123" t="str">
        <f>IF('Frais de personnel'!$G353="","",'Frais de personnel'!$G353)</f>
        <v/>
      </c>
      <c r="H354" s="123" t="str">
        <f>IF('Frais de personnel'!$H353="","",'Frais de personnel'!$H353)</f>
        <v/>
      </c>
      <c r="I354" s="280" t="str">
        <f>IF('Frais de personnel'!$I353=0,"",'Frais de personnel'!$I353)</f>
        <v/>
      </c>
      <c r="J354" s="122"/>
      <c r="K354" s="89"/>
      <c r="L354" s="89"/>
      <c r="M354" s="118" t="str">
        <f t="shared" si="25"/>
        <v/>
      </c>
      <c r="N354" s="254" t="str">
        <f t="shared" si="26"/>
        <v/>
      </c>
      <c r="O354" s="285" t="str">
        <f t="shared" si="27"/>
        <v/>
      </c>
      <c r="P354" s="272" t="str">
        <f t="shared" si="28"/>
        <v/>
      </c>
      <c r="Q354" s="287" t="str">
        <f t="shared" si="29"/>
        <v/>
      </c>
      <c r="R354" s="259"/>
      <c r="S354" s="126"/>
    </row>
    <row r="355" spans="1:19" ht="20.100000000000001" customHeight="1" x14ac:dyDescent="0.25">
      <c r="A355" s="244">
        <v>349</v>
      </c>
      <c r="B355" s="277" t="str">
        <f>IF('Frais de personnel'!$B354="","",'Frais de personnel'!$B354)</f>
        <v/>
      </c>
      <c r="C355" s="277" t="str">
        <f>IF('Frais de personnel'!$C354="","",'Frais de personnel'!$C354)</f>
        <v/>
      </c>
      <c r="D355" s="278" t="str">
        <f>IF('Frais de personnel'!$D354="","",'Frais de personnel'!$D354)</f>
        <v/>
      </c>
      <c r="E355" s="251" t="str">
        <f>IF('Frais de personnel'!$E354="","",'Frais de personnel'!$E354)</f>
        <v/>
      </c>
      <c r="F355" s="279" t="str">
        <f>IF('Frais de personnel'!$F354="","",'Frais de personnel'!$F354)</f>
        <v/>
      </c>
      <c r="G355" s="123" t="str">
        <f>IF('Frais de personnel'!$G354="","",'Frais de personnel'!$G354)</f>
        <v/>
      </c>
      <c r="H355" s="123" t="str">
        <f>IF('Frais de personnel'!$H354="","",'Frais de personnel'!$H354)</f>
        <v/>
      </c>
      <c r="I355" s="280" t="str">
        <f>IF('Frais de personnel'!$I354=0,"",'Frais de personnel'!$I354)</f>
        <v/>
      </c>
      <c r="J355" s="122"/>
      <c r="K355" s="89"/>
      <c r="L355" s="89"/>
      <c r="M355" s="118" t="str">
        <f t="shared" si="25"/>
        <v/>
      </c>
      <c r="N355" s="254" t="str">
        <f t="shared" si="26"/>
        <v/>
      </c>
      <c r="O355" s="285" t="str">
        <f t="shared" si="27"/>
        <v/>
      </c>
      <c r="P355" s="272" t="str">
        <f t="shared" si="28"/>
        <v/>
      </c>
      <c r="Q355" s="287" t="str">
        <f t="shared" si="29"/>
        <v/>
      </c>
      <c r="R355" s="259"/>
      <c r="S355" s="126"/>
    </row>
    <row r="356" spans="1:19" ht="20.100000000000001" customHeight="1" x14ac:dyDescent="0.25">
      <c r="A356" s="244">
        <v>350</v>
      </c>
      <c r="B356" s="277" t="str">
        <f>IF('Frais de personnel'!$B355="","",'Frais de personnel'!$B355)</f>
        <v/>
      </c>
      <c r="C356" s="277" t="str">
        <f>IF('Frais de personnel'!$C355="","",'Frais de personnel'!$C355)</f>
        <v/>
      </c>
      <c r="D356" s="278" t="str">
        <f>IF('Frais de personnel'!$D355="","",'Frais de personnel'!$D355)</f>
        <v/>
      </c>
      <c r="E356" s="251" t="str">
        <f>IF('Frais de personnel'!$E355="","",'Frais de personnel'!$E355)</f>
        <v/>
      </c>
      <c r="F356" s="279" t="str">
        <f>IF('Frais de personnel'!$F355="","",'Frais de personnel'!$F355)</f>
        <v/>
      </c>
      <c r="G356" s="123" t="str">
        <f>IF('Frais de personnel'!$G355="","",'Frais de personnel'!$G355)</f>
        <v/>
      </c>
      <c r="H356" s="123" t="str">
        <f>IF('Frais de personnel'!$H355="","",'Frais de personnel'!$H355)</f>
        <v/>
      </c>
      <c r="I356" s="280" t="str">
        <f>IF('Frais de personnel'!$I355=0,"",'Frais de personnel'!$I355)</f>
        <v/>
      </c>
      <c r="J356" s="122"/>
      <c r="K356" s="89"/>
      <c r="L356" s="89"/>
      <c r="M356" s="118" t="str">
        <f t="shared" si="25"/>
        <v/>
      </c>
      <c r="N356" s="254" t="str">
        <f t="shared" si="26"/>
        <v/>
      </c>
      <c r="O356" s="285" t="str">
        <f t="shared" si="27"/>
        <v/>
      </c>
      <c r="P356" s="272" t="str">
        <f t="shared" si="28"/>
        <v/>
      </c>
      <c r="Q356" s="287" t="str">
        <f t="shared" si="29"/>
        <v/>
      </c>
      <c r="R356" s="259"/>
      <c r="S356" s="126"/>
    </row>
    <row r="357" spans="1:19" ht="20.100000000000001" customHeight="1" x14ac:dyDescent="0.25">
      <c r="A357" s="244">
        <v>351</v>
      </c>
      <c r="B357" s="277" t="str">
        <f>IF('Frais de personnel'!$B356="","",'Frais de personnel'!$B356)</f>
        <v/>
      </c>
      <c r="C357" s="277" t="str">
        <f>IF('Frais de personnel'!$C356="","",'Frais de personnel'!$C356)</f>
        <v/>
      </c>
      <c r="D357" s="278" t="str">
        <f>IF('Frais de personnel'!$D356="","",'Frais de personnel'!$D356)</f>
        <v/>
      </c>
      <c r="E357" s="251" t="str">
        <f>IF('Frais de personnel'!$E356="","",'Frais de personnel'!$E356)</f>
        <v/>
      </c>
      <c r="F357" s="279" t="str">
        <f>IF('Frais de personnel'!$F356="","",'Frais de personnel'!$F356)</f>
        <v/>
      </c>
      <c r="G357" s="123" t="str">
        <f>IF('Frais de personnel'!$G356="","",'Frais de personnel'!$G356)</f>
        <v/>
      </c>
      <c r="H357" s="123" t="str">
        <f>IF('Frais de personnel'!$H356="","",'Frais de personnel'!$H356)</f>
        <v/>
      </c>
      <c r="I357" s="280" t="str">
        <f>IF('Frais de personnel'!$I356=0,"",'Frais de personnel'!$I356)</f>
        <v/>
      </c>
      <c r="J357" s="122"/>
      <c r="K357" s="89"/>
      <c r="L357" s="89"/>
      <c r="M357" s="118" t="str">
        <f t="shared" si="25"/>
        <v/>
      </c>
      <c r="N357" s="254" t="str">
        <f t="shared" si="26"/>
        <v/>
      </c>
      <c r="O357" s="285" t="str">
        <f t="shared" si="27"/>
        <v/>
      </c>
      <c r="P357" s="272" t="str">
        <f t="shared" si="28"/>
        <v/>
      </c>
      <c r="Q357" s="287" t="str">
        <f t="shared" si="29"/>
        <v/>
      </c>
      <c r="R357" s="259"/>
      <c r="S357" s="126"/>
    </row>
    <row r="358" spans="1:19" ht="20.100000000000001" customHeight="1" x14ac:dyDescent="0.25">
      <c r="A358" s="244">
        <v>352</v>
      </c>
      <c r="B358" s="277" t="str">
        <f>IF('Frais de personnel'!$B357="","",'Frais de personnel'!$B357)</f>
        <v/>
      </c>
      <c r="C358" s="277" t="str">
        <f>IF('Frais de personnel'!$C357="","",'Frais de personnel'!$C357)</f>
        <v/>
      </c>
      <c r="D358" s="278" t="str">
        <f>IF('Frais de personnel'!$D357="","",'Frais de personnel'!$D357)</f>
        <v/>
      </c>
      <c r="E358" s="251" t="str">
        <f>IF('Frais de personnel'!$E357="","",'Frais de personnel'!$E357)</f>
        <v/>
      </c>
      <c r="F358" s="279" t="str">
        <f>IF('Frais de personnel'!$F357="","",'Frais de personnel'!$F357)</f>
        <v/>
      </c>
      <c r="G358" s="123" t="str">
        <f>IF('Frais de personnel'!$G357="","",'Frais de personnel'!$G357)</f>
        <v/>
      </c>
      <c r="H358" s="123" t="str">
        <f>IF('Frais de personnel'!$H357="","",'Frais de personnel'!$H357)</f>
        <v/>
      </c>
      <c r="I358" s="280" t="str">
        <f>IF('Frais de personnel'!$I357=0,"",'Frais de personnel'!$I357)</f>
        <v/>
      </c>
      <c r="J358" s="122"/>
      <c r="K358" s="89"/>
      <c r="L358" s="89"/>
      <c r="M358" s="118" t="str">
        <f t="shared" si="25"/>
        <v/>
      </c>
      <c r="N358" s="254" t="str">
        <f t="shared" si="26"/>
        <v/>
      </c>
      <c r="O358" s="285" t="str">
        <f t="shared" si="27"/>
        <v/>
      </c>
      <c r="P358" s="272" t="str">
        <f t="shared" si="28"/>
        <v/>
      </c>
      <c r="Q358" s="287" t="str">
        <f t="shared" si="29"/>
        <v/>
      </c>
      <c r="R358" s="259"/>
      <c r="S358" s="126"/>
    </row>
    <row r="359" spans="1:19" ht="20.100000000000001" customHeight="1" x14ac:dyDescent="0.25">
      <c r="A359" s="244">
        <v>353</v>
      </c>
      <c r="B359" s="277" t="str">
        <f>IF('Frais de personnel'!$B358="","",'Frais de personnel'!$B358)</f>
        <v/>
      </c>
      <c r="C359" s="277" t="str">
        <f>IF('Frais de personnel'!$C358="","",'Frais de personnel'!$C358)</f>
        <v/>
      </c>
      <c r="D359" s="278" t="str">
        <f>IF('Frais de personnel'!$D358="","",'Frais de personnel'!$D358)</f>
        <v/>
      </c>
      <c r="E359" s="251" t="str">
        <f>IF('Frais de personnel'!$E358="","",'Frais de personnel'!$E358)</f>
        <v/>
      </c>
      <c r="F359" s="279" t="str">
        <f>IF('Frais de personnel'!$F358="","",'Frais de personnel'!$F358)</f>
        <v/>
      </c>
      <c r="G359" s="123" t="str">
        <f>IF('Frais de personnel'!$G358="","",'Frais de personnel'!$G358)</f>
        <v/>
      </c>
      <c r="H359" s="123" t="str">
        <f>IF('Frais de personnel'!$H358="","",'Frais de personnel'!$H358)</f>
        <v/>
      </c>
      <c r="I359" s="280" t="str">
        <f>IF('Frais de personnel'!$I358=0,"",'Frais de personnel'!$I358)</f>
        <v/>
      </c>
      <c r="J359" s="122"/>
      <c r="K359" s="89"/>
      <c r="L359" s="89"/>
      <c r="M359" s="118" t="str">
        <f t="shared" si="25"/>
        <v/>
      </c>
      <c r="N359" s="254" t="str">
        <f t="shared" si="26"/>
        <v/>
      </c>
      <c r="O359" s="285" t="str">
        <f t="shared" si="27"/>
        <v/>
      </c>
      <c r="P359" s="272" t="str">
        <f t="shared" si="28"/>
        <v/>
      </c>
      <c r="Q359" s="287" t="str">
        <f t="shared" si="29"/>
        <v/>
      </c>
      <c r="R359" s="259"/>
      <c r="S359" s="126"/>
    </row>
    <row r="360" spans="1:19" ht="20.100000000000001" customHeight="1" x14ac:dyDescent="0.25">
      <c r="A360" s="244">
        <v>354</v>
      </c>
      <c r="B360" s="277" t="str">
        <f>IF('Frais de personnel'!$B359="","",'Frais de personnel'!$B359)</f>
        <v/>
      </c>
      <c r="C360" s="277" t="str">
        <f>IF('Frais de personnel'!$C359="","",'Frais de personnel'!$C359)</f>
        <v/>
      </c>
      <c r="D360" s="278" t="str">
        <f>IF('Frais de personnel'!$D359="","",'Frais de personnel'!$D359)</f>
        <v/>
      </c>
      <c r="E360" s="251" t="str">
        <f>IF('Frais de personnel'!$E359="","",'Frais de personnel'!$E359)</f>
        <v/>
      </c>
      <c r="F360" s="279" t="str">
        <f>IF('Frais de personnel'!$F359="","",'Frais de personnel'!$F359)</f>
        <v/>
      </c>
      <c r="G360" s="123" t="str">
        <f>IF('Frais de personnel'!$G359="","",'Frais de personnel'!$G359)</f>
        <v/>
      </c>
      <c r="H360" s="123" t="str">
        <f>IF('Frais de personnel'!$H359="","",'Frais de personnel'!$H359)</f>
        <v/>
      </c>
      <c r="I360" s="280" t="str">
        <f>IF('Frais de personnel'!$I359=0,"",'Frais de personnel'!$I359)</f>
        <v/>
      </c>
      <c r="J360" s="122"/>
      <c r="K360" s="89"/>
      <c r="L360" s="89"/>
      <c r="M360" s="118" t="str">
        <f t="shared" si="25"/>
        <v/>
      </c>
      <c r="N360" s="254" t="str">
        <f t="shared" si="26"/>
        <v/>
      </c>
      <c r="O360" s="285" t="str">
        <f t="shared" si="27"/>
        <v/>
      </c>
      <c r="P360" s="272" t="str">
        <f t="shared" si="28"/>
        <v/>
      </c>
      <c r="Q360" s="287" t="str">
        <f t="shared" si="29"/>
        <v/>
      </c>
      <c r="R360" s="259"/>
      <c r="S360" s="126"/>
    </row>
    <row r="361" spans="1:19" ht="20.100000000000001" customHeight="1" x14ac:dyDescent="0.25">
      <c r="A361" s="244">
        <v>355</v>
      </c>
      <c r="B361" s="277" t="str">
        <f>IF('Frais de personnel'!$B360="","",'Frais de personnel'!$B360)</f>
        <v/>
      </c>
      <c r="C361" s="277" t="str">
        <f>IF('Frais de personnel'!$C360="","",'Frais de personnel'!$C360)</f>
        <v/>
      </c>
      <c r="D361" s="278" t="str">
        <f>IF('Frais de personnel'!$D360="","",'Frais de personnel'!$D360)</f>
        <v/>
      </c>
      <c r="E361" s="251" t="str">
        <f>IF('Frais de personnel'!$E360="","",'Frais de personnel'!$E360)</f>
        <v/>
      </c>
      <c r="F361" s="279" t="str">
        <f>IF('Frais de personnel'!$F360="","",'Frais de personnel'!$F360)</f>
        <v/>
      </c>
      <c r="G361" s="123" t="str">
        <f>IF('Frais de personnel'!$G360="","",'Frais de personnel'!$G360)</f>
        <v/>
      </c>
      <c r="H361" s="123" t="str">
        <f>IF('Frais de personnel'!$H360="","",'Frais de personnel'!$H360)</f>
        <v/>
      </c>
      <c r="I361" s="280" t="str">
        <f>IF('Frais de personnel'!$I360=0,"",'Frais de personnel'!$I360)</f>
        <v/>
      </c>
      <c r="J361" s="122"/>
      <c r="K361" s="89"/>
      <c r="L361" s="89"/>
      <c r="M361" s="118" t="str">
        <f t="shared" si="25"/>
        <v/>
      </c>
      <c r="N361" s="254" t="str">
        <f t="shared" si="26"/>
        <v/>
      </c>
      <c r="O361" s="285" t="str">
        <f t="shared" si="27"/>
        <v/>
      </c>
      <c r="P361" s="272" t="str">
        <f t="shared" si="28"/>
        <v/>
      </c>
      <c r="Q361" s="287" t="str">
        <f t="shared" si="29"/>
        <v/>
      </c>
      <c r="R361" s="259"/>
      <c r="S361" s="126"/>
    </row>
    <row r="362" spans="1:19" ht="20.100000000000001" customHeight="1" x14ac:dyDescent="0.25">
      <c r="A362" s="244">
        <v>356</v>
      </c>
      <c r="B362" s="277" t="str">
        <f>IF('Frais de personnel'!$B361="","",'Frais de personnel'!$B361)</f>
        <v/>
      </c>
      <c r="C362" s="277" t="str">
        <f>IF('Frais de personnel'!$C361="","",'Frais de personnel'!$C361)</f>
        <v/>
      </c>
      <c r="D362" s="278" t="str">
        <f>IF('Frais de personnel'!$D361="","",'Frais de personnel'!$D361)</f>
        <v/>
      </c>
      <c r="E362" s="251" t="str">
        <f>IF('Frais de personnel'!$E361="","",'Frais de personnel'!$E361)</f>
        <v/>
      </c>
      <c r="F362" s="279" t="str">
        <f>IF('Frais de personnel'!$F361="","",'Frais de personnel'!$F361)</f>
        <v/>
      </c>
      <c r="G362" s="123" t="str">
        <f>IF('Frais de personnel'!$G361="","",'Frais de personnel'!$G361)</f>
        <v/>
      </c>
      <c r="H362" s="123" t="str">
        <f>IF('Frais de personnel'!$H361="","",'Frais de personnel'!$H361)</f>
        <v/>
      </c>
      <c r="I362" s="280" t="str">
        <f>IF('Frais de personnel'!$I361=0,"",'Frais de personnel'!$I361)</f>
        <v/>
      </c>
      <c r="J362" s="122"/>
      <c r="K362" s="89"/>
      <c r="L362" s="89"/>
      <c r="M362" s="118" t="str">
        <f t="shared" si="25"/>
        <v/>
      </c>
      <c r="N362" s="254" t="str">
        <f t="shared" si="26"/>
        <v/>
      </c>
      <c r="O362" s="285" t="str">
        <f t="shared" si="27"/>
        <v/>
      </c>
      <c r="P362" s="272" t="str">
        <f t="shared" si="28"/>
        <v/>
      </c>
      <c r="Q362" s="287" t="str">
        <f t="shared" si="29"/>
        <v/>
      </c>
      <c r="R362" s="259"/>
      <c r="S362" s="126"/>
    </row>
    <row r="363" spans="1:19" ht="20.100000000000001" customHeight="1" x14ac:dyDescent="0.25">
      <c r="A363" s="244">
        <v>357</v>
      </c>
      <c r="B363" s="277" t="str">
        <f>IF('Frais de personnel'!$B362="","",'Frais de personnel'!$B362)</f>
        <v/>
      </c>
      <c r="C363" s="277" t="str">
        <f>IF('Frais de personnel'!$C362="","",'Frais de personnel'!$C362)</f>
        <v/>
      </c>
      <c r="D363" s="278" t="str">
        <f>IF('Frais de personnel'!$D362="","",'Frais de personnel'!$D362)</f>
        <v/>
      </c>
      <c r="E363" s="251" t="str">
        <f>IF('Frais de personnel'!$E362="","",'Frais de personnel'!$E362)</f>
        <v/>
      </c>
      <c r="F363" s="279" t="str">
        <f>IF('Frais de personnel'!$F362="","",'Frais de personnel'!$F362)</f>
        <v/>
      </c>
      <c r="G363" s="123" t="str">
        <f>IF('Frais de personnel'!$G362="","",'Frais de personnel'!$G362)</f>
        <v/>
      </c>
      <c r="H363" s="123" t="str">
        <f>IF('Frais de personnel'!$H362="","",'Frais de personnel'!$H362)</f>
        <v/>
      </c>
      <c r="I363" s="280" t="str">
        <f>IF('Frais de personnel'!$I362=0,"",'Frais de personnel'!$I362)</f>
        <v/>
      </c>
      <c r="J363" s="122"/>
      <c r="K363" s="89"/>
      <c r="L363" s="89"/>
      <c r="M363" s="118" t="str">
        <f t="shared" si="25"/>
        <v/>
      </c>
      <c r="N363" s="254" t="str">
        <f t="shared" si="26"/>
        <v/>
      </c>
      <c r="O363" s="285" t="str">
        <f t="shared" si="27"/>
        <v/>
      </c>
      <c r="P363" s="272" t="str">
        <f t="shared" si="28"/>
        <v/>
      </c>
      <c r="Q363" s="287" t="str">
        <f t="shared" si="29"/>
        <v/>
      </c>
      <c r="R363" s="259"/>
      <c r="S363" s="126"/>
    </row>
    <row r="364" spans="1:19" ht="20.100000000000001" customHeight="1" x14ac:dyDescent="0.25">
      <c r="A364" s="244">
        <v>358</v>
      </c>
      <c r="B364" s="277" t="str">
        <f>IF('Frais de personnel'!$B363="","",'Frais de personnel'!$B363)</f>
        <v/>
      </c>
      <c r="C364" s="277" t="str">
        <f>IF('Frais de personnel'!$C363="","",'Frais de personnel'!$C363)</f>
        <v/>
      </c>
      <c r="D364" s="278" t="str">
        <f>IF('Frais de personnel'!$D363="","",'Frais de personnel'!$D363)</f>
        <v/>
      </c>
      <c r="E364" s="251" t="str">
        <f>IF('Frais de personnel'!$E363="","",'Frais de personnel'!$E363)</f>
        <v/>
      </c>
      <c r="F364" s="279" t="str">
        <f>IF('Frais de personnel'!$F363="","",'Frais de personnel'!$F363)</f>
        <v/>
      </c>
      <c r="G364" s="123" t="str">
        <f>IF('Frais de personnel'!$G363="","",'Frais de personnel'!$G363)</f>
        <v/>
      </c>
      <c r="H364" s="123" t="str">
        <f>IF('Frais de personnel'!$H363="","",'Frais de personnel'!$H363)</f>
        <v/>
      </c>
      <c r="I364" s="280" t="str">
        <f>IF('Frais de personnel'!$I363=0,"",'Frais de personnel'!$I363)</f>
        <v/>
      </c>
      <c r="J364" s="122"/>
      <c r="K364" s="89"/>
      <c r="L364" s="89"/>
      <c r="M364" s="118" t="str">
        <f t="shared" si="25"/>
        <v/>
      </c>
      <c r="N364" s="254" t="str">
        <f t="shared" si="26"/>
        <v/>
      </c>
      <c r="O364" s="285" t="str">
        <f t="shared" si="27"/>
        <v/>
      </c>
      <c r="P364" s="272" t="str">
        <f t="shared" si="28"/>
        <v/>
      </c>
      <c r="Q364" s="287" t="str">
        <f t="shared" si="29"/>
        <v/>
      </c>
      <c r="R364" s="259"/>
      <c r="S364" s="126"/>
    </row>
    <row r="365" spans="1:19" ht="20.100000000000001" customHeight="1" x14ac:dyDescent="0.25">
      <c r="A365" s="244">
        <v>359</v>
      </c>
      <c r="B365" s="277" t="str">
        <f>IF('Frais de personnel'!$B364="","",'Frais de personnel'!$B364)</f>
        <v/>
      </c>
      <c r="C365" s="277" t="str">
        <f>IF('Frais de personnel'!$C364="","",'Frais de personnel'!$C364)</f>
        <v/>
      </c>
      <c r="D365" s="278" t="str">
        <f>IF('Frais de personnel'!$D364="","",'Frais de personnel'!$D364)</f>
        <v/>
      </c>
      <c r="E365" s="251" t="str">
        <f>IF('Frais de personnel'!$E364="","",'Frais de personnel'!$E364)</f>
        <v/>
      </c>
      <c r="F365" s="279" t="str">
        <f>IF('Frais de personnel'!$F364="","",'Frais de personnel'!$F364)</f>
        <v/>
      </c>
      <c r="G365" s="123" t="str">
        <f>IF('Frais de personnel'!$G364="","",'Frais de personnel'!$G364)</f>
        <v/>
      </c>
      <c r="H365" s="123" t="str">
        <f>IF('Frais de personnel'!$H364="","",'Frais de personnel'!$H364)</f>
        <v/>
      </c>
      <c r="I365" s="280" t="str">
        <f>IF('Frais de personnel'!$I364=0,"",'Frais de personnel'!$I364)</f>
        <v/>
      </c>
      <c r="J365" s="122"/>
      <c r="K365" s="89"/>
      <c r="L365" s="89"/>
      <c r="M365" s="118" t="str">
        <f t="shared" si="25"/>
        <v/>
      </c>
      <c r="N365" s="254" t="str">
        <f t="shared" si="26"/>
        <v/>
      </c>
      <c r="O365" s="285" t="str">
        <f t="shared" si="27"/>
        <v/>
      </c>
      <c r="P365" s="272" t="str">
        <f t="shared" si="28"/>
        <v/>
      </c>
      <c r="Q365" s="287" t="str">
        <f t="shared" si="29"/>
        <v/>
      </c>
      <c r="R365" s="259"/>
      <c r="S365" s="126"/>
    </row>
    <row r="366" spans="1:19" ht="20.100000000000001" customHeight="1" x14ac:dyDescent="0.25">
      <c r="A366" s="244">
        <v>360</v>
      </c>
      <c r="B366" s="277" t="str">
        <f>IF('Frais de personnel'!$B365="","",'Frais de personnel'!$B365)</f>
        <v/>
      </c>
      <c r="C366" s="277" t="str">
        <f>IF('Frais de personnel'!$C365="","",'Frais de personnel'!$C365)</f>
        <v/>
      </c>
      <c r="D366" s="278" t="str">
        <f>IF('Frais de personnel'!$D365="","",'Frais de personnel'!$D365)</f>
        <v/>
      </c>
      <c r="E366" s="251" t="str">
        <f>IF('Frais de personnel'!$E365="","",'Frais de personnel'!$E365)</f>
        <v/>
      </c>
      <c r="F366" s="279" t="str">
        <f>IF('Frais de personnel'!$F365="","",'Frais de personnel'!$F365)</f>
        <v/>
      </c>
      <c r="G366" s="123" t="str">
        <f>IF('Frais de personnel'!$G365="","",'Frais de personnel'!$G365)</f>
        <v/>
      </c>
      <c r="H366" s="123" t="str">
        <f>IF('Frais de personnel'!$H365="","",'Frais de personnel'!$H365)</f>
        <v/>
      </c>
      <c r="I366" s="280" t="str">
        <f>IF('Frais de personnel'!$I365=0,"",'Frais de personnel'!$I365)</f>
        <v/>
      </c>
      <c r="J366" s="122"/>
      <c r="K366" s="89"/>
      <c r="L366" s="89"/>
      <c r="M366" s="118" t="str">
        <f t="shared" si="25"/>
        <v/>
      </c>
      <c r="N366" s="254" t="str">
        <f t="shared" si="26"/>
        <v/>
      </c>
      <c r="O366" s="285" t="str">
        <f t="shared" si="27"/>
        <v/>
      </c>
      <c r="P366" s="272" t="str">
        <f t="shared" si="28"/>
        <v/>
      </c>
      <c r="Q366" s="287" t="str">
        <f t="shared" si="29"/>
        <v/>
      </c>
      <c r="R366" s="259"/>
      <c r="S366" s="126"/>
    </row>
    <row r="367" spans="1:19" ht="20.100000000000001" customHeight="1" x14ac:dyDescent="0.25">
      <c r="A367" s="244">
        <v>361</v>
      </c>
      <c r="B367" s="277" t="str">
        <f>IF('Frais de personnel'!$B366="","",'Frais de personnel'!$B366)</f>
        <v/>
      </c>
      <c r="C367" s="277" t="str">
        <f>IF('Frais de personnel'!$C366="","",'Frais de personnel'!$C366)</f>
        <v/>
      </c>
      <c r="D367" s="278" t="str">
        <f>IF('Frais de personnel'!$D366="","",'Frais de personnel'!$D366)</f>
        <v/>
      </c>
      <c r="E367" s="251" t="str">
        <f>IF('Frais de personnel'!$E366="","",'Frais de personnel'!$E366)</f>
        <v/>
      </c>
      <c r="F367" s="279" t="str">
        <f>IF('Frais de personnel'!$F366="","",'Frais de personnel'!$F366)</f>
        <v/>
      </c>
      <c r="G367" s="123" t="str">
        <f>IF('Frais de personnel'!$G366="","",'Frais de personnel'!$G366)</f>
        <v/>
      </c>
      <c r="H367" s="123" t="str">
        <f>IF('Frais de personnel'!$H366="","",'Frais de personnel'!$H366)</f>
        <v/>
      </c>
      <c r="I367" s="280" t="str">
        <f>IF('Frais de personnel'!$I366=0,"",'Frais de personnel'!$I366)</f>
        <v/>
      </c>
      <c r="J367" s="122"/>
      <c r="K367" s="89"/>
      <c r="L367" s="89"/>
      <c r="M367" s="118" t="str">
        <f t="shared" si="25"/>
        <v/>
      </c>
      <c r="N367" s="254" t="str">
        <f t="shared" si="26"/>
        <v/>
      </c>
      <c r="O367" s="285" t="str">
        <f t="shared" si="27"/>
        <v/>
      </c>
      <c r="P367" s="272" t="str">
        <f t="shared" si="28"/>
        <v/>
      </c>
      <c r="Q367" s="287" t="str">
        <f t="shared" si="29"/>
        <v/>
      </c>
      <c r="R367" s="259"/>
      <c r="S367" s="126"/>
    </row>
    <row r="368" spans="1:19" ht="20.100000000000001" customHeight="1" x14ac:dyDescent="0.25">
      <c r="A368" s="244">
        <v>362</v>
      </c>
      <c r="B368" s="277" t="str">
        <f>IF('Frais de personnel'!$B367="","",'Frais de personnel'!$B367)</f>
        <v/>
      </c>
      <c r="C368" s="277" t="str">
        <f>IF('Frais de personnel'!$C367="","",'Frais de personnel'!$C367)</f>
        <v/>
      </c>
      <c r="D368" s="278" t="str">
        <f>IF('Frais de personnel'!$D367="","",'Frais de personnel'!$D367)</f>
        <v/>
      </c>
      <c r="E368" s="251" t="str">
        <f>IF('Frais de personnel'!$E367="","",'Frais de personnel'!$E367)</f>
        <v/>
      </c>
      <c r="F368" s="279" t="str">
        <f>IF('Frais de personnel'!$F367="","",'Frais de personnel'!$F367)</f>
        <v/>
      </c>
      <c r="G368" s="123" t="str">
        <f>IF('Frais de personnel'!$G367="","",'Frais de personnel'!$G367)</f>
        <v/>
      </c>
      <c r="H368" s="123" t="str">
        <f>IF('Frais de personnel'!$H367="","",'Frais de personnel'!$H367)</f>
        <v/>
      </c>
      <c r="I368" s="280" t="str">
        <f>IF('Frais de personnel'!$I367=0,"",'Frais de personnel'!$I367)</f>
        <v/>
      </c>
      <c r="J368" s="122"/>
      <c r="K368" s="89"/>
      <c r="L368" s="89"/>
      <c r="M368" s="118" t="str">
        <f t="shared" si="25"/>
        <v/>
      </c>
      <c r="N368" s="254" t="str">
        <f t="shared" si="26"/>
        <v/>
      </c>
      <c r="O368" s="285" t="str">
        <f t="shared" si="27"/>
        <v/>
      </c>
      <c r="P368" s="272" t="str">
        <f t="shared" si="28"/>
        <v/>
      </c>
      <c r="Q368" s="287" t="str">
        <f t="shared" si="29"/>
        <v/>
      </c>
      <c r="R368" s="259"/>
      <c r="S368" s="126"/>
    </row>
    <row r="369" spans="1:19" ht="20.100000000000001" customHeight="1" x14ac:dyDescent="0.25">
      <c r="A369" s="244">
        <v>363</v>
      </c>
      <c r="B369" s="277" t="str">
        <f>IF('Frais de personnel'!$B368="","",'Frais de personnel'!$B368)</f>
        <v/>
      </c>
      <c r="C369" s="277" t="str">
        <f>IF('Frais de personnel'!$C368="","",'Frais de personnel'!$C368)</f>
        <v/>
      </c>
      <c r="D369" s="278" t="str">
        <f>IF('Frais de personnel'!$D368="","",'Frais de personnel'!$D368)</f>
        <v/>
      </c>
      <c r="E369" s="251" t="str">
        <f>IF('Frais de personnel'!$E368="","",'Frais de personnel'!$E368)</f>
        <v/>
      </c>
      <c r="F369" s="279" t="str">
        <f>IF('Frais de personnel'!$F368="","",'Frais de personnel'!$F368)</f>
        <v/>
      </c>
      <c r="G369" s="123" t="str">
        <f>IF('Frais de personnel'!$G368="","",'Frais de personnel'!$G368)</f>
        <v/>
      </c>
      <c r="H369" s="123" t="str">
        <f>IF('Frais de personnel'!$H368="","",'Frais de personnel'!$H368)</f>
        <v/>
      </c>
      <c r="I369" s="280" t="str">
        <f>IF('Frais de personnel'!$I368=0,"",'Frais de personnel'!$I368)</f>
        <v/>
      </c>
      <c r="J369" s="122"/>
      <c r="K369" s="89"/>
      <c r="L369" s="89"/>
      <c r="M369" s="118" t="str">
        <f t="shared" si="25"/>
        <v/>
      </c>
      <c r="N369" s="254" t="str">
        <f t="shared" si="26"/>
        <v/>
      </c>
      <c r="O369" s="285" t="str">
        <f t="shared" si="27"/>
        <v/>
      </c>
      <c r="P369" s="272" t="str">
        <f t="shared" si="28"/>
        <v/>
      </c>
      <c r="Q369" s="287" t="str">
        <f t="shared" si="29"/>
        <v/>
      </c>
      <c r="R369" s="259"/>
      <c r="S369" s="126"/>
    </row>
    <row r="370" spans="1:19" ht="20.100000000000001" customHeight="1" x14ac:dyDescent="0.25">
      <c r="A370" s="244">
        <v>364</v>
      </c>
      <c r="B370" s="277" t="str">
        <f>IF('Frais de personnel'!$B369="","",'Frais de personnel'!$B369)</f>
        <v/>
      </c>
      <c r="C370" s="277" t="str">
        <f>IF('Frais de personnel'!$C369="","",'Frais de personnel'!$C369)</f>
        <v/>
      </c>
      <c r="D370" s="278" t="str">
        <f>IF('Frais de personnel'!$D369="","",'Frais de personnel'!$D369)</f>
        <v/>
      </c>
      <c r="E370" s="251" t="str">
        <f>IF('Frais de personnel'!$E369="","",'Frais de personnel'!$E369)</f>
        <v/>
      </c>
      <c r="F370" s="279" t="str">
        <f>IF('Frais de personnel'!$F369="","",'Frais de personnel'!$F369)</f>
        <v/>
      </c>
      <c r="G370" s="123" t="str">
        <f>IF('Frais de personnel'!$G369="","",'Frais de personnel'!$G369)</f>
        <v/>
      </c>
      <c r="H370" s="123" t="str">
        <f>IF('Frais de personnel'!$H369="","",'Frais de personnel'!$H369)</f>
        <v/>
      </c>
      <c r="I370" s="280" t="str">
        <f>IF('Frais de personnel'!$I369=0,"",'Frais de personnel'!$I369)</f>
        <v/>
      </c>
      <c r="J370" s="122"/>
      <c r="K370" s="89"/>
      <c r="L370" s="89"/>
      <c r="M370" s="118" t="str">
        <f t="shared" si="25"/>
        <v/>
      </c>
      <c r="N370" s="254" t="str">
        <f t="shared" si="26"/>
        <v/>
      </c>
      <c r="O370" s="285" t="str">
        <f t="shared" si="27"/>
        <v/>
      </c>
      <c r="P370" s="272" t="str">
        <f t="shared" si="28"/>
        <v/>
      </c>
      <c r="Q370" s="287" t="str">
        <f t="shared" si="29"/>
        <v/>
      </c>
      <c r="R370" s="259"/>
      <c r="S370" s="126"/>
    </row>
    <row r="371" spans="1:19" ht="20.100000000000001" customHeight="1" x14ac:dyDescent="0.25">
      <c r="A371" s="244">
        <v>365</v>
      </c>
      <c r="B371" s="277" t="str">
        <f>IF('Frais de personnel'!$B370="","",'Frais de personnel'!$B370)</f>
        <v/>
      </c>
      <c r="C371" s="277" t="str">
        <f>IF('Frais de personnel'!$C370="","",'Frais de personnel'!$C370)</f>
        <v/>
      </c>
      <c r="D371" s="278" t="str">
        <f>IF('Frais de personnel'!$D370="","",'Frais de personnel'!$D370)</f>
        <v/>
      </c>
      <c r="E371" s="251" t="str">
        <f>IF('Frais de personnel'!$E370="","",'Frais de personnel'!$E370)</f>
        <v/>
      </c>
      <c r="F371" s="279" t="str">
        <f>IF('Frais de personnel'!$F370="","",'Frais de personnel'!$F370)</f>
        <v/>
      </c>
      <c r="G371" s="123" t="str">
        <f>IF('Frais de personnel'!$G370="","",'Frais de personnel'!$G370)</f>
        <v/>
      </c>
      <c r="H371" s="123" t="str">
        <f>IF('Frais de personnel'!$H370="","",'Frais de personnel'!$H370)</f>
        <v/>
      </c>
      <c r="I371" s="280" t="str">
        <f>IF('Frais de personnel'!$I370=0,"",'Frais de personnel'!$I370)</f>
        <v/>
      </c>
      <c r="J371" s="122"/>
      <c r="K371" s="89"/>
      <c r="L371" s="89"/>
      <c r="M371" s="118" t="str">
        <f t="shared" si="25"/>
        <v/>
      </c>
      <c r="N371" s="254" t="str">
        <f t="shared" si="26"/>
        <v/>
      </c>
      <c r="O371" s="285" t="str">
        <f t="shared" si="27"/>
        <v/>
      </c>
      <c r="P371" s="272" t="str">
        <f t="shared" si="28"/>
        <v/>
      </c>
      <c r="Q371" s="287" t="str">
        <f t="shared" si="29"/>
        <v/>
      </c>
      <c r="R371" s="259"/>
      <c r="S371" s="126"/>
    </row>
    <row r="372" spans="1:19" ht="20.100000000000001" customHeight="1" x14ac:dyDescent="0.25">
      <c r="A372" s="244">
        <v>366</v>
      </c>
      <c r="B372" s="277" t="str">
        <f>IF('Frais de personnel'!$B371="","",'Frais de personnel'!$B371)</f>
        <v/>
      </c>
      <c r="C372" s="277" t="str">
        <f>IF('Frais de personnel'!$C371="","",'Frais de personnel'!$C371)</f>
        <v/>
      </c>
      <c r="D372" s="278" t="str">
        <f>IF('Frais de personnel'!$D371="","",'Frais de personnel'!$D371)</f>
        <v/>
      </c>
      <c r="E372" s="251" t="str">
        <f>IF('Frais de personnel'!$E371="","",'Frais de personnel'!$E371)</f>
        <v/>
      </c>
      <c r="F372" s="279" t="str">
        <f>IF('Frais de personnel'!$F371="","",'Frais de personnel'!$F371)</f>
        <v/>
      </c>
      <c r="G372" s="123" t="str">
        <f>IF('Frais de personnel'!$G371="","",'Frais de personnel'!$G371)</f>
        <v/>
      </c>
      <c r="H372" s="123" t="str">
        <f>IF('Frais de personnel'!$H371="","",'Frais de personnel'!$H371)</f>
        <v/>
      </c>
      <c r="I372" s="280" t="str">
        <f>IF('Frais de personnel'!$I371=0,"",'Frais de personnel'!$I371)</f>
        <v/>
      </c>
      <c r="J372" s="122"/>
      <c r="K372" s="89"/>
      <c r="L372" s="89"/>
      <c r="M372" s="118" t="str">
        <f t="shared" si="25"/>
        <v/>
      </c>
      <c r="N372" s="254" t="str">
        <f t="shared" si="26"/>
        <v/>
      </c>
      <c r="O372" s="285" t="str">
        <f t="shared" si="27"/>
        <v/>
      </c>
      <c r="P372" s="272" t="str">
        <f t="shared" si="28"/>
        <v/>
      </c>
      <c r="Q372" s="287" t="str">
        <f t="shared" si="29"/>
        <v/>
      </c>
      <c r="R372" s="259"/>
      <c r="S372" s="126"/>
    </row>
    <row r="373" spans="1:19" ht="20.100000000000001" customHeight="1" x14ac:dyDescent="0.25">
      <c r="A373" s="244">
        <v>367</v>
      </c>
      <c r="B373" s="277" t="str">
        <f>IF('Frais de personnel'!$B372="","",'Frais de personnel'!$B372)</f>
        <v/>
      </c>
      <c r="C373" s="277" t="str">
        <f>IF('Frais de personnel'!$C372="","",'Frais de personnel'!$C372)</f>
        <v/>
      </c>
      <c r="D373" s="278" t="str">
        <f>IF('Frais de personnel'!$D372="","",'Frais de personnel'!$D372)</f>
        <v/>
      </c>
      <c r="E373" s="251" t="str">
        <f>IF('Frais de personnel'!$E372="","",'Frais de personnel'!$E372)</f>
        <v/>
      </c>
      <c r="F373" s="279" t="str">
        <f>IF('Frais de personnel'!$F372="","",'Frais de personnel'!$F372)</f>
        <v/>
      </c>
      <c r="G373" s="123" t="str">
        <f>IF('Frais de personnel'!$G372="","",'Frais de personnel'!$G372)</f>
        <v/>
      </c>
      <c r="H373" s="123" t="str">
        <f>IF('Frais de personnel'!$H372="","",'Frais de personnel'!$H372)</f>
        <v/>
      </c>
      <c r="I373" s="280" t="str">
        <f>IF('Frais de personnel'!$I372=0,"",'Frais de personnel'!$I372)</f>
        <v/>
      </c>
      <c r="J373" s="122"/>
      <c r="K373" s="89"/>
      <c r="L373" s="89"/>
      <c r="M373" s="118" t="str">
        <f t="shared" si="25"/>
        <v/>
      </c>
      <c r="N373" s="254" t="str">
        <f t="shared" si="26"/>
        <v/>
      </c>
      <c r="O373" s="285" t="str">
        <f t="shared" si="27"/>
        <v/>
      </c>
      <c r="P373" s="272" t="str">
        <f t="shared" si="28"/>
        <v/>
      </c>
      <c r="Q373" s="287" t="str">
        <f t="shared" si="29"/>
        <v/>
      </c>
      <c r="R373" s="259"/>
      <c r="S373" s="126"/>
    </row>
    <row r="374" spans="1:19" ht="20.100000000000001" customHeight="1" x14ac:dyDescent="0.25">
      <c r="A374" s="244">
        <v>368</v>
      </c>
      <c r="B374" s="277" t="str">
        <f>IF('Frais de personnel'!$B373="","",'Frais de personnel'!$B373)</f>
        <v/>
      </c>
      <c r="C374" s="277" t="str">
        <f>IF('Frais de personnel'!$C373="","",'Frais de personnel'!$C373)</f>
        <v/>
      </c>
      <c r="D374" s="278" t="str">
        <f>IF('Frais de personnel'!$D373="","",'Frais de personnel'!$D373)</f>
        <v/>
      </c>
      <c r="E374" s="251" t="str">
        <f>IF('Frais de personnel'!$E373="","",'Frais de personnel'!$E373)</f>
        <v/>
      </c>
      <c r="F374" s="279" t="str">
        <f>IF('Frais de personnel'!$F373="","",'Frais de personnel'!$F373)</f>
        <v/>
      </c>
      <c r="G374" s="123" t="str">
        <f>IF('Frais de personnel'!$G373="","",'Frais de personnel'!$G373)</f>
        <v/>
      </c>
      <c r="H374" s="123" t="str">
        <f>IF('Frais de personnel'!$H373="","",'Frais de personnel'!$H373)</f>
        <v/>
      </c>
      <c r="I374" s="280" t="str">
        <f>IF('Frais de personnel'!$I373=0,"",'Frais de personnel'!$I373)</f>
        <v/>
      </c>
      <c r="J374" s="122"/>
      <c r="K374" s="89"/>
      <c r="L374" s="89"/>
      <c r="M374" s="118" t="str">
        <f t="shared" si="25"/>
        <v/>
      </c>
      <c r="N374" s="254" t="str">
        <f t="shared" si="26"/>
        <v/>
      </c>
      <c r="O374" s="285" t="str">
        <f t="shared" si="27"/>
        <v/>
      </c>
      <c r="P374" s="272" t="str">
        <f t="shared" si="28"/>
        <v/>
      </c>
      <c r="Q374" s="287" t="str">
        <f t="shared" si="29"/>
        <v/>
      </c>
      <c r="R374" s="259"/>
      <c r="S374" s="126"/>
    </row>
    <row r="375" spans="1:19" ht="20.100000000000001" customHeight="1" x14ac:dyDescent="0.25">
      <c r="A375" s="244">
        <v>369</v>
      </c>
      <c r="B375" s="277" t="str">
        <f>IF('Frais de personnel'!$B374="","",'Frais de personnel'!$B374)</f>
        <v/>
      </c>
      <c r="C375" s="277" t="str">
        <f>IF('Frais de personnel'!$C374="","",'Frais de personnel'!$C374)</f>
        <v/>
      </c>
      <c r="D375" s="278" t="str">
        <f>IF('Frais de personnel'!$D374="","",'Frais de personnel'!$D374)</f>
        <v/>
      </c>
      <c r="E375" s="251" t="str">
        <f>IF('Frais de personnel'!$E374="","",'Frais de personnel'!$E374)</f>
        <v/>
      </c>
      <c r="F375" s="279" t="str">
        <f>IF('Frais de personnel'!$F374="","",'Frais de personnel'!$F374)</f>
        <v/>
      </c>
      <c r="G375" s="123" t="str">
        <f>IF('Frais de personnel'!$G374="","",'Frais de personnel'!$G374)</f>
        <v/>
      </c>
      <c r="H375" s="123" t="str">
        <f>IF('Frais de personnel'!$H374="","",'Frais de personnel'!$H374)</f>
        <v/>
      </c>
      <c r="I375" s="280" t="str">
        <f>IF('Frais de personnel'!$I374=0,"",'Frais de personnel'!$I374)</f>
        <v/>
      </c>
      <c r="J375" s="122"/>
      <c r="K375" s="89"/>
      <c r="L375" s="89"/>
      <c r="M375" s="118" t="str">
        <f t="shared" si="25"/>
        <v/>
      </c>
      <c r="N375" s="254" t="str">
        <f t="shared" si="26"/>
        <v/>
      </c>
      <c r="O375" s="285" t="str">
        <f t="shared" si="27"/>
        <v/>
      </c>
      <c r="P375" s="272" t="str">
        <f t="shared" si="28"/>
        <v/>
      </c>
      <c r="Q375" s="287" t="str">
        <f t="shared" si="29"/>
        <v/>
      </c>
      <c r="R375" s="259"/>
      <c r="S375" s="126"/>
    </row>
    <row r="376" spans="1:19" ht="20.100000000000001" customHeight="1" x14ac:dyDescent="0.25">
      <c r="A376" s="244">
        <v>370</v>
      </c>
      <c r="B376" s="277" t="str">
        <f>IF('Frais de personnel'!$B375="","",'Frais de personnel'!$B375)</f>
        <v/>
      </c>
      <c r="C376" s="277" t="str">
        <f>IF('Frais de personnel'!$C375="","",'Frais de personnel'!$C375)</f>
        <v/>
      </c>
      <c r="D376" s="278" t="str">
        <f>IF('Frais de personnel'!$D375="","",'Frais de personnel'!$D375)</f>
        <v/>
      </c>
      <c r="E376" s="251" t="str">
        <f>IF('Frais de personnel'!$E375="","",'Frais de personnel'!$E375)</f>
        <v/>
      </c>
      <c r="F376" s="279" t="str">
        <f>IF('Frais de personnel'!$F375="","",'Frais de personnel'!$F375)</f>
        <v/>
      </c>
      <c r="G376" s="123" t="str">
        <f>IF('Frais de personnel'!$G375="","",'Frais de personnel'!$G375)</f>
        <v/>
      </c>
      <c r="H376" s="123" t="str">
        <f>IF('Frais de personnel'!$H375="","",'Frais de personnel'!$H375)</f>
        <v/>
      </c>
      <c r="I376" s="280" t="str">
        <f>IF('Frais de personnel'!$I375=0,"",'Frais de personnel'!$I375)</f>
        <v/>
      </c>
      <c r="J376" s="122"/>
      <c r="K376" s="89"/>
      <c r="L376" s="89"/>
      <c r="M376" s="118" t="str">
        <f t="shared" si="25"/>
        <v/>
      </c>
      <c r="N376" s="254" t="str">
        <f t="shared" si="26"/>
        <v/>
      </c>
      <c r="O376" s="285" t="str">
        <f t="shared" si="27"/>
        <v/>
      </c>
      <c r="P376" s="272" t="str">
        <f t="shared" si="28"/>
        <v/>
      </c>
      <c r="Q376" s="287" t="str">
        <f t="shared" si="29"/>
        <v/>
      </c>
      <c r="R376" s="259"/>
      <c r="S376" s="126"/>
    </row>
    <row r="377" spans="1:19" ht="20.100000000000001" customHeight="1" x14ac:dyDescent="0.25">
      <c r="A377" s="244">
        <v>371</v>
      </c>
      <c r="B377" s="277" t="str">
        <f>IF('Frais de personnel'!$B376="","",'Frais de personnel'!$B376)</f>
        <v/>
      </c>
      <c r="C377" s="277" t="str">
        <f>IF('Frais de personnel'!$C376="","",'Frais de personnel'!$C376)</f>
        <v/>
      </c>
      <c r="D377" s="278" t="str">
        <f>IF('Frais de personnel'!$D376="","",'Frais de personnel'!$D376)</f>
        <v/>
      </c>
      <c r="E377" s="251" t="str">
        <f>IF('Frais de personnel'!$E376="","",'Frais de personnel'!$E376)</f>
        <v/>
      </c>
      <c r="F377" s="279" t="str">
        <f>IF('Frais de personnel'!$F376="","",'Frais de personnel'!$F376)</f>
        <v/>
      </c>
      <c r="G377" s="123" t="str">
        <f>IF('Frais de personnel'!$G376="","",'Frais de personnel'!$G376)</f>
        <v/>
      </c>
      <c r="H377" s="123" t="str">
        <f>IF('Frais de personnel'!$H376="","",'Frais de personnel'!$H376)</f>
        <v/>
      </c>
      <c r="I377" s="280" t="str">
        <f>IF('Frais de personnel'!$I376=0,"",'Frais de personnel'!$I376)</f>
        <v/>
      </c>
      <c r="J377" s="122"/>
      <c r="K377" s="89"/>
      <c r="L377" s="89"/>
      <c r="M377" s="118" t="str">
        <f t="shared" si="25"/>
        <v/>
      </c>
      <c r="N377" s="254" t="str">
        <f t="shared" si="26"/>
        <v/>
      </c>
      <c r="O377" s="285" t="str">
        <f t="shared" si="27"/>
        <v/>
      </c>
      <c r="P377" s="272" t="str">
        <f t="shared" si="28"/>
        <v/>
      </c>
      <c r="Q377" s="287" t="str">
        <f t="shared" si="29"/>
        <v/>
      </c>
      <c r="R377" s="259"/>
      <c r="S377" s="126"/>
    </row>
    <row r="378" spans="1:19" ht="20.100000000000001" customHeight="1" x14ac:dyDescent="0.25">
      <c r="A378" s="244">
        <v>372</v>
      </c>
      <c r="B378" s="277" t="str">
        <f>IF('Frais de personnel'!$B377="","",'Frais de personnel'!$B377)</f>
        <v/>
      </c>
      <c r="C378" s="277" t="str">
        <f>IF('Frais de personnel'!$C377="","",'Frais de personnel'!$C377)</f>
        <v/>
      </c>
      <c r="D378" s="278" t="str">
        <f>IF('Frais de personnel'!$D377="","",'Frais de personnel'!$D377)</f>
        <v/>
      </c>
      <c r="E378" s="251" t="str">
        <f>IF('Frais de personnel'!$E377="","",'Frais de personnel'!$E377)</f>
        <v/>
      </c>
      <c r="F378" s="279" t="str">
        <f>IF('Frais de personnel'!$F377="","",'Frais de personnel'!$F377)</f>
        <v/>
      </c>
      <c r="G378" s="123" t="str">
        <f>IF('Frais de personnel'!$G377="","",'Frais de personnel'!$G377)</f>
        <v/>
      </c>
      <c r="H378" s="123" t="str">
        <f>IF('Frais de personnel'!$H377="","",'Frais de personnel'!$H377)</f>
        <v/>
      </c>
      <c r="I378" s="280" t="str">
        <f>IF('Frais de personnel'!$I377=0,"",'Frais de personnel'!$I377)</f>
        <v/>
      </c>
      <c r="J378" s="122"/>
      <c r="K378" s="89"/>
      <c r="L378" s="89"/>
      <c r="M378" s="118" t="str">
        <f t="shared" si="25"/>
        <v/>
      </c>
      <c r="N378" s="254" t="str">
        <f t="shared" si="26"/>
        <v/>
      </c>
      <c r="O378" s="285" t="str">
        <f t="shared" si="27"/>
        <v/>
      </c>
      <c r="P378" s="272" t="str">
        <f t="shared" si="28"/>
        <v/>
      </c>
      <c r="Q378" s="287" t="str">
        <f t="shared" si="29"/>
        <v/>
      </c>
      <c r="R378" s="259"/>
      <c r="S378" s="126"/>
    </row>
    <row r="379" spans="1:19" ht="20.100000000000001" customHeight="1" x14ac:dyDescent="0.25">
      <c r="A379" s="244">
        <v>373</v>
      </c>
      <c r="B379" s="277" t="str">
        <f>IF('Frais de personnel'!$B378="","",'Frais de personnel'!$B378)</f>
        <v/>
      </c>
      <c r="C379" s="277" t="str">
        <f>IF('Frais de personnel'!$C378="","",'Frais de personnel'!$C378)</f>
        <v/>
      </c>
      <c r="D379" s="278" t="str">
        <f>IF('Frais de personnel'!$D378="","",'Frais de personnel'!$D378)</f>
        <v/>
      </c>
      <c r="E379" s="251" t="str">
        <f>IF('Frais de personnel'!$E378="","",'Frais de personnel'!$E378)</f>
        <v/>
      </c>
      <c r="F379" s="279" t="str">
        <f>IF('Frais de personnel'!$F378="","",'Frais de personnel'!$F378)</f>
        <v/>
      </c>
      <c r="G379" s="123" t="str">
        <f>IF('Frais de personnel'!$G378="","",'Frais de personnel'!$G378)</f>
        <v/>
      </c>
      <c r="H379" s="123" t="str">
        <f>IF('Frais de personnel'!$H378="","",'Frais de personnel'!$H378)</f>
        <v/>
      </c>
      <c r="I379" s="280" t="str">
        <f>IF('Frais de personnel'!$I378=0,"",'Frais de personnel'!$I378)</f>
        <v/>
      </c>
      <c r="J379" s="122"/>
      <c r="K379" s="89"/>
      <c r="L379" s="89"/>
      <c r="M379" s="118" t="str">
        <f t="shared" si="25"/>
        <v/>
      </c>
      <c r="N379" s="254" t="str">
        <f t="shared" si="26"/>
        <v/>
      </c>
      <c r="O379" s="285" t="str">
        <f t="shared" si="27"/>
        <v/>
      </c>
      <c r="P379" s="272" t="str">
        <f t="shared" si="28"/>
        <v/>
      </c>
      <c r="Q379" s="287" t="str">
        <f t="shared" si="29"/>
        <v/>
      </c>
      <c r="R379" s="259"/>
      <c r="S379" s="126"/>
    </row>
    <row r="380" spans="1:19" ht="20.100000000000001" customHeight="1" x14ac:dyDescent="0.25">
      <c r="A380" s="244">
        <v>374</v>
      </c>
      <c r="B380" s="277" t="str">
        <f>IF('Frais de personnel'!$B379="","",'Frais de personnel'!$B379)</f>
        <v/>
      </c>
      <c r="C380" s="277" t="str">
        <f>IF('Frais de personnel'!$C379="","",'Frais de personnel'!$C379)</f>
        <v/>
      </c>
      <c r="D380" s="278" t="str">
        <f>IF('Frais de personnel'!$D379="","",'Frais de personnel'!$D379)</f>
        <v/>
      </c>
      <c r="E380" s="251" t="str">
        <f>IF('Frais de personnel'!$E379="","",'Frais de personnel'!$E379)</f>
        <v/>
      </c>
      <c r="F380" s="279" t="str">
        <f>IF('Frais de personnel'!$F379="","",'Frais de personnel'!$F379)</f>
        <v/>
      </c>
      <c r="G380" s="123" t="str">
        <f>IF('Frais de personnel'!$G379="","",'Frais de personnel'!$G379)</f>
        <v/>
      </c>
      <c r="H380" s="123" t="str">
        <f>IF('Frais de personnel'!$H379="","",'Frais de personnel'!$H379)</f>
        <v/>
      </c>
      <c r="I380" s="280" t="str">
        <f>IF('Frais de personnel'!$I379=0,"",'Frais de personnel'!$I379)</f>
        <v/>
      </c>
      <c r="J380" s="122"/>
      <c r="K380" s="89"/>
      <c r="L380" s="89"/>
      <c r="M380" s="118" t="str">
        <f t="shared" si="25"/>
        <v/>
      </c>
      <c r="N380" s="254" t="str">
        <f t="shared" si="26"/>
        <v/>
      </c>
      <c r="O380" s="285" t="str">
        <f t="shared" si="27"/>
        <v/>
      </c>
      <c r="P380" s="272" t="str">
        <f t="shared" si="28"/>
        <v/>
      </c>
      <c r="Q380" s="287" t="str">
        <f t="shared" si="29"/>
        <v/>
      </c>
      <c r="R380" s="259"/>
      <c r="S380" s="126"/>
    </row>
    <row r="381" spans="1:19" ht="20.100000000000001" customHeight="1" x14ac:dyDescent="0.25">
      <c r="A381" s="244">
        <v>375</v>
      </c>
      <c r="B381" s="277" t="str">
        <f>IF('Frais de personnel'!$B380="","",'Frais de personnel'!$B380)</f>
        <v/>
      </c>
      <c r="C381" s="277" t="str">
        <f>IF('Frais de personnel'!$C380="","",'Frais de personnel'!$C380)</f>
        <v/>
      </c>
      <c r="D381" s="278" t="str">
        <f>IF('Frais de personnel'!$D380="","",'Frais de personnel'!$D380)</f>
        <v/>
      </c>
      <c r="E381" s="251" t="str">
        <f>IF('Frais de personnel'!$E380="","",'Frais de personnel'!$E380)</f>
        <v/>
      </c>
      <c r="F381" s="279" t="str">
        <f>IF('Frais de personnel'!$F380="","",'Frais de personnel'!$F380)</f>
        <v/>
      </c>
      <c r="G381" s="123" t="str">
        <f>IF('Frais de personnel'!$G380="","",'Frais de personnel'!$G380)</f>
        <v/>
      </c>
      <c r="H381" s="123" t="str">
        <f>IF('Frais de personnel'!$H380="","",'Frais de personnel'!$H380)</f>
        <v/>
      </c>
      <c r="I381" s="280" t="str">
        <f>IF('Frais de personnel'!$I380=0,"",'Frais de personnel'!$I380)</f>
        <v/>
      </c>
      <c r="J381" s="122"/>
      <c r="K381" s="89"/>
      <c r="L381" s="89"/>
      <c r="M381" s="118" t="str">
        <f t="shared" si="25"/>
        <v/>
      </c>
      <c r="N381" s="254" t="str">
        <f t="shared" si="26"/>
        <v/>
      </c>
      <c r="O381" s="285" t="str">
        <f t="shared" si="27"/>
        <v/>
      </c>
      <c r="P381" s="272" t="str">
        <f t="shared" si="28"/>
        <v/>
      </c>
      <c r="Q381" s="287" t="str">
        <f t="shared" si="29"/>
        <v/>
      </c>
      <c r="R381" s="259"/>
      <c r="S381" s="126"/>
    </row>
    <row r="382" spans="1:19" ht="20.100000000000001" customHeight="1" x14ac:dyDescent="0.25">
      <c r="A382" s="244">
        <v>376</v>
      </c>
      <c r="B382" s="277" t="str">
        <f>IF('Frais de personnel'!$B381="","",'Frais de personnel'!$B381)</f>
        <v/>
      </c>
      <c r="C382" s="277" t="str">
        <f>IF('Frais de personnel'!$C381="","",'Frais de personnel'!$C381)</f>
        <v/>
      </c>
      <c r="D382" s="278" t="str">
        <f>IF('Frais de personnel'!$D381="","",'Frais de personnel'!$D381)</f>
        <v/>
      </c>
      <c r="E382" s="251" t="str">
        <f>IF('Frais de personnel'!$E381="","",'Frais de personnel'!$E381)</f>
        <v/>
      </c>
      <c r="F382" s="279" t="str">
        <f>IF('Frais de personnel'!$F381="","",'Frais de personnel'!$F381)</f>
        <v/>
      </c>
      <c r="G382" s="123" t="str">
        <f>IF('Frais de personnel'!$G381="","",'Frais de personnel'!$G381)</f>
        <v/>
      </c>
      <c r="H382" s="123" t="str">
        <f>IF('Frais de personnel'!$H381="","",'Frais de personnel'!$H381)</f>
        <v/>
      </c>
      <c r="I382" s="280" t="str">
        <f>IF('Frais de personnel'!$I381=0,"",'Frais de personnel'!$I381)</f>
        <v/>
      </c>
      <c r="J382" s="122"/>
      <c r="K382" s="89"/>
      <c r="L382" s="89"/>
      <c r="M382" s="118" t="str">
        <f t="shared" si="25"/>
        <v/>
      </c>
      <c r="N382" s="254" t="str">
        <f t="shared" si="26"/>
        <v/>
      </c>
      <c r="O382" s="285" t="str">
        <f t="shared" si="27"/>
        <v/>
      </c>
      <c r="P382" s="272" t="str">
        <f t="shared" si="28"/>
        <v/>
      </c>
      <c r="Q382" s="287" t="str">
        <f t="shared" si="29"/>
        <v/>
      </c>
      <c r="R382" s="259"/>
      <c r="S382" s="126"/>
    </row>
    <row r="383" spans="1:19" ht="20.100000000000001" customHeight="1" x14ac:dyDescent="0.25">
      <c r="A383" s="244">
        <v>377</v>
      </c>
      <c r="B383" s="277" t="str">
        <f>IF('Frais de personnel'!$B382="","",'Frais de personnel'!$B382)</f>
        <v/>
      </c>
      <c r="C383" s="277" t="str">
        <f>IF('Frais de personnel'!$C382="","",'Frais de personnel'!$C382)</f>
        <v/>
      </c>
      <c r="D383" s="278" t="str">
        <f>IF('Frais de personnel'!$D382="","",'Frais de personnel'!$D382)</f>
        <v/>
      </c>
      <c r="E383" s="251" t="str">
        <f>IF('Frais de personnel'!$E382="","",'Frais de personnel'!$E382)</f>
        <v/>
      </c>
      <c r="F383" s="279" t="str">
        <f>IF('Frais de personnel'!$F382="","",'Frais de personnel'!$F382)</f>
        <v/>
      </c>
      <c r="G383" s="123" t="str">
        <f>IF('Frais de personnel'!$G382="","",'Frais de personnel'!$G382)</f>
        <v/>
      </c>
      <c r="H383" s="123" t="str">
        <f>IF('Frais de personnel'!$H382="","",'Frais de personnel'!$H382)</f>
        <v/>
      </c>
      <c r="I383" s="280" t="str">
        <f>IF('Frais de personnel'!$I382=0,"",'Frais de personnel'!$I382)</f>
        <v/>
      </c>
      <c r="J383" s="122"/>
      <c r="K383" s="89"/>
      <c r="L383" s="89"/>
      <c r="M383" s="118" t="str">
        <f t="shared" si="25"/>
        <v/>
      </c>
      <c r="N383" s="254" t="str">
        <f t="shared" si="26"/>
        <v/>
      </c>
      <c r="O383" s="285" t="str">
        <f t="shared" si="27"/>
        <v/>
      </c>
      <c r="P383" s="272" t="str">
        <f t="shared" si="28"/>
        <v/>
      </c>
      <c r="Q383" s="287" t="str">
        <f t="shared" si="29"/>
        <v/>
      </c>
      <c r="R383" s="259"/>
      <c r="S383" s="126"/>
    </row>
    <row r="384" spans="1:19" ht="20.100000000000001" customHeight="1" x14ac:dyDescent="0.25">
      <c r="A384" s="244">
        <v>378</v>
      </c>
      <c r="B384" s="277" t="str">
        <f>IF('Frais de personnel'!$B383="","",'Frais de personnel'!$B383)</f>
        <v/>
      </c>
      <c r="C384" s="277" t="str">
        <f>IF('Frais de personnel'!$C383="","",'Frais de personnel'!$C383)</f>
        <v/>
      </c>
      <c r="D384" s="278" t="str">
        <f>IF('Frais de personnel'!$D383="","",'Frais de personnel'!$D383)</f>
        <v/>
      </c>
      <c r="E384" s="251" t="str">
        <f>IF('Frais de personnel'!$E383="","",'Frais de personnel'!$E383)</f>
        <v/>
      </c>
      <c r="F384" s="279" t="str">
        <f>IF('Frais de personnel'!$F383="","",'Frais de personnel'!$F383)</f>
        <v/>
      </c>
      <c r="G384" s="123" t="str">
        <f>IF('Frais de personnel'!$G383="","",'Frais de personnel'!$G383)</f>
        <v/>
      </c>
      <c r="H384" s="123" t="str">
        <f>IF('Frais de personnel'!$H383="","",'Frais de personnel'!$H383)</f>
        <v/>
      </c>
      <c r="I384" s="280" t="str">
        <f>IF('Frais de personnel'!$I383=0,"",'Frais de personnel'!$I383)</f>
        <v/>
      </c>
      <c r="J384" s="122"/>
      <c r="K384" s="89"/>
      <c r="L384" s="89"/>
      <c r="M384" s="118" t="str">
        <f t="shared" si="25"/>
        <v/>
      </c>
      <c r="N384" s="254" t="str">
        <f t="shared" si="26"/>
        <v/>
      </c>
      <c r="O384" s="285" t="str">
        <f t="shared" si="27"/>
        <v/>
      </c>
      <c r="P384" s="272" t="str">
        <f t="shared" si="28"/>
        <v/>
      </c>
      <c r="Q384" s="287" t="str">
        <f t="shared" si="29"/>
        <v/>
      </c>
      <c r="R384" s="259"/>
      <c r="S384" s="126"/>
    </row>
    <row r="385" spans="1:19" ht="20.100000000000001" customHeight="1" x14ac:dyDescent="0.25">
      <c r="A385" s="244">
        <v>379</v>
      </c>
      <c r="B385" s="277" t="str">
        <f>IF('Frais de personnel'!$B384="","",'Frais de personnel'!$B384)</f>
        <v/>
      </c>
      <c r="C385" s="277" t="str">
        <f>IF('Frais de personnel'!$C384="","",'Frais de personnel'!$C384)</f>
        <v/>
      </c>
      <c r="D385" s="278" t="str">
        <f>IF('Frais de personnel'!$D384="","",'Frais de personnel'!$D384)</f>
        <v/>
      </c>
      <c r="E385" s="251" t="str">
        <f>IF('Frais de personnel'!$E384="","",'Frais de personnel'!$E384)</f>
        <v/>
      </c>
      <c r="F385" s="279" t="str">
        <f>IF('Frais de personnel'!$F384="","",'Frais de personnel'!$F384)</f>
        <v/>
      </c>
      <c r="G385" s="123" t="str">
        <f>IF('Frais de personnel'!$G384="","",'Frais de personnel'!$G384)</f>
        <v/>
      </c>
      <c r="H385" s="123" t="str">
        <f>IF('Frais de personnel'!$H384="","",'Frais de personnel'!$H384)</f>
        <v/>
      </c>
      <c r="I385" s="280" t="str">
        <f>IF('Frais de personnel'!$I384=0,"",'Frais de personnel'!$I384)</f>
        <v/>
      </c>
      <c r="J385" s="122"/>
      <c r="K385" s="89"/>
      <c r="L385" s="89"/>
      <c r="M385" s="118" t="str">
        <f t="shared" si="25"/>
        <v/>
      </c>
      <c r="N385" s="254" t="str">
        <f t="shared" si="26"/>
        <v/>
      </c>
      <c r="O385" s="285" t="str">
        <f t="shared" si="27"/>
        <v/>
      </c>
      <c r="P385" s="272" t="str">
        <f t="shared" si="28"/>
        <v/>
      </c>
      <c r="Q385" s="287" t="str">
        <f t="shared" si="29"/>
        <v/>
      </c>
      <c r="R385" s="259"/>
      <c r="S385" s="126"/>
    </row>
    <row r="386" spans="1:19" ht="20.100000000000001" customHeight="1" x14ac:dyDescent="0.25">
      <c r="A386" s="244">
        <v>380</v>
      </c>
      <c r="B386" s="277" t="str">
        <f>IF('Frais de personnel'!$B385="","",'Frais de personnel'!$B385)</f>
        <v/>
      </c>
      <c r="C386" s="277" t="str">
        <f>IF('Frais de personnel'!$C385="","",'Frais de personnel'!$C385)</f>
        <v/>
      </c>
      <c r="D386" s="278" t="str">
        <f>IF('Frais de personnel'!$D385="","",'Frais de personnel'!$D385)</f>
        <v/>
      </c>
      <c r="E386" s="251" t="str">
        <f>IF('Frais de personnel'!$E385="","",'Frais de personnel'!$E385)</f>
        <v/>
      </c>
      <c r="F386" s="279" t="str">
        <f>IF('Frais de personnel'!$F385="","",'Frais de personnel'!$F385)</f>
        <v/>
      </c>
      <c r="G386" s="123" t="str">
        <f>IF('Frais de personnel'!$G385="","",'Frais de personnel'!$G385)</f>
        <v/>
      </c>
      <c r="H386" s="123" t="str">
        <f>IF('Frais de personnel'!$H385="","",'Frais de personnel'!$H385)</f>
        <v/>
      </c>
      <c r="I386" s="280" t="str">
        <f>IF('Frais de personnel'!$I385=0,"",'Frais de personnel'!$I385)</f>
        <v/>
      </c>
      <c r="J386" s="122"/>
      <c r="K386" s="89"/>
      <c r="L386" s="89"/>
      <c r="M386" s="118" t="str">
        <f t="shared" si="25"/>
        <v/>
      </c>
      <c r="N386" s="254" t="str">
        <f t="shared" si="26"/>
        <v/>
      </c>
      <c r="O386" s="285" t="str">
        <f t="shared" si="27"/>
        <v/>
      </c>
      <c r="P386" s="272" t="str">
        <f t="shared" si="28"/>
        <v/>
      </c>
      <c r="Q386" s="287" t="str">
        <f t="shared" si="29"/>
        <v/>
      </c>
      <c r="R386" s="259"/>
      <c r="S386" s="126"/>
    </row>
    <row r="387" spans="1:19" ht="20.100000000000001" customHeight="1" x14ac:dyDescent="0.25">
      <c r="A387" s="244">
        <v>381</v>
      </c>
      <c r="B387" s="277" t="str">
        <f>IF('Frais de personnel'!$B386="","",'Frais de personnel'!$B386)</f>
        <v/>
      </c>
      <c r="C387" s="277" t="str">
        <f>IF('Frais de personnel'!$C386="","",'Frais de personnel'!$C386)</f>
        <v/>
      </c>
      <c r="D387" s="278" t="str">
        <f>IF('Frais de personnel'!$D386="","",'Frais de personnel'!$D386)</f>
        <v/>
      </c>
      <c r="E387" s="251" t="str">
        <f>IF('Frais de personnel'!$E386="","",'Frais de personnel'!$E386)</f>
        <v/>
      </c>
      <c r="F387" s="279" t="str">
        <f>IF('Frais de personnel'!$F386="","",'Frais de personnel'!$F386)</f>
        <v/>
      </c>
      <c r="G387" s="123" t="str">
        <f>IF('Frais de personnel'!$G386="","",'Frais de personnel'!$G386)</f>
        <v/>
      </c>
      <c r="H387" s="123" t="str">
        <f>IF('Frais de personnel'!$H386="","",'Frais de personnel'!$H386)</f>
        <v/>
      </c>
      <c r="I387" s="280" t="str">
        <f>IF('Frais de personnel'!$I386=0,"",'Frais de personnel'!$I386)</f>
        <v/>
      </c>
      <c r="J387" s="122"/>
      <c r="K387" s="89"/>
      <c r="L387" s="89"/>
      <c r="M387" s="118" t="str">
        <f t="shared" si="25"/>
        <v/>
      </c>
      <c r="N387" s="254" t="str">
        <f t="shared" si="26"/>
        <v/>
      </c>
      <c r="O387" s="285" t="str">
        <f t="shared" si="27"/>
        <v/>
      </c>
      <c r="P387" s="272" t="str">
        <f t="shared" si="28"/>
        <v/>
      </c>
      <c r="Q387" s="287" t="str">
        <f t="shared" si="29"/>
        <v/>
      </c>
      <c r="R387" s="259"/>
      <c r="S387" s="126"/>
    </row>
    <row r="388" spans="1:19" ht="20.100000000000001" customHeight="1" x14ac:dyDescent="0.25">
      <c r="A388" s="244">
        <v>382</v>
      </c>
      <c r="B388" s="277" t="str">
        <f>IF('Frais de personnel'!$B387="","",'Frais de personnel'!$B387)</f>
        <v/>
      </c>
      <c r="C388" s="277" t="str">
        <f>IF('Frais de personnel'!$C387="","",'Frais de personnel'!$C387)</f>
        <v/>
      </c>
      <c r="D388" s="278" t="str">
        <f>IF('Frais de personnel'!$D387="","",'Frais de personnel'!$D387)</f>
        <v/>
      </c>
      <c r="E388" s="251" t="str">
        <f>IF('Frais de personnel'!$E387="","",'Frais de personnel'!$E387)</f>
        <v/>
      </c>
      <c r="F388" s="279" t="str">
        <f>IF('Frais de personnel'!$F387="","",'Frais de personnel'!$F387)</f>
        <v/>
      </c>
      <c r="G388" s="123" t="str">
        <f>IF('Frais de personnel'!$G387="","",'Frais de personnel'!$G387)</f>
        <v/>
      </c>
      <c r="H388" s="123" t="str">
        <f>IF('Frais de personnel'!$H387="","",'Frais de personnel'!$H387)</f>
        <v/>
      </c>
      <c r="I388" s="280" t="str">
        <f>IF('Frais de personnel'!$I387=0,"",'Frais de personnel'!$I387)</f>
        <v/>
      </c>
      <c r="J388" s="122"/>
      <c r="K388" s="89"/>
      <c r="L388" s="89"/>
      <c r="M388" s="118" t="str">
        <f t="shared" si="25"/>
        <v/>
      </c>
      <c r="N388" s="254" t="str">
        <f t="shared" si="26"/>
        <v/>
      </c>
      <c r="O388" s="285" t="str">
        <f t="shared" si="27"/>
        <v/>
      </c>
      <c r="P388" s="272" t="str">
        <f t="shared" si="28"/>
        <v/>
      </c>
      <c r="Q388" s="287" t="str">
        <f t="shared" si="29"/>
        <v/>
      </c>
      <c r="R388" s="259"/>
      <c r="S388" s="126"/>
    </row>
    <row r="389" spans="1:19" ht="20.100000000000001" customHeight="1" x14ac:dyDescent="0.25">
      <c r="A389" s="244">
        <v>383</v>
      </c>
      <c r="B389" s="277" t="str">
        <f>IF('Frais de personnel'!$B388="","",'Frais de personnel'!$B388)</f>
        <v/>
      </c>
      <c r="C389" s="277" t="str">
        <f>IF('Frais de personnel'!$C388="","",'Frais de personnel'!$C388)</f>
        <v/>
      </c>
      <c r="D389" s="278" t="str">
        <f>IF('Frais de personnel'!$D388="","",'Frais de personnel'!$D388)</f>
        <v/>
      </c>
      <c r="E389" s="251" t="str">
        <f>IF('Frais de personnel'!$E388="","",'Frais de personnel'!$E388)</f>
        <v/>
      </c>
      <c r="F389" s="279" t="str">
        <f>IF('Frais de personnel'!$F388="","",'Frais de personnel'!$F388)</f>
        <v/>
      </c>
      <c r="G389" s="123" t="str">
        <f>IF('Frais de personnel'!$G388="","",'Frais de personnel'!$G388)</f>
        <v/>
      </c>
      <c r="H389" s="123" t="str">
        <f>IF('Frais de personnel'!$H388="","",'Frais de personnel'!$H388)</f>
        <v/>
      </c>
      <c r="I389" s="280" t="str">
        <f>IF('Frais de personnel'!$I388=0,"",'Frais de personnel'!$I388)</f>
        <v/>
      </c>
      <c r="J389" s="122"/>
      <c r="K389" s="89"/>
      <c r="L389" s="89"/>
      <c r="M389" s="118" t="str">
        <f t="shared" si="25"/>
        <v/>
      </c>
      <c r="N389" s="254" t="str">
        <f t="shared" si="26"/>
        <v/>
      </c>
      <c r="O389" s="285" t="str">
        <f t="shared" si="27"/>
        <v/>
      </c>
      <c r="P389" s="272" t="str">
        <f t="shared" si="28"/>
        <v/>
      </c>
      <c r="Q389" s="287" t="str">
        <f t="shared" si="29"/>
        <v/>
      </c>
      <c r="R389" s="259"/>
      <c r="S389" s="126"/>
    </row>
    <row r="390" spans="1:19" ht="20.100000000000001" customHeight="1" x14ac:dyDescent="0.25">
      <c r="A390" s="244">
        <v>384</v>
      </c>
      <c r="B390" s="277" t="str">
        <f>IF('Frais de personnel'!$B389="","",'Frais de personnel'!$B389)</f>
        <v/>
      </c>
      <c r="C390" s="277" t="str">
        <f>IF('Frais de personnel'!$C389="","",'Frais de personnel'!$C389)</f>
        <v/>
      </c>
      <c r="D390" s="278" t="str">
        <f>IF('Frais de personnel'!$D389="","",'Frais de personnel'!$D389)</f>
        <v/>
      </c>
      <c r="E390" s="251" t="str">
        <f>IF('Frais de personnel'!$E389="","",'Frais de personnel'!$E389)</f>
        <v/>
      </c>
      <c r="F390" s="279" t="str">
        <f>IF('Frais de personnel'!$F389="","",'Frais de personnel'!$F389)</f>
        <v/>
      </c>
      <c r="G390" s="123" t="str">
        <f>IF('Frais de personnel'!$G389="","",'Frais de personnel'!$G389)</f>
        <v/>
      </c>
      <c r="H390" s="123" t="str">
        <f>IF('Frais de personnel'!$H389="","",'Frais de personnel'!$H389)</f>
        <v/>
      </c>
      <c r="I390" s="280" t="str">
        <f>IF('Frais de personnel'!$I389=0,"",'Frais de personnel'!$I389)</f>
        <v/>
      </c>
      <c r="J390" s="122"/>
      <c r="K390" s="89"/>
      <c r="L390" s="89"/>
      <c r="M390" s="118" t="str">
        <f t="shared" si="25"/>
        <v/>
      </c>
      <c r="N390" s="254" t="str">
        <f t="shared" si="26"/>
        <v/>
      </c>
      <c r="O390" s="285" t="str">
        <f t="shared" si="27"/>
        <v/>
      </c>
      <c r="P390" s="272" t="str">
        <f t="shared" si="28"/>
        <v/>
      </c>
      <c r="Q390" s="287" t="str">
        <f t="shared" si="29"/>
        <v/>
      </c>
      <c r="R390" s="259"/>
      <c r="S390" s="126"/>
    </row>
    <row r="391" spans="1:19" ht="20.100000000000001" customHeight="1" x14ac:dyDescent="0.25">
      <c r="A391" s="244">
        <v>385</v>
      </c>
      <c r="B391" s="277" t="str">
        <f>IF('Frais de personnel'!$B390="","",'Frais de personnel'!$B390)</f>
        <v/>
      </c>
      <c r="C391" s="277" t="str">
        <f>IF('Frais de personnel'!$C390="","",'Frais de personnel'!$C390)</f>
        <v/>
      </c>
      <c r="D391" s="278" t="str">
        <f>IF('Frais de personnel'!$D390="","",'Frais de personnel'!$D390)</f>
        <v/>
      </c>
      <c r="E391" s="251" t="str">
        <f>IF('Frais de personnel'!$E390="","",'Frais de personnel'!$E390)</f>
        <v/>
      </c>
      <c r="F391" s="279" t="str">
        <f>IF('Frais de personnel'!$F390="","",'Frais de personnel'!$F390)</f>
        <v/>
      </c>
      <c r="G391" s="123" t="str">
        <f>IF('Frais de personnel'!$G390="","",'Frais de personnel'!$G390)</f>
        <v/>
      </c>
      <c r="H391" s="123" t="str">
        <f>IF('Frais de personnel'!$H390="","",'Frais de personnel'!$H390)</f>
        <v/>
      </c>
      <c r="I391" s="280" t="str">
        <f>IF('Frais de personnel'!$I390=0,"",'Frais de personnel'!$I390)</f>
        <v/>
      </c>
      <c r="J391" s="122"/>
      <c r="K391" s="89"/>
      <c r="L391" s="89"/>
      <c r="M391" s="118" t="str">
        <f t="shared" si="25"/>
        <v/>
      </c>
      <c r="N391" s="254" t="str">
        <f t="shared" si="26"/>
        <v/>
      </c>
      <c r="O391" s="285" t="str">
        <f t="shared" si="27"/>
        <v/>
      </c>
      <c r="P391" s="272" t="str">
        <f t="shared" si="28"/>
        <v/>
      </c>
      <c r="Q391" s="287" t="str">
        <f t="shared" si="29"/>
        <v/>
      </c>
      <c r="R391" s="259"/>
      <c r="S391" s="126"/>
    </row>
    <row r="392" spans="1:19" ht="20.100000000000001" customHeight="1" x14ac:dyDescent="0.25">
      <c r="A392" s="244">
        <v>386</v>
      </c>
      <c r="B392" s="277" t="str">
        <f>IF('Frais de personnel'!$B391="","",'Frais de personnel'!$B391)</f>
        <v/>
      </c>
      <c r="C392" s="277" t="str">
        <f>IF('Frais de personnel'!$C391="","",'Frais de personnel'!$C391)</f>
        <v/>
      </c>
      <c r="D392" s="278" t="str">
        <f>IF('Frais de personnel'!$D391="","",'Frais de personnel'!$D391)</f>
        <v/>
      </c>
      <c r="E392" s="251" t="str">
        <f>IF('Frais de personnel'!$E391="","",'Frais de personnel'!$E391)</f>
        <v/>
      </c>
      <c r="F392" s="279" t="str">
        <f>IF('Frais de personnel'!$F391="","",'Frais de personnel'!$F391)</f>
        <v/>
      </c>
      <c r="G392" s="123" t="str">
        <f>IF('Frais de personnel'!$G391="","",'Frais de personnel'!$G391)</f>
        <v/>
      </c>
      <c r="H392" s="123" t="str">
        <f>IF('Frais de personnel'!$H391="","",'Frais de personnel'!$H391)</f>
        <v/>
      </c>
      <c r="I392" s="280" t="str">
        <f>IF('Frais de personnel'!$I391=0,"",'Frais de personnel'!$I391)</f>
        <v/>
      </c>
      <c r="J392" s="122"/>
      <c r="K392" s="89"/>
      <c r="L392" s="89"/>
      <c r="M392" s="118" t="str">
        <f t="shared" ref="M392:M455" si="30">IF($E392="","",IF(OR(($J392=0),($K392=0)),0,$J392/$K392*$L392))</f>
        <v/>
      </c>
      <c r="N392" s="254" t="str">
        <f t="shared" ref="N392:N455" si="31">IF($I392="","",IF($M392&gt;$I392,"Le montant éligible ne peut etre supérieur au montant présenté",""))</f>
        <v/>
      </c>
      <c r="O392" s="285" t="str">
        <f t="shared" ref="O392:O455" si="32">IF(OR(M392=0, ISBLANK(M392)), "", M392)</f>
        <v/>
      </c>
      <c r="P392" s="272" t="str">
        <f t="shared" ref="P392:P455" si="33">IF(H392="","",IF(E392="Salaire technicien",MIN(60000/1607*L392,60000),IF(E392="Salaire ingénieur",MIN(80000/1607*L392,80000))))</f>
        <v/>
      </c>
      <c r="Q392" s="287" t="str">
        <f t="shared" ref="Q392:Q455" si="34">IF(MIN(O392,P392)=0,"",MIN(O392,P392))</f>
        <v/>
      </c>
      <c r="R392" s="259"/>
      <c r="S392" s="126"/>
    </row>
    <row r="393" spans="1:19" ht="20.100000000000001" customHeight="1" x14ac:dyDescent="0.25">
      <c r="A393" s="244">
        <v>387</v>
      </c>
      <c r="B393" s="277" t="str">
        <f>IF('Frais de personnel'!$B392="","",'Frais de personnel'!$B392)</f>
        <v/>
      </c>
      <c r="C393" s="277" t="str">
        <f>IF('Frais de personnel'!$C392="","",'Frais de personnel'!$C392)</f>
        <v/>
      </c>
      <c r="D393" s="278" t="str">
        <f>IF('Frais de personnel'!$D392="","",'Frais de personnel'!$D392)</f>
        <v/>
      </c>
      <c r="E393" s="251" t="str">
        <f>IF('Frais de personnel'!$E392="","",'Frais de personnel'!$E392)</f>
        <v/>
      </c>
      <c r="F393" s="279" t="str">
        <f>IF('Frais de personnel'!$F392="","",'Frais de personnel'!$F392)</f>
        <v/>
      </c>
      <c r="G393" s="123" t="str">
        <f>IF('Frais de personnel'!$G392="","",'Frais de personnel'!$G392)</f>
        <v/>
      </c>
      <c r="H393" s="123" t="str">
        <f>IF('Frais de personnel'!$H392="","",'Frais de personnel'!$H392)</f>
        <v/>
      </c>
      <c r="I393" s="280" t="str">
        <f>IF('Frais de personnel'!$I392=0,"",'Frais de personnel'!$I392)</f>
        <v/>
      </c>
      <c r="J393" s="122"/>
      <c r="K393" s="89"/>
      <c r="L393" s="89"/>
      <c r="M393" s="118" t="str">
        <f t="shared" si="30"/>
        <v/>
      </c>
      <c r="N393" s="254" t="str">
        <f t="shared" si="31"/>
        <v/>
      </c>
      <c r="O393" s="285" t="str">
        <f t="shared" si="32"/>
        <v/>
      </c>
      <c r="P393" s="272" t="str">
        <f t="shared" si="33"/>
        <v/>
      </c>
      <c r="Q393" s="287" t="str">
        <f t="shared" si="34"/>
        <v/>
      </c>
      <c r="R393" s="259"/>
      <c r="S393" s="126"/>
    </row>
    <row r="394" spans="1:19" ht="20.100000000000001" customHeight="1" x14ac:dyDescent="0.25">
      <c r="A394" s="244">
        <v>388</v>
      </c>
      <c r="B394" s="277" t="str">
        <f>IF('Frais de personnel'!$B393="","",'Frais de personnel'!$B393)</f>
        <v/>
      </c>
      <c r="C394" s="277" t="str">
        <f>IF('Frais de personnel'!$C393="","",'Frais de personnel'!$C393)</f>
        <v/>
      </c>
      <c r="D394" s="278" t="str">
        <f>IF('Frais de personnel'!$D393="","",'Frais de personnel'!$D393)</f>
        <v/>
      </c>
      <c r="E394" s="251" t="str">
        <f>IF('Frais de personnel'!$E393="","",'Frais de personnel'!$E393)</f>
        <v/>
      </c>
      <c r="F394" s="279" t="str">
        <f>IF('Frais de personnel'!$F393="","",'Frais de personnel'!$F393)</f>
        <v/>
      </c>
      <c r="G394" s="123" t="str">
        <f>IF('Frais de personnel'!$G393="","",'Frais de personnel'!$G393)</f>
        <v/>
      </c>
      <c r="H394" s="123" t="str">
        <f>IF('Frais de personnel'!$H393="","",'Frais de personnel'!$H393)</f>
        <v/>
      </c>
      <c r="I394" s="280" t="str">
        <f>IF('Frais de personnel'!$I393=0,"",'Frais de personnel'!$I393)</f>
        <v/>
      </c>
      <c r="J394" s="122"/>
      <c r="K394" s="89"/>
      <c r="L394" s="89"/>
      <c r="M394" s="118" t="str">
        <f t="shared" si="30"/>
        <v/>
      </c>
      <c r="N394" s="254" t="str">
        <f t="shared" si="31"/>
        <v/>
      </c>
      <c r="O394" s="285" t="str">
        <f t="shared" si="32"/>
        <v/>
      </c>
      <c r="P394" s="272" t="str">
        <f t="shared" si="33"/>
        <v/>
      </c>
      <c r="Q394" s="287" t="str">
        <f t="shared" si="34"/>
        <v/>
      </c>
      <c r="R394" s="259"/>
      <c r="S394" s="126"/>
    </row>
    <row r="395" spans="1:19" ht="20.100000000000001" customHeight="1" x14ac:dyDescent="0.25">
      <c r="A395" s="244">
        <v>389</v>
      </c>
      <c r="B395" s="277" t="str">
        <f>IF('Frais de personnel'!$B394="","",'Frais de personnel'!$B394)</f>
        <v/>
      </c>
      <c r="C395" s="277" t="str">
        <f>IF('Frais de personnel'!$C394="","",'Frais de personnel'!$C394)</f>
        <v/>
      </c>
      <c r="D395" s="278" t="str">
        <f>IF('Frais de personnel'!$D394="","",'Frais de personnel'!$D394)</f>
        <v/>
      </c>
      <c r="E395" s="251" t="str">
        <f>IF('Frais de personnel'!$E394="","",'Frais de personnel'!$E394)</f>
        <v/>
      </c>
      <c r="F395" s="279" t="str">
        <f>IF('Frais de personnel'!$F394="","",'Frais de personnel'!$F394)</f>
        <v/>
      </c>
      <c r="G395" s="123" t="str">
        <f>IF('Frais de personnel'!$G394="","",'Frais de personnel'!$G394)</f>
        <v/>
      </c>
      <c r="H395" s="123" t="str">
        <f>IF('Frais de personnel'!$H394="","",'Frais de personnel'!$H394)</f>
        <v/>
      </c>
      <c r="I395" s="280" t="str">
        <f>IF('Frais de personnel'!$I394=0,"",'Frais de personnel'!$I394)</f>
        <v/>
      </c>
      <c r="J395" s="122"/>
      <c r="K395" s="89"/>
      <c r="L395" s="89"/>
      <c r="M395" s="118" t="str">
        <f t="shared" si="30"/>
        <v/>
      </c>
      <c r="N395" s="254" t="str">
        <f t="shared" si="31"/>
        <v/>
      </c>
      <c r="O395" s="285" t="str">
        <f t="shared" si="32"/>
        <v/>
      </c>
      <c r="P395" s="272" t="str">
        <f t="shared" si="33"/>
        <v/>
      </c>
      <c r="Q395" s="287" t="str">
        <f t="shared" si="34"/>
        <v/>
      </c>
      <c r="R395" s="259"/>
      <c r="S395" s="126"/>
    </row>
    <row r="396" spans="1:19" ht="20.100000000000001" customHeight="1" x14ac:dyDescent="0.25">
      <c r="A396" s="244">
        <v>390</v>
      </c>
      <c r="B396" s="277" t="str">
        <f>IF('Frais de personnel'!$B395="","",'Frais de personnel'!$B395)</f>
        <v/>
      </c>
      <c r="C396" s="277" t="str">
        <f>IF('Frais de personnel'!$C395="","",'Frais de personnel'!$C395)</f>
        <v/>
      </c>
      <c r="D396" s="278" t="str">
        <f>IF('Frais de personnel'!$D395="","",'Frais de personnel'!$D395)</f>
        <v/>
      </c>
      <c r="E396" s="251" t="str">
        <f>IF('Frais de personnel'!$E395="","",'Frais de personnel'!$E395)</f>
        <v/>
      </c>
      <c r="F396" s="279" t="str">
        <f>IF('Frais de personnel'!$F395="","",'Frais de personnel'!$F395)</f>
        <v/>
      </c>
      <c r="G396" s="123" t="str">
        <f>IF('Frais de personnel'!$G395="","",'Frais de personnel'!$G395)</f>
        <v/>
      </c>
      <c r="H396" s="123" t="str">
        <f>IF('Frais de personnel'!$H395="","",'Frais de personnel'!$H395)</f>
        <v/>
      </c>
      <c r="I396" s="280" t="str">
        <f>IF('Frais de personnel'!$I395=0,"",'Frais de personnel'!$I395)</f>
        <v/>
      </c>
      <c r="J396" s="122"/>
      <c r="K396" s="89"/>
      <c r="L396" s="89"/>
      <c r="M396" s="118" t="str">
        <f t="shared" si="30"/>
        <v/>
      </c>
      <c r="N396" s="254" t="str">
        <f t="shared" si="31"/>
        <v/>
      </c>
      <c r="O396" s="285" t="str">
        <f t="shared" si="32"/>
        <v/>
      </c>
      <c r="P396" s="272" t="str">
        <f t="shared" si="33"/>
        <v/>
      </c>
      <c r="Q396" s="287" t="str">
        <f t="shared" si="34"/>
        <v/>
      </c>
      <c r="R396" s="259"/>
      <c r="S396" s="126"/>
    </row>
    <row r="397" spans="1:19" ht="20.100000000000001" customHeight="1" x14ac:dyDescent="0.25">
      <c r="A397" s="244">
        <v>391</v>
      </c>
      <c r="B397" s="277" t="str">
        <f>IF('Frais de personnel'!$B396="","",'Frais de personnel'!$B396)</f>
        <v/>
      </c>
      <c r="C397" s="277" t="str">
        <f>IF('Frais de personnel'!$C396="","",'Frais de personnel'!$C396)</f>
        <v/>
      </c>
      <c r="D397" s="278" t="str">
        <f>IF('Frais de personnel'!$D396="","",'Frais de personnel'!$D396)</f>
        <v/>
      </c>
      <c r="E397" s="251" t="str">
        <f>IF('Frais de personnel'!$E396="","",'Frais de personnel'!$E396)</f>
        <v/>
      </c>
      <c r="F397" s="279" t="str">
        <f>IF('Frais de personnel'!$F396="","",'Frais de personnel'!$F396)</f>
        <v/>
      </c>
      <c r="G397" s="123" t="str">
        <f>IF('Frais de personnel'!$G396="","",'Frais de personnel'!$G396)</f>
        <v/>
      </c>
      <c r="H397" s="123" t="str">
        <f>IF('Frais de personnel'!$H396="","",'Frais de personnel'!$H396)</f>
        <v/>
      </c>
      <c r="I397" s="280" t="str">
        <f>IF('Frais de personnel'!$I396=0,"",'Frais de personnel'!$I396)</f>
        <v/>
      </c>
      <c r="J397" s="122"/>
      <c r="K397" s="89"/>
      <c r="L397" s="89"/>
      <c r="M397" s="118" t="str">
        <f t="shared" si="30"/>
        <v/>
      </c>
      <c r="N397" s="254" t="str">
        <f t="shared" si="31"/>
        <v/>
      </c>
      <c r="O397" s="285" t="str">
        <f t="shared" si="32"/>
        <v/>
      </c>
      <c r="P397" s="272" t="str">
        <f t="shared" si="33"/>
        <v/>
      </c>
      <c r="Q397" s="287" t="str">
        <f t="shared" si="34"/>
        <v/>
      </c>
      <c r="R397" s="259"/>
      <c r="S397" s="126"/>
    </row>
    <row r="398" spans="1:19" ht="20.100000000000001" customHeight="1" x14ac:dyDescent="0.25">
      <c r="A398" s="244">
        <v>392</v>
      </c>
      <c r="B398" s="277" t="str">
        <f>IF('Frais de personnel'!$B397="","",'Frais de personnel'!$B397)</f>
        <v/>
      </c>
      <c r="C398" s="277" t="str">
        <f>IF('Frais de personnel'!$C397="","",'Frais de personnel'!$C397)</f>
        <v/>
      </c>
      <c r="D398" s="278" t="str">
        <f>IF('Frais de personnel'!$D397="","",'Frais de personnel'!$D397)</f>
        <v/>
      </c>
      <c r="E398" s="251" t="str">
        <f>IF('Frais de personnel'!$E397="","",'Frais de personnel'!$E397)</f>
        <v/>
      </c>
      <c r="F398" s="279" t="str">
        <f>IF('Frais de personnel'!$F397="","",'Frais de personnel'!$F397)</f>
        <v/>
      </c>
      <c r="G398" s="123" t="str">
        <f>IF('Frais de personnel'!$G397="","",'Frais de personnel'!$G397)</f>
        <v/>
      </c>
      <c r="H398" s="123" t="str">
        <f>IF('Frais de personnel'!$H397="","",'Frais de personnel'!$H397)</f>
        <v/>
      </c>
      <c r="I398" s="280" t="str">
        <f>IF('Frais de personnel'!$I397=0,"",'Frais de personnel'!$I397)</f>
        <v/>
      </c>
      <c r="J398" s="122"/>
      <c r="K398" s="89"/>
      <c r="L398" s="89"/>
      <c r="M398" s="118" t="str">
        <f t="shared" si="30"/>
        <v/>
      </c>
      <c r="N398" s="254" t="str">
        <f t="shared" si="31"/>
        <v/>
      </c>
      <c r="O398" s="285" t="str">
        <f t="shared" si="32"/>
        <v/>
      </c>
      <c r="P398" s="272" t="str">
        <f t="shared" si="33"/>
        <v/>
      </c>
      <c r="Q398" s="287" t="str">
        <f t="shared" si="34"/>
        <v/>
      </c>
      <c r="R398" s="259"/>
      <c r="S398" s="126"/>
    </row>
    <row r="399" spans="1:19" ht="20.100000000000001" customHeight="1" x14ac:dyDescent="0.25">
      <c r="A399" s="244">
        <v>393</v>
      </c>
      <c r="B399" s="277" t="str">
        <f>IF('Frais de personnel'!$B398="","",'Frais de personnel'!$B398)</f>
        <v/>
      </c>
      <c r="C399" s="277" t="str">
        <f>IF('Frais de personnel'!$C398="","",'Frais de personnel'!$C398)</f>
        <v/>
      </c>
      <c r="D399" s="278" t="str">
        <f>IF('Frais de personnel'!$D398="","",'Frais de personnel'!$D398)</f>
        <v/>
      </c>
      <c r="E399" s="251" t="str">
        <f>IF('Frais de personnel'!$E398="","",'Frais de personnel'!$E398)</f>
        <v/>
      </c>
      <c r="F399" s="279" t="str">
        <f>IF('Frais de personnel'!$F398="","",'Frais de personnel'!$F398)</f>
        <v/>
      </c>
      <c r="G399" s="123" t="str">
        <f>IF('Frais de personnel'!$G398="","",'Frais de personnel'!$G398)</f>
        <v/>
      </c>
      <c r="H399" s="123" t="str">
        <f>IF('Frais de personnel'!$H398="","",'Frais de personnel'!$H398)</f>
        <v/>
      </c>
      <c r="I399" s="280" t="str">
        <f>IF('Frais de personnel'!$I398=0,"",'Frais de personnel'!$I398)</f>
        <v/>
      </c>
      <c r="J399" s="122"/>
      <c r="K399" s="89"/>
      <c r="L399" s="89"/>
      <c r="M399" s="118" t="str">
        <f t="shared" si="30"/>
        <v/>
      </c>
      <c r="N399" s="254" t="str">
        <f t="shared" si="31"/>
        <v/>
      </c>
      <c r="O399" s="285" t="str">
        <f t="shared" si="32"/>
        <v/>
      </c>
      <c r="P399" s="272" t="str">
        <f t="shared" si="33"/>
        <v/>
      </c>
      <c r="Q399" s="287" t="str">
        <f t="shared" si="34"/>
        <v/>
      </c>
      <c r="R399" s="259"/>
      <c r="S399" s="126"/>
    </row>
    <row r="400" spans="1:19" ht="20.100000000000001" customHeight="1" x14ac:dyDescent="0.25">
      <c r="A400" s="244">
        <v>394</v>
      </c>
      <c r="B400" s="277" t="str">
        <f>IF('Frais de personnel'!$B399="","",'Frais de personnel'!$B399)</f>
        <v/>
      </c>
      <c r="C400" s="277" t="str">
        <f>IF('Frais de personnel'!$C399="","",'Frais de personnel'!$C399)</f>
        <v/>
      </c>
      <c r="D400" s="278" t="str">
        <f>IF('Frais de personnel'!$D399="","",'Frais de personnel'!$D399)</f>
        <v/>
      </c>
      <c r="E400" s="251" t="str">
        <f>IF('Frais de personnel'!$E399="","",'Frais de personnel'!$E399)</f>
        <v/>
      </c>
      <c r="F400" s="279" t="str">
        <f>IF('Frais de personnel'!$F399="","",'Frais de personnel'!$F399)</f>
        <v/>
      </c>
      <c r="G400" s="123" t="str">
        <f>IF('Frais de personnel'!$G399="","",'Frais de personnel'!$G399)</f>
        <v/>
      </c>
      <c r="H400" s="123" t="str">
        <f>IF('Frais de personnel'!$H399="","",'Frais de personnel'!$H399)</f>
        <v/>
      </c>
      <c r="I400" s="280" t="str">
        <f>IF('Frais de personnel'!$I399=0,"",'Frais de personnel'!$I399)</f>
        <v/>
      </c>
      <c r="J400" s="122"/>
      <c r="K400" s="89"/>
      <c r="L400" s="89"/>
      <c r="M400" s="118" t="str">
        <f t="shared" si="30"/>
        <v/>
      </c>
      <c r="N400" s="254" t="str">
        <f t="shared" si="31"/>
        <v/>
      </c>
      <c r="O400" s="285" t="str">
        <f t="shared" si="32"/>
        <v/>
      </c>
      <c r="P400" s="272" t="str">
        <f t="shared" si="33"/>
        <v/>
      </c>
      <c r="Q400" s="287" t="str">
        <f t="shared" si="34"/>
        <v/>
      </c>
      <c r="R400" s="259"/>
      <c r="S400" s="126"/>
    </row>
    <row r="401" spans="1:19" ht="20.100000000000001" customHeight="1" x14ac:dyDescent="0.25">
      <c r="A401" s="244">
        <v>395</v>
      </c>
      <c r="B401" s="277" t="str">
        <f>IF('Frais de personnel'!$B400="","",'Frais de personnel'!$B400)</f>
        <v/>
      </c>
      <c r="C401" s="277" t="str">
        <f>IF('Frais de personnel'!$C400="","",'Frais de personnel'!$C400)</f>
        <v/>
      </c>
      <c r="D401" s="278" t="str">
        <f>IF('Frais de personnel'!$D400="","",'Frais de personnel'!$D400)</f>
        <v/>
      </c>
      <c r="E401" s="251" t="str">
        <f>IF('Frais de personnel'!$E400="","",'Frais de personnel'!$E400)</f>
        <v/>
      </c>
      <c r="F401" s="279" t="str">
        <f>IF('Frais de personnel'!$F400="","",'Frais de personnel'!$F400)</f>
        <v/>
      </c>
      <c r="G401" s="123" t="str">
        <f>IF('Frais de personnel'!$G400="","",'Frais de personnel'!$G400)</f>
        <v/>
      </c>
      <c r="H401" s="123" t="str">
        <f>IF('Frais de personnel'!$H400="","",'Frais de personnel'!$H400)</f>
        <v/>
      </c>
      <c r="I401" s="280" t="str">
        <f>IF('Frais de personnel'!$I400=0,"",'Frais de personnel'!$I400)</f>
        <v/>
      </c>
      <c r="J401" s="122"/>
      <c r="K401" s="89"/>
      <c r="L401" s="89"/>
      <c r="M401" s="118" t="str">
        <f t="shared" si="30"/>
        <v/>
      </c>
      <c r="N401" s="254" t="str">
        <f t="shared" si="31"/>
        <v/>
      </c>
      <c r="O401" s="285" t="str">
        <f t="shared" si="32"/>
        <v/>
      </c>
      <c r="P401" s="272" t="str">
        <f t="shared" si="33"/>
        <v/>
      </c>
      <c r="Q401" s="287" t="str">
        <f t="shared" si="34"/>
        <v/>
      </c>
      <c r="R401" s="259"/>
      <c r="S401" s="126"/>
    </row>
    <row r="402" spans="1:19" ht="20.100000000000001" customHeight="1" x14ac:dyDescent="0.25">
      <c r="A402" s="244">
        <v>396</v>
      </c>
      <c r="B402" s="277" t="str">
        <f>IF('Frais de personnel'!$B401="","",'Frais de personnel'!$B401)</f>
        <v/>
      </c>
      <c r="C402" s="277" t="str">
        <f>IF('Frais de personnel'!$C401="","",'Frais de personnel'!$C401)</f>
        <v/>
      </c>
      <c r="D402" s="278" t="str">
        <f>IF('Frais de personnel'!$D401="","",'Frais de personnel'!$D401)</f>
        <v/>
      </c>
      <c r="E402" s="251" t="str">
        <f>IF('Frais de personnel'!$E401="","",'Frais de personnel'!$E401)</f>
        <v/>
      </c>
      <c r="F402" s="279" t="str">
        <f>IF('Frais de personnel'!$F401="","",'Frais de personnel'!$F401)</f>
        <v/>
      </c>
      <c r="G402" s="123" t="str">
        <f>IF('Frais de personnel'!$G401="","",'Frais de personnel'!$G401)</f>
        <v/>
      </c>
      <c r="H402" s="123" t="str">
        <f>IF('Frais de personnel'!$H401="","",'Frais de personnel'!$H401)</f>
        <v/>
      </c>
      <c r="I402" s="280" t="str">
        <f>IF('Frais de personnel'!$I401=0,"",'Frais de personnel'!$I401)</f>
        <v/>
      </c>
      <c r="J402" s="122"/>
      <c r="K402" s="89"/>
      <c r="L402" s="89"/>
      <c r="M402" s="118" t="str">
        <f t="shared" si="30"/>
        <v/>
      </c>
      <c r="N402" s="254" t="str">
        <f t="shared" si="31"/>
        <v/>
      </c>
      <c r="O402" s="285" t="str">
        <f t="shared" si="32"/>
        <v/>
      </c>
      <c r="P402" s="272" t="str">
        <f t="shared" si="33"/>
        <v/>
      </c>
      <c r="Q402" s="287" t="str">
        <f t="shared" si="34"/>
        <v/>
      </c>
      <c r="R402" s="259"/>
      <c r="S402" s="126"/>
    </row>
    <row r="403" spans="1:19" ht="20.100000000000001" customHeight="1" x14ac:dyDescent="0.25">
      <c r="A403" s="244">
        <v>397</v>
      </c>
      <c r="B403" s="277" t="str">
        <f>IF('Frais de personnel'!$B402="","",'Frais de personnel'!$B402)</f>
        <v/>
      </c>
      <c r="C403" s="277" t="str">
        <f>IF('Frais de personnel'!$C402="","",'Frais de personnel'!$C402)</f>
        <v/>
      </c>
      <c r="D403" s="278" t="str">
        <f>IF('Frais de personnel'!$D402="","",'Frais de personnel'!$D402)</f>
        <v/>
      </c>
      <c r="E403" s="251" t="str">
        <f>IF('Frais de personnel'!$E402="","",'Frais de personnel'!$E402)</f>
        <v/>
      </c>
      <c r="F403" s="279" t="str">
        <f>IF('Frais de personnel'!$F402="","",'Frais de personnel'!$F402)</f>
        <v/>
      </c>
      <c r="G403" s="123" t="str">
        <f>IF('Frais de personnel'!$G402="","",'Frais de personnel'!$G402)</f>
        <v/>
      </c>
      <c r="H403" s="123" t="str">
        <f>IF('Frais de personnel'!$H402="","",'Frais de personnel'!$H402)</f>
        <v/>
      </c>
      <c r="I403" s="280" t="str">
        <f>IF('Frais de personnel'!$I402=0,"",'Frais de personnel'!$I402)</f>
        <v/>
      </c>
      <c r="J403" s="122"/>
      <c r="K403" s="89"/>
      <c r="L403" s="89"/>
      <c r="M403" s="118" t="str">
        <f t="shared" si="30"/>
        <v/>
      </c>
      <c r="N403" s="254" t="str">
        <f t="shared" si="31"/>
        <v/>
      </c>
      <c r="O403" s="285" t="str">
        <f t="shared" si="32"/>
        <v/>
      </c>
      <c r="P403" s="272" t="str">
        <f t="shared" si="33"/>
        <v/>
      </c>
      <c r="Q403" s="287" t="str">
        <f t="shared" si="34"/>
        <v/>
      </c>
      <c r="R403" s="259"/>
      <c r="S403" s="126"/>
    </row>
    <row r="404" spans="1:19" ht="20.100000000000001" customHeight="1" x14ac:dyDescent="0.25">
      <c r="A404" s="244">
        <v>398</v>
      </c>
      <c r="B404" s="277" t="str">
        <f>IF('Frais de personnel'!$B403="","",'Frais de personnel'!$B403)</f>
        <v/>
      </c>
      <c r="C404" s="277" t="str">
        <f>IF('Frais de personnel'!$C403="","",'Frais de personnel'!$C403)</f>
        <v/>
      </c>
      <c r="D404" s="278" t="str">
        <f>IF('Frais de personnel'!$D403="","",'Frais de personnel'!$D403)</f>
        <v/>
      </c>
      <c r="E404" s="251" t="str">
        <f>IF('Frais de personnel'!$E403="","",'Frais de personnel'!$E403)</f>
        <v/>
      </c>
      <c r="F404" s="279" t="str">
        <f>IF('Frais de personnel'!$F403="","",'Frais de personnel'!$F403)</f>
        <v/>
      </c>
      <c r="G404" s="123" t="str">
        <f>IF('Frais de personnel'!$G403="","",'Frais de personnel'!$G403)</f>
        <v/>
      </c>
      <c r="H404" s="123" t="str">
        <f>IF('Frais de personnel'!$H403="","",'Frais de personnel'!$H403)</f>
        <v/>
      </c>
      <c r="I404" s="280" t="str">
        <f>IF('Frais de personnel'!$I403=0,"",'Frais de personnel'!$I403)</f>
        <v/>
      </c>
      <c r="J404" s="122"/>
      <c r="K404" s="89"/>
      <c r="L404" s="89"/>
      <c r="M404" s="118" t="str">
        <f t="shared" si="30"/>
        <v/>
      </c>
      <c r="N404" s="254" t="str">
        <f t="shared" si="31"/>
        <v/>
      </c>
      <c r="O404" s="285" t="str">
        <f t="shared" si="32"/>
        <v/>
      </c>
      <c r="P404" s="272" t="str">
        <f t="shared" si="33"/>
        <v/>
      </c>
      <c r="Q404" s="287" t="str">
        <f t="shared" si="34"/>
        <v/>
      </c>
      <c r="R404" s="259"/>
      <c r="S404" s="126"/>
    </row>
    <row r="405" spans="1:19" ht="20.100000000000001" customHeight="1" x14ac:dyDescent="0.25">
      <c r="A405" s="244">
        <v>399</v>
      </c>
      <c r="B405" s="277" t="str">
        <f>IF('Frais de personnel'!$B404="","",'Frais de personnel'!$B404)</f>
        <v/>
      </c>
      <c r="C405" s="277" t="str">
        <f>IF('Frais de personnel'!$C404="","",'Frais de personnel'!$C404)</f>
        <v/>
      </c>
      <c r="D405" s="278" t="str">
        <f>IF('Frais de personnel'!$D404="","",'Frais de personnel'!$D404)</f>
        <v/>
      </c>
      <c r="E405" s="251" t="str">
        <f>IF('Frais de personnel'!$E404="","",'Frais de personnel'!$E404)</f>
        <v/>
      </c>
      <c r="F405" s="279" t="str">
        <f>IF('Frais de personnel'!$F404="","",'Frais de personnel'!$F404)</f>
        <v/>
      </c>
      <c r="G405" s="123" t="str">
        <f>IF('Frais de personnel'!$G404="","",'Frais de personnel'!$G404)</f>
        <v/>
      </c>
      <c r="H405" s="123" t="str">
        <f>IF('Frais de personnel'!$H404="","",'Frais de personnel'!$H404)</f>
        <v/>
      </c>
      <c r="I405" s="280" t="str">
        <f>IF('Frais de personnel'!$I404=0,"",'Frais de personnel'!$I404)</f>
        <v/>
      </c>
      <c r="J405" s="122"/>
      <c r="K405" s="89"/>
      <c r="L405" s="89"/>
      <c r="M405" s="118" t="str">
        <f t="shared" si="30"/>
        <v/>
      </c>
      <c r="N405" s="254" t="str">
        <f t="shared" si="31"/>
        <v/>
      </c>
      <c r="O405" s="285" t="str">
        <f t="shared" si="32"/>
        <v/>
      </c>
      <c r="P405" s="272" t="str">
        <f t="shared" si="33"/>
        <v/>
      </c>
      <c r="Q405" s="287" t="str">
        <f t="shared" si="34"/>
        <v/>
      </c>
      <c r="R405" s="259"/>
      <c r="S405" s="126"/>
    </row>
    <row r="406" spans="1:19" ht="20.100000000000001" customHeight="1" x14ac:dyDescent="0.25">
      <c r="A406" s="244">
        <v>400</v>
      </c>
      <c r="B406" s="277" t="str">
        <f>IF('Frais de personnel'!$B405="","",'Frais de personnel'!$B405)</f>
        <v/>
      </c>
      <c r="C406" s="277" t="str">
        <f>IF('Frais de personnel'!$C405="","",'Frais de personnel'!$C405)</f>
        <v/>
      </c>
      <c r="D406" s="278" t="str">
        <f>IF('Frais de personnel'!$D405="","",'Frais de personnel'!$D405)</f>
        <v/>
      </c>
      <c r="E406" s="251" t="str">
        <f>IF('Frais de personnel'!$E405="","",'Frais de personnel'!$E405)</f>
        <v/>
      </c>
      <c r="F406" s="279" t="str">
        <f>IF('Frais de personnel'!$F405="","",'Frais de personnel'!$F405)</f>
        <v/>
      </c>
      <c r="G406" s="123" t="str">
        <f>IF('Frais de personnel'!$G405="","",'Frais de personnel'!$G405)</f>
        <v/>
      </c>
      <c r="H406" s="123" t="str">
        <f>IF('Frais de personnel'!$H405="","",'Frais de personnel'!$H405)</f>
        <v/>
      </c>
      <c r="I406" s="280" t="str">
        <f>IF('Frais de personnel'!$I405=0,"",'Frais de personnel'!$I405)</f>
        <v/>
      </c>
      <c r="J406" s="122"/>
      <c r="K406" s="89"/>
      <c r="L406" s="89"/>
      <c r="M406" s="118" t="str">
        <f t="shared" si="30"/>
        <v/>
      </c>
      <c r="N406" s="254" t="str">
        <f t="shared" si="31"/>
        <v/>
      </c>
      <c r="O406" s="285" t="str">
        <f t="shared" si="32"/>
        <v/>
      </c>
      <c r="P406" s="272" t="str">
        <f t="shared" si="33"/>
        <v/>
      </c>
      <c r="Q406" s="287" t="str">
        <f t="shared" si="34"/>
        <v/>
      </c>
      <c r="R406" s="259"/>
      <c r="S406" s="126"/>
    </row>
    <row r="407" spans="1:19" ht="20.100000000000001" customHeight="1" x14ac:dyDescent="0.25">
      <c r="A407" s="244">
        <v>401</v>
      </c>
      <c r="B407" s="277" t="str">
        <f>IF('Frais de personnel'!$B406="","",'Frais de personnel'!$B406)</f>
        <v/>
      </c>
      <c r="C407" s="277" t="str">
        <f>IF('Frais de personnel'!$C406="","",'Frais de personnel'!$C406)</f>
        <v/>
      </c>
      <c r="D407" s="278" t="str">
        <f>IF('Frais de personnel'!$D406="","",'Frais de personnel'!$D406)</f>
        <v/>
      </c>
      <c r="E407" s="251" t="str">
        <f>IF('Frais de personnel'!$E406="","",'Frais de personnel'!$E406)</f>
        <v/>
      </c>
      <c r="F407" s="279" t="str">
        <f>IF('Frais de personnel'!$F406="","",'Frais de personnel'!$F406)</f>
        <v/>
      </c>
      <c r="G407" s="123" t="str">
        <f>IF('Frais de personnel'!$G406="","",'Frais de personnel'!$G406)</f>
        <v/>
      </c>
      <c r="H407" s="123" t="str">
        <f>IF('Frais de personnel'!$H406="","",'Frais de personnel'!$H406)</f>
        <v/>
      </c>
      <c r="I407" s="280" t="str">
        <f>IF('Frais de personnel'!$I406=0,"",'Frais de personnel'!$I406)</f>
        <v/>
      </c>
      <c r="J407" s="122"/>
      <c r="K407" s="89"/>
      <c r="L407" s="89"/>
      <c r="M407" s="118" t="str">
        <f t="shared" si="30"/>
        <v/>
      </c>
      <c r="N407" s="254" t="str">
        <f t="shared" si="31"/>
        <v/>
      </c>
      <c r="O407" s="285" t="str">
        <f t="shared" si="32"/>
        <v/>
      </c>
      <c r="P407" s="272" t="str">
        <f t="shared" si="33"/>
        <v/>
      </c>
      <c r="Q407" s="287" t="str">
        <f t="shared" si="34"/>
        <v/>
      </c>
      <c r="R407" s="259"/>
      <c r="S407" s="126"/>
    </row>
    <row r="408" spans="1:19" ht="20.100000000000001" customHeight="1" x14ac:dyDescent="0.25">
      <c r="A408" s="244">
        <v>402</v>
      </c>
      <c r="B408" s="277" t="str">
        <f>IF('Frais de personnel'!$B407="","",'Frais de personnel'!$B407)</f>
        <v/>
      </c>
      <c r="C408" s="277" t="str">
        <f>IF('Frais de personnel'!$C407="","",'Frais de personnel'!$C407)</f>
        <v/>
      </c>
      <c r="D408" s="278" t="str">
        <f>IF('Frais de personnel'!$D407="","",'Frais de personnel'!$D407)</f>
        <v/>
      </c>
      <c r="E408" s="251" t="str">
        <f>IF('Frais de personnel'!$E407="","",'Frais de personnel'!$E407)</f>
        <v/>
      </c>
      <c r="F408" s="279" t="str">
        <f>IF('Frais de personnel'!$F407="","",'Frais de personnel'!$F407)</f>
        <v/>
      </c>
      <c r="G408" s="123" t="str">
        <f>IF('Frais de personnel'!$G407="","",'Frais de personnel'!$G407)</f>
        <v/>
      </c>
      <c r="H408" s="123" t="str">
        <f>IF('Frais de personnel'!$H407="","",'Frais de personnel'!$H407)</f>
        <v/>
      </c>
      <c r="I408" s="280" t="str">
        <f>IF('Frais de personnel'!$I407=0,"",'Frais de personnel'!$I407)</f>
        <v/>
      </c>
      <c r="J408" s="122"/>
      <c r="K408" s="89"/>
      <c r="L408" s="89"/>
      <c r="M408" s="118" t="str">
        <f t="shared" si="30"/>
        <v/>
      </c>
      <c r="N408" s="254" t="str">
        <f t="shared" si="31"/>
        <v/>
      </c>
      <c r="O408" s="285" t="str">
        <f t="shared" si="32"/>
        <v/>
      </c>
      <c r="P408" s="272" t="str">
        <f t="shared" si="33"/>
        <v/>
      </c>
      <c r="Q408" s="287" t="str">
        <f t="shared" si="34"/>
        <v/>
      </c>
      <c r="R408" s="259"/>
      <c r="S408" s="126"/>
    </row>
    <row r="409" spans="1:19" ht="20.100000000000001" customHeight="1" x14ac:dyDescent="0.25">
      <c r="A409" s="244">
        <v>403</v>
      </c>
      <c r="B409" s="277" t="str">
        <f>IF('Frais de personnel'!$B408="","",'Frais de personnel'!$B408)</f>
        <v/>
      </c>
      <c r="C409" s="277" t="str">
        <f>IF('Frais de personnel'!$C408="","",'Frais de personnel'!$C408)</f>
        <v/>
      </c>
      <c r="D409" s="278" t="str">
        <f>IF('Frais de personnel'!$D408="","",'Frais de personnel'!$D408)</f>
        <v/>
      </c>
      <c r="E409" s="251" t="str">
        <f>IF('Frais de personnel'!$E408="","",'Frais de personnel'!$E408)</f>
        <v/>
      </c>
      <c r="F409" s="279" t="str">
        <f>IF('Frais de personnel'!$F408="","",'Frais de personnel'!$F408)</f>
        <v/>
      </c>
      <c r="G409" s="123" t="str">
        <f>IF('Frais de personnel'!$G408="","",'Frais de personnel'!$G408)</f>
        <v/>
      </c>
      <c r="H409" s="123" t="str">
        <f>IF('Frais de personnel'!$H408="","",'Frais de personnel'!$H408)</f>
        <v/>
      </c>
      <c r="I409" s="280" t="str">
        <f>IF('Frais de personnel'!$I408=0,"",'Frais de personnel'!$I408)</f>
        <v/>
      </c>
      <c r="J409" s="122"/>
      <c r="K409" s="89"/>
      <c r="L409" s="89"/>
      <c r="M409" s="118" t="str">
        <f t="shared" si="30"/>
        <v/>
      </c>
      <c r="N409" s="254" t="str">
        <f t="shared" si="31"/>
        <v/>
      </c>
      <c r="O409" s="285" t="str">
        <f t="shared" si="32"/>
        <v/>
      </c>
      <c r="P409" s="272" t="str">
        <f t="shared" si="33"/>
        <v/>
      </c>
      <c r="Q409" s="287" t="str">
        <f t="shared" si="34"/>
        <v/>
      </c>
      <c r="R409" s="259"/>
      <c r="S409" s="126"/>
    </row>
    <row r="410" spans="1:19" ht="20.100000000000001" customHeight="1" x14ac:dyDescent="0.25">
      <c r="A410" s="244">
        <v>404</v>
      </c>
      <c r="B410" s="277" t="str">
        <f>IF('Frais de personnel'!$B409="","",'Frais de personnel'!$B409)</f>
        <v/>
      </c>
      <c r="C410" s="277" t="str">
        <f>IF('Frais de personnel'!$C409="","",'Frais de personnel'!$C409)</f>
        <v/>
      </c>
      <c r="D410" s="278" t="str">
        <f>IF('Frais de personnel'!$D409="","",'Frais de personnel'!$D409)</f>
        <v/>
      </c>
      <c r="E410" s="251" t="str">
        <f>IF('Frais de personnel'!$E409="","",'Frais de personnel'!$E409)</f>
        <v/>
      </c>
      <c r="F410" s="279" t="str">
        <f>IF('Frais de personnel'!$F409="","",'Frais de personnel'!$F409)</f>
        <v/>
      </c>
      <c r="G410" s="123" t="str">
        <f>IF('Frais de personnel'!$G409="","",'Frais de personnel'!$G409)</f>
        <v/>
      </c>
      <c r="H410" s="123" t="str">
        <f>IF('Frais de personnel'!$H409="","",'Frais de personnel'!$H409)</f>
        <v/>
      </c>
      <c r="I410" s="280" t="str">
        <f>IF('Frais de personnel'!$I409=0,"",'Frais de personnel'!$I409)</f>
        <v/>
      </c>
      <c r="J410" s="122"/>
      <c r="K410" s="89"/>
      <c r="L410" s="89"/>
      <c r="M410" s="118" t="str">
        <f t="shared" si="30"/>
        <v/>
      </c>
      <c r="N410" s="254" t="str">
        <f t="shared" si="31"/>
        <v/>
      </c>
      <c r="O410" s="285" t="str">
        <f t="shared" si="32"/>
        <v/>
      </c>
      <c r="P410" s="272" t="str">
        <f t="shared" si="33"/>
        <v/>
      </c>
      <c r="Q410" s="287" t="str">
        <f t="shared" si="34"/>
        <v/>
      </c>
      <c r="R410" s="259"/>
      <c r="S410" s="126"/>
    </row>
    <row r="411" spans="1:19" ht="20.100000000000001" customHeight="1" x14ac:dyDescent="0.25">
      <c r="A411" s="244">
        <v>405</v>
      </c>
      <c r="B411" s="277" t="str">
        <f>IF('Frais de personnel'!$B410="","",'Frais de personnel'!$B410)</f>
        <v/>
      </c>
      <c r="C411" s="277" t="str">
        <f>IF('Frais de personnel'!$C410="","",'Frais de personnel'!$C410)</f>
        <v/>
      </c>
      <c r="D411" s="278" t="str">
        <f>IF('Frais de personnel'!$D410="","",'Frais de personnel'!$D410)</f>
        <v/>
      </c>
      <c r="E411" s="251" t="str">
        <f>IF('Frais de personnel'!$E410="","",'Frais de personnel'!$E410)</f>
        <v/>
      </c>
      <c r="F411" s="279" t="str">
        <f>IF('Frais de personnel'!$F410="","",'Frais de personnel'!$F410)</f>
        <v/>
      </c>
      <c r="G411" s="123" t="str">
        <f>IF('Frais de personnel'!$G410="","",'Frais de personnel'!$G410)</f>
        <v/>
      </c>
      <c r="H411" s="123" t="str">
        <f>IF('Frais de personnel'!$H410="","",'Frais de personnel'!$H410)</f>
        <v/>
      </c>
      <c r="I411" s="280" t="str">
        <f>IF('Frais de personnel'!$I410=0,"",'Frais de personnel'!$I410)</f>
        <v/>
      </c>
      <c r="J411" s="122"/>
      <c r="K411" s="89"/>
      <c r="L411" s="89"/>
      <c r="M411" s="118" t="str">
        <f t="shared" si="30"/>
        <v/>
      </c>
      <c r="N411" s="254" t="str">
        <f t="shared" si="31"/>
        <v/>
      </c>
      <c r="O411" s="285" t="str">
        <f t="shared" si="32"/>
        <v/>
      </c>
      <c r="P411" s="272" t="str">
        <f t="shared" si="33"/>
        <v/>
      </c>
      <c r="Q411" s="287" t="str">
        <f t="shared" si="34"/>
        <v/>
      </c>
      <c r="R411" s="259"/>
      <c r="S411" s="126"/>
    </row>
    <row r="412" spans="1:19" ht="20.100000000000001" customHeight="1" x14ac:dyDescent="0.25">
      <c r="A412" s="244">
        <v>406</v>
      </c>
      <c r="B412" s="277" t="str">
        <f>IF('Frais de personnel'!$B411="","",'Frais de personnel'!$B411)</f>
        <v/>
      </c>
      <c r="C412" s="277" t="str">
        <f>IF('Frais de personnel'!$C411="","",'Frais de personnel'!$C411)</f>
        <v/>
      </c>
      <c r="D412" s="278" t="str">
        <f>IF('Frais de personnel'!$D411="","",'Frais de personnel'!$D411)</f>
        <v/>
      </c>
      <c r="E412" s="251" t="str">
        <f>IF('Frais de personnel'!$E411="","",'Frais de personnel'!$E411)</f>
        <v/>
      </c>
      <c r="F412" s="279" t="str">
        <f>IF('Frais de personnel'!$F411="","",'Frais de personnel'!$F411)</f>
        <v/>
      </c>
      <c r="G412" s="123" t="str">
        <f>IF('Frais de personnel'!$G411="","",'Frais de personnel'!$G411)</f>
        <v/>
      </c>
      <c r="H412" s="123" t="str">
        <f>IF('Frais de personnel'!$H411="","",'Frais de personnel'!$H411)</f>
        <v/>
      </c>
      <c r="I412" s="280" t="str">
        <f>IF('Frais de personnel'!$I411=0,"",'Frais de personnel'!$I411)</f>
        <v/>
      </c>
      <c r="J412" s="122"/>
      <c r="K412" s="89"/>
      <c r="L412" s="89"/>
      <c r="M412" s="118" t="str">
        <f t="shared" si="30"/>
        <v/>
      </c>
      <c r="N412" s="254" t="str">
        <f t="shared" si="31"/>
        <v/>
      </c>
      <c r="O412" s="285" t="str">
        <f t="shared" si="32"/>
        <v/>
      </c>
      <c r="P412" s="272" t="str">
        <f t="shared" si="33"/>
        <v/>
      </c>
      <c r="Q412" s="287" t="str">
        <f t="shared" si="34"/>
        <v/>
      </c>
      <c r="R412" s="259"/>
      <c r="S412" s="126"/>
    </row>
    <row r="413" spans="1:19" ht="20.100000000000001" customHeight="1" x14ac:dyDescent="0.25">
      <c r="A413" s="244">
        <v>407</v>
      </c>
      <c r="B413" s="277" t="str">
        <f>IF('Frais de personnel'!$B412="","",'Frais de personnel'!$B412)</f>
        <v/>
      </c>
      <c r="C413" s="277" t="str">
        <f>IF('Frais de personnel'!$C412="","",'Frais de personnel'!$C412)</f>
        <v/>
      </c>
      <c r="D413" s="278" t="str">
        <f>IF('Frais de personnel'!$D412="","",'Frais de personnel'!$D412)</f>
        <v/>
      </c>
      <c r="E413" s="251" t="str">
        <f>IF('Frais de personnel'!$E412="","",'Frais de personnel'!$E412)</f>
        <v/>
      </c>
      <c r="F413" s="279" t="str">
        <f>IF('Frais de personnel'!$F412="","",'Frais de personnel'!$F412)</f>
        <v/>
      </c>
      <c r="G413" s="123" t="str">
        <f>IF('Frais de personnel'!$G412="","",'Frais de personnel'!$G412)</f>
        <v/>
      </c>
      <c r="H413" s="123" t="str">
        <f>IF('Frais de personnel'!$H412="","",'Frais de personnel'!$H412)</f>
        <v/>
      </c>
      <c r="I413" s="280" t="str">
        <f>IF('Frais de personnel'!$I412=0,"",'Frais de personnel'!$I412)</f>
        <v/>
      </c>
      <c r="J413" s="122"/>
      <c r="K413" s="89"/>
      <c r="L413" s="89"/>
      <c r="M413" s="118" t="str">
        <f t="shared" si="30"/>
        <v/>
      </c>
      <c r="N413" s="254" t="str">
        <f t="shared" si="31"/>
        <v/>
      </c>
      <c r="O413" s="285" t="str">
        <f t="shared" si="32"/>
        <v/>
      </c>
      <c r="P413" s="272" t="str">
        <f t="shared" si="33"/>
        <v/>
      </c>
      <c r="Q413" s="287" t="str">
        <f t="shared" si="34"/>
        <v/>
      </c>
      <c r="R413" s="259"/>
      <c r="S413" s="126"/>
    </row>
    <row r="414" spans="1:19" ht="20.100000000000001" customHeight="1" x14ac:dyDescent="0.25">
      <c r="A414" s="244">
        <v>408</v>
      </c>
      <c r="B414" s="277" t="str">
        <f>IF('Frais de personnel'!$B413="","",'Frais de personnel'!$B413)</f>
        <v/>
      </c>
      <c r="C414" s="277" t="str">
        <f>IF('Frais de personnel'!$C413="","",'Frais de personnel'!$C413)</f>
        <v/>
      </c>
      <c r="D414" s="278" t="str">
        <f>IF('Frais de personnel'!$D413="","",'Frais de personnel'!$D413)</f>
        <v/>
      </c>
      <c r="E414" s="251" t="str">
        <f>IF('Frais de personnel'!$E413="","",'Frais de personnel'!$E413)</f>
        <v/>
      </c>
      <c r="F414" s="279" t="str">
        <f>IF('Frais de personnel'!$F413="","",'Frais de personnel'!$F413)</f>
        <v/>
      </c>
      <c r="G414" s="123" t="str">
        <f>IF('Frais de personnel'!$G413="","",'Frais de personnel'!$G413)</f>
        <v/>
      </c>
      <c r="H414" s="123" t="str">
        <f>IF('Frais de personnel'!$H413="","",'Frais de personnel'!$H413)</f>
        <v/>
      </c>
      <c r="I414" s="280" t="str">
        <f>IF('Frais de personnel'!$I413=0,"",'Frais de personnel'!$I413)</f>
        <v/>
      </c>
      <c r="J414" s="122"/>
      <c r="K414" s="89"/>
      <c r="L414" s="89"/>
      <c r="M414" s="118" t="str">
        <f t="shared" si="30"/>
        <v/>
      </c>
      <c r="N414" s="254" t="str">
        <f t="shared" si="31"/>
        <v/>
      </c>
      <c r="O414" s="285" t="str">
        <f t="shared" si="32"/>
        <v/>
      </c>
      <c r="P414" s="272" t="str">
        <f t="shared" si="33"/>
        <v/>
      </c>
      <c r="Q414" s="287" t="str">
        <f t="shared" si="34"/>
        <v/>
      </c>
      <c r="R414" s="259"/>
      <c r="S414" s="126"/>
    </row>
    <row r="415" spans="1:19" ht="20.100000000000001" customHeight="1" x14ac:dyDescent="0.25">
      <c r="A415" s="244">
        <v>409</v>
      </c>
      <c r="B415" s="277" t="str">
        <f>IF('Frais de personnel'!$B414="","",'Frais de personnel'!$B414)</f>
        <v/>
      </c>
      <c r="C415" s="277" t="str">
        <f>IF('Frais de personnel'!$C414="","",'Frais de personnel'!$C414)</f>
        <v/>
      </c>
      <c r="D415" s="278" t="str">
        <f>IF('Frais de personnel'!$D414="","",'Frais de personnel'!$D414)</f>
        <v/>
      </c>
      <c r="E415" s="251" t="str">
        <f>IF('Frais de personnel'!$E414="","",'Frais de personnel'!$E414)</f>
        <v/>
      </c>
      <c r="F415" s="279" t="str">
        <f>IF('Frais de personnel'!$F414="","",'Frais de personnel'!$F414)</f>
        <v/>
      </c>
      <c r="G415" s="123" t="str">
        <f>IF('Frais de personnel'!$G414="","",'Frais de personnel'!$G414)</f>
        <v/>
      </c>
      <c r="H415" s="123" t="str">
        <f>IF('Frais de personnel'!$H414="","",'Frais de personnel'!$H414)</f>
        <v/>
      </c>
      <c r="I415" s="280" t="str">
        <f>IF('Frais de personnel'!$I414=0,"",'Frais de personnel'!$I414)</f>
        <v/>
      </c>
      <c r="J415" s="122"/>
      <c r="K415" s="89"/>
      <c r="L415" s="89"/>
      <c r="M415" s="118" t="str">
        <f t="shared" si="30"/>
        <v/>
      </c>
      <c r="N415" s="254" t="str">
        <f t="shared" si="31"/>
        <v/>
      </c>
      <c r="O415" s="285" t="str">
        <f t="shared" si="32"/>
        <v/>
      </c>
      <c r="P415" s="272" t="str">
        <f t="shared" si="33"/>
        <v/>
      </c>
      <c r="Q415" s="287" t="str">
        <f t="shared" si="34"/>
        <v/>
      </c>
      <c r="R415" s="259"/>
      <c r="S415" s="126"/>
    </row>
    <row r="416" spans="1:19" ht="20.100000000000001" customHeight="1" x14ac:dyDescent="0.25">
      <c r="A416" s="244">
        <v>410</v>
      </c>
      <c r="B416" s="277" t="str">
        <f>IF('Frais de personnel'!$B415="","",'Frais de personnel'!$B415)</f>
        <v/>
      </c>
      <c r="C416" s="277" t="str">
        <f>IF('Frais de personnel'!$C415="","",'Frais de personnel'!$C415)</f>
        <v/>
      </c>
      <c r="D416" s="278" t="str">
        <f>IF('Frais de personnel'!$D415="","",'Frais de personnel'!$D415)</f>
        <v/>
      </c>
      <c r="E416" s="251" t="str">
        <f>IF('Frais de personnel'!$E415="","",'Frais de personnel'!$E415)</f>
        <v/>
      </c>
      <c r="F416" s="279" t="str">
        <f>IF('Frais de personnel'!$F415="","",'Frais de personnel'!$F415)</f>
        <v/>
      </c>
      <c r="G416" s="123" t="str">
        <f>IF('Frais de personnel'!$G415="","",'Frais de personnel'!$G415)</f>
        <v/>
      </c>
      <c r="H416" s="123" t="str">
        <f>IF('Frais de personnel'!$H415="","",'Frais de personnel'!$H415)</f>
        <v/>
      </c>
      <c r="I416" s="280" t="str">
        <f>IF('Frais de personnel'!$I415=0,"",'Frais de personnel'!$I415)</f>
        <v/>
      </c>
      <c r="J416" s="122"/>
      <c r="K416" s="89"/>
      <c r="L416" s="89"/>
      <c r="M416" s="118" t="str">
        <f t="shared" si="30"/>
        <v/>
      </c>
      <c r="N416" s="254" t="str">
        <f t="shared" si="31"/>
        <v/>
      </c>
      <c r="O416" s="285" t="str">
        <f t="shared" si="32"/>
        <v/>
      </c>
      <c r="P416" s="272" t="str">
        <f t="shared" si="33"/>
        <v/>
      </c>
      <c r="Q416" s="287" t="str">
        <f t="shared" si="34"/>
        <v/>
      </c>
      <c r="R416" s="259"/>
      <c r="S416" s="126"/>
    </row>
    <row r="417" spans="1:19" ht="20.100000000000001" customHeight="1" x14ac:dyDescent="0.25">
      <c r="A417" s="244">
        <v>411</v>
      </c>
      <c r="B417" s="277" t="str">
        <f>IF('Frais de personnel'!$B416="","",'Frais de personnel'!$B416)</f>
        <v/>
      </c>
      <c r="C417" s="277" t="str">
        <f>IF('Frais de personnel'!$C416="","",'Frais de personnel'!$C416)</f>
        <v/>
      </c>
      <c r="D417" s="278" t="str">
        <f>IF('Frais de personnel'!$D416="","",'Frais de personnel'!$D416)</f>
        <v/>
      </c>
      <c r="E417" s="251" t="str">
        <f>IF('Frais de personnel'!$E416="","",'Frais de personnel'!$E416)</f>
        <v/>
      </c>
      <c r="F417" s="279" t="str">
        <f>IF('Frais de personnel'!$F416="","",'Frais de personnel'!$F416)</f>
        <v/>
      </c>
      <c r="G417" s="123" t="str">
        <f>IF('Frais de personnel'!$G416="","",'Frais de personnel'!$G416)</f>
        <v/>
      </c>
      <c r="H417" s="123" t="str">
        <f>IF('Frais de personnel'!$H416="","",'Frais de personnel'!$H416)</f>
        <v/>
      </c>
      <c r="I417" s="280" t="str">
        <f>IF('Frais de personnel'!$I416=0,"",'Frais de personnel'!$I416)</f>
        <v/>
      </c>
      <c r="J417" s="122"/>
      <c r="K417" s="89"/>
      <c r="L417" s="89"/>
      <c r="M417" s="118" t="str">
        <f t="shared" si="30"/>
        <v/>
      </c>
      <c r="N417" s="254" t="str">
        <f t="shared" si="31"/>
        <v/>
      </c>
      <c r="O417" s="285" t="str">
        <f t="shared" si="32"/>
        <v/>
      </c>
      <c r="P417" s="272" t="str">
        <f t="shared" si="33"/>
        <v/>
      </c>
      <c r="Q417" s="287" t="str">
        <f t="shared" si="34"/>
        <v/>
      </c>
      <c r="R417" s="259"/>
      <c r="S417" s="126"/>
    </row>
    <row r="418" spans="1:19" ht="20.100000000000001" customHeight="1" x14ac:dyDescent="0.25">
      <c r="A418" s="244">
        <v>412</v>
      </c>
      <c r="B418" s="277" t="str">
        <f>IF('Frais de personnel'!$B417="","",'Frais de personnel'!$B417)</f>
        <v/>
      </c>
      <c r="C418" s="277" t="str">
        <f>IF('Frais de personnel'!$C417="","",'Frais de personnel'!$C417)</f>
        <v/>
      </c>
      <c r="D418" s="278" t="str">
        <f>IF('Frais de personnel'!$D417="","",'Frais de personnel'!$D417)</f>
        <v/>
      </c>
      <c r="E418" s="251" t="str">
        <f>IF('Frais de personnel'!$E417="","",'Frais de personnel'!$E417)</f>
        <v/>
      </c>
      <c r="F418" s="279" t="str">
        <f>IF('Frais de personnel'!$F417="","",'Frais de personnel'!$F417)</f>
        <v/>
      </c>
      <c r="G418" s="123" t="str">
        <f>IF('Frais de personnel'!$G417="","",'Frais de personnel'!$G417)</f>
        <v/>
      </c>
      <c r="H418" s="123" t="str">
        <f>IF('Frais de personnel'!$H417="","",'Frais de personnel'!$H417)</f>
        <v/>
      </c>
      <c r="I418" s="280" t="str">
        <f>IF('Frais de personnel'!$I417=0,"",'Frais de personnel'!$I417)</f>
        <v/>
      </c>
      <c r="J418" s="122"/>
      <c r="K418" s="89"/>
      <c r="L418" s="89"/>
      <c r="M418" s="118" t="str">
        <f t="shared" si="30"/>
        <v/>
      </c>
      <c r="N418" s="254" t="str">
        <f t="shared" si="31"/>
        <v/>
      </c>
      <c r="O418" s="285" t="str">
        <f t="shared" si="32"/>
        <v/>
      </c>
      <c r="P418" s="272" t="str">
        <f t="shared" si="33"/>
        <v/>
      </c>
      <c r="Q418" s="287" t="str">
        <f t="shared" si="34"/>
        <v/>
      </c>
      <c r="R418" s="259"/>
      <c r="S418" s="126"/>
    </row>
    <row r="419" spans="1:19" ht="20.100000000000001" customHeight="1" x14ac:dyDescent="0.25">
      <c r="A419" s="244">
        <v>413</v>
      </c>
      <c r="B419" s="277" t="str">
        <f>IF('Frais de personnel'!$B418="","",'Frais de personnel'!$B418)</f>
        <v/>
      </c>
      <c r="C419" s="277" t="str">
        <f>IF('Frais de personnel'!$C418="","",'Frais de personnel'!$C418)</f>
        <v/>
      </c>
      <c r="D419" s="278" t="str">
        <f>IF('Frais de personnel'!$D418="","",'Frais de personnel'!$D418)</f>
        <v/>
      </c>
      <c r="E419" s="251" t="str">
        <f>IF('Frais de personnel'!$E418="","",'Frais de personnel'!$E418)</f>
        <v/>
      </c>
      <c r="F419" s="279" t="str">
        <f>IF('Frais de personnel'!$F418="","",'Frais de personnel'!$F418)</f>
        <v/>
      </c>
      <c r="G419" s="123" t="str">
        <f>IF('Frais de personnel'!$G418="","",'Frais de personnel'!$G418)</f>
        <v/>
      </c>
      <c r="H419" s="123" t="str">
        <f>IF('Frais de personnel'!$H418="","",'Frais de personnel'!$H418)</f>
        <v/>
      </c>
      <c r="I419" s="280" t="str">
        <f>IF('Frais de personnel'!$I418=0,"",'Frais de personnel'!$I418)</f>
        <v/>
      </c>
      <c r="J419" s="122"/>
      <c r="K419" s="89"/>
      <c r="L419" s="89"/>
      <c r="M419" s="118" t="str">
        <f t="shared" si="30"/>
        <v/>
      </c>
      <c r="N419" s="254" t="str">
        <f t="shared" si="31"/>
        <v/>
      </c>
      <c r="O419" s="285" t="str">
        <f t="shared" si="32"/>
        <v/>
      </c>
      <c r="P419" s="272" t="str">
        <f t="shared" si="33"/>
        <v/>
      </c>
      <c r="Q419" s="287" t="str">
        <f t="shared" si="34"/>
        <v/>
      </c>
      <c r="R419" s="259"/>
      <c r="S419" s="126"/>
    </row>
    <row r="420" spans="1:19" ht="20.100000000000001" customHeight="1" x14ac:dyDescent="0.25">
      <c r="A420" s="244">
        <v>414</v>
      </c>
      <c r="B420" s="277" t="str">
        <f>IF('Frais de personnel'!$B419="","",'Frais de personnel'!$B419)</f>
        <v/>
      </c>
      <c r="C420" s="277" t="str">
        <f>IF('Frais de personnel'!$C419="","",'Frais de personnel'!$C419)</f>
        <v/>
      </c>
      <c r="D420" s="278" t="str">
        <f>IF('Frais de personnel'!$D419="","",'Frais de personnel'!$D419)</f>
        <v/>
      </c>
      <c r="E420" s="251" t="str">
        <f>IF('Frais de personnel'!$E419="","",'Frais de personnel'!$E419)</f>
        <v/>
      </c>
      <c r="F420" s="279" t="str">
        <f>IF('Frais de personnel'!$F419="","",'Frais de personnel'!$F419)</f>
        <v/>
      </c>
      <c r="G420" s="123" t="str">
        <f>IF('Frais de personnel'!$G419="","",'Frais de personnel'!$G419)</f>
        <v/>
      </c>
      <c r="H420" s="123" t="str">
        <f>IF('Frais de personnel'!$H419="","",'Frais de personnel'!$H419)</f>
        <v/>
      </c>
      <c r="I420" s="280" t="str">
        <f>IF('Frais de personnel'!$I419=0,"",'Frais de personnel'!$I419)</f>
        <v/>
      </c>
      <c r="J420" s="122"/>
      <c r="K420" s="89"/>
      <c r="L420" s="89"/>
      <c r="M420" s="118" t="str">
        <f t="shared" si="30"/>
        <v/>
      </c>
      <c r="N420" s="254" t="str">
        <f t="shared" si="31"/>
        <v/>
      </c>
      <c r="O420" s="285" t="str">
        <f t="shared" si="32"/>
        <v/>
      </c>
      <c r="P420" s="272" t="str">
        <f t="shared" si="33"/>
        <v/>
      </c>
      <c r="Q420" s="287" t="str">
        <f t="shared" si="34"/>
        <v/>
      </c>
      <c r="R420" s="259"/>
      <c r="S420" s="126"/>
    </row>
    <row r="421" spans="1:19" ht="20.100000000000001" customHeight="1" x14ac:dyDescent="0.25">
      <c r="A421" s="244">
        <v>415</v>
      </c>
      <c r="B421" s="277" t="str">
        <f>IF('Frais de personnel'!$B420="","",'Frais de personnel'!$B420)</f>
        <v/>
      </c>
      <c r="C421" s="277" t="str">
        <f>IF('Frais de personnel'!$C420="","",'Frais de personnel'!$C420)</f>
        <v/>
      </c>
      <c r="D421" s="278" t="str">
        <f>IF('Frais de personnel'!$D420="","",'Frais de personnel'!$D420)</f>
        <v/>
      </c>
      <c r="E421" s="251" t="str">
        <f>IF('Frais de personnel'!$E420="","",'Frais de personnel'!$E420)</f>
        <v/>
      </c>
      <c r="F421" s="279" t="str">
        <f>IF('Frais de personnel'!$F420="","",'Frais de personnel'!$F420)</f>
        <v/>
      </c>
      <c r="G421" s="123" t="str">
        <f>IF('Frais de personnel'!$G420="","",'Frais de personnel'!$G420)</f>
        <v/>
      </c>
      <c r="H421" s="123" t="str">
        <f>IF('Frais de personnel'!$H420="","",'Frais de personnel'!$H420)</f>
        <v/>
      </c>
      <c r="I421" s="280" t="str">
        <f>IF('Frais de personnel'!$I420=0,"",'Frais de personnel'!$I420)</f>
        <v/>
      </c>
      <c r="J421" s="122"/>
      <c r="K421" s="89"/>
      <c r="L421" s="89"/>
      <c r="M421" s="118" t="str">
        <f t="shared" si="30"/>
        <v/>
      </c>
      <c r="N421" s="254" t="str">
        <f t="shared" si="31"/>
        <v/>
      </c>
      <c r="O421" s="285" t="str">
        <f t="shared" si="32"/>
        <v/>
      </c>
      <c r="P421" s="272" t="str">
        <f t="shared" si="33"/>
        <v/>
      </c>
      <c r="Q421" s="287" t="str">
        <f t="shared" si="34"/>
        <v/>
      </c>
      <c r="R421" s="259"/>
      <c r="S421" s="126"/>
    </row>
    <row r="422" spans="1:19" ht="20.100000000000001" customHeight="1" x14ac:dyDescent="0.25">
      <c r="A422" s="244">
        <v>416</v>
      </c>
      <c r="B422" s="277" t="str">
        <f>IF('Frais de personnel'!$B421="","",'Frais de personnel'!$B421)</f>
        <v/>
      </c>
      <c r="C422" s="277" t="str">
        <f>IF('Frais de personnel'!$C421="","",'Frais de personnel'!$C421)</f>
        <v/>
      </c>
      <c r="D422" s="278" t="str">
        <f>IF('Frais de personnel'!$D421="","",'Frais de personnel'!$D421)</f>
        <v/>
      </c>
      <c r="E422" s="251" t="str">
        <f>IF('Frais de personnel'!$E421="","",'Frais de personnel'!$E421)</f>
        <v/>
      </c>
      <c r="F422" s="279" t="str">
        <f>IF('Frais de personnel'!$F421="","",'Frais de personnel'!$F421)</f>
        <v/>
      </c>
      <c r="G422" s="123" t="str">
        <f>IF('Frais de personnel'!$G421="","",'Frais de personnel'!$G421)</f>
        <v/>
      </c>
      <c r="H422" s="123" t="str">
        <f>IF('Frais de personnel'!$H421="","",'Frais de personnel'!$H421)</f>
        <v/>
      </c>
      <c r="I422" s="280" t="str">
        <f>IF('Frais de personnel'!$I421=0,"",'Frais de personnel'!$I421)</f>
        <v/>
      </c>
      <c r="J422" s="122"/>
      <c r="K422" s="89"/>
      <c r="L422" s="89"/>
      <c r="M422" s="118" t="str">
        <f t="shared" si="30"/>
        <v/>
      </c>
      <c r="N422" s="254" t="str">
        <f t="shared" si="31"/>
        <v/>
      </c>
      <c r="O422" s="285" t="str">
        <f t="shared" si="32"/>
        <v/>
      </c>
      <c r="P422" s="272" t="str">
        <f t="shared" si="33"/>
        <v/>
      </c>
      <c r="Q422" s="287" t="str">
        <f t="shared" si="34"/>
        <v/>
      </c>
      <c r="R422" s="259"/>
      <c r="S422" s="126"/>
    </row>
    <row r="423" spans="1:19" ht="20.100000000000001" customHeight="1" x14ac:dyDescent="0.25">
      <c r="A423" s="244">
        <v>417</v>
      </c>
      <c r="B423" s="277" t="str">
        <f>IF('Frais de personnel'!$B422="","",'Frais de personnel'!$B422)</f>
        <v/>
      </c>
      <c r="C423" s="277" t="str">
        <f>IF('Frais de personnel'!$C422="","",'Frais de personnel'!$C422)</f>
        <v/>
      </c>
      <c r="D423" s="278" t="str">
        <f>IF('Frais de personnel'!$D422="","",'Frais de personnel'!$D422)</f>
        <v/>
      </c>
      <c r="E423" s="251" t="str">
        <f>IF('Frais de personnel'!$E422="","",'Frais de personnel'!$E422)</f>
        <v/>
      </c>
      <c r="F423" s="279" t="str">
        <f>IF('Frais de personnel'!$F422="","",'Frais de personnel'!$F422)</f>
        <v/>
      </c>
      <c r="G423" s="123" t="str">
        <f>IF('Frais de personnel'!$G422="","",'Frais de personnel'!$G422)</f>
        <v/>
      </c>
      <c r="H423" s="123" t="str">
        <f>IF('Frais de personnel'!$H422="","",'Frais de personnel'!$H422)</f>
        <v/>
      </c>
      <c r="I423" s="280" t="str">
        <f>IF('Frais de personnel'!$I422=0,"",'Frais de personnel'!$I422)</f>
        <v/>
      </c>
      <c r="J423" s="122"/>
      <c r="K423" s="89"/>
      <c r="L423" s="89"/>
      <c r="M423" s="118" t="str">
        <f t="shared" si="30"/>
        <v/>
      </c>
      <c r="N423" s="254" t="str">
        <f t="shared" si="31"/>
        <v/>
      </c>
      <c r="O423" s="285" t="str">
        <f t="shared" si="32"/>
        <v/>
      </c>
      <c r="P423" s="272" t="str">
        <f t="shared" si="33"/>
        <v/>
      </c>
      <c r="Q423" s="287" t="str">
        <f t="shared" si="34"/>
        <v/>
      </c>
      <c r="R423" s="259"/>
      <c r="S423" s="126"/>
    </row>
    <row r="424" spans="1:19" ht="20.100000000000001" customHeight="1" x14ac:dyDescent="0.25">
      <c r="A424" s="244">
        <v>418</v>
      </c>
      <c r="B424" s="277" t="str">
        <f>IF('Frais de personnel'!$B423="","",'Frais de personnel'!$B423)</f>
        <v/>
      </c>
      <c r="C424" s="277" t="str">
        <f>IF('Frais de personnel'!$C423="","",'Frais de personnel'!$C423)</f>
        <v/>
      </c>
      <c r="D424" s="278" t="str">
        <f>IF('Frais de personnel'!$D423="","",'Frais de personnel'!$D423)</f>
        <v/>
      </c>
      <c r="E424" s="251" t="str">
        <f>IF('Frais de personnel'!$E423="","",'Frais de personnel'!$E423)</f>
        <v/>
      </c>
      <c r="F424" s="279" t="str">
        <f>IF('Frais de personnel'!$F423="","",'Frais de personnel'!$F423)</f>
        <v/>
      </c>
      <c r="G424" s="123" t="str">
        <f>IF('Frais de personnel'!$G423="","",'Frais de personnel'!$G423)</f>
        <v/>
      </c>
      <c r="H424" s="123" t="str">
        <f>IF('Frais de personnel'!$H423="","",'Frais de personnel'!$H423)</f>
        <v/>
      </c>
      <c r="I424" s="280" t="str">
        <f>IF('Frais de personnel'!$I423=0,"",'Frais de personnel'!$I423)</f>
        <v/>
      </c>
      <c r="J424" s="122"/>
      <c r="K424" s="89"/>
      <c r="L424" s="89"/>
      <c r="M424" s="118" t="str">
        <f t="shared" si="30"/>
        <v/>
      </c>
      <c r="N424" s="254" t="str">
        <f t="shared" si="31"/>
        <v/>
      </c>
      <c r="O424" s="285" t="str">
        <f t="shared" si="32"/>
        <v/>
      </c>
      <c r="P424" s="272" t="str">
        <f t="shared" si="33"/>
        <v/>
      </c>
      <c r="Q424" s="287" t="str">
        <f t="shared" si="34"/>
        <v/>
      </c>
      <c r="R424" s="259"/>
      <c r="S424" s="126"/>
    </row>
    <row r="425" spans="1:19" ht="20.100000000000001" customHeight="1" x14ac:dyDescent="0.25">
      <c r="A425" s="244">
        <v>419</v>
      </c>
      <c r="B425" s="277" t="str">
        <f>IF('Frais de personnel'!$B424="","",'Frais de personnel'!$B424)</f>
        <v/>
      </c>
      <c r="C425" s="277" t="str">
        <f>IF('Frais de personnel'!$C424="","",'Frais de personnel'!$C424)</f>
        <v/>
      </c>
      <c r="D425" s="278" t="str">
        <f>IF('Frais de personnel'!$D424="","",'Frais de personnel'!$D424)</f>
        <v/>
      </c>
      <c r="E425" s="251" t="str">
        <f>IF('Frais de personnel'!$E424="","",'Frais de personnel'!$E424)</f>
        <v/>
      </c>
      <c r="F425" s="279" t="str">
        <f>IF('Frais de personnel'!$F424="","",'Frais de personnel'!$F424)</f>
        <v/>
      </c>
      <c r="G425" s="123" t="str">
        <f>IF('Frais de personnel'!$G424="","",'Frais de personnel'!$G424)</f>
        <v/>
      </c>
      <c r="H425" s="123" t="str">
        <f>IF('Frais de personnel'!$H424="","",'Frais de personnel'!$H424)</f>
        <v/>
      </c>
      <c r="I425" s="280" t="str">
        <f>IF('Frais de personnel'!$I424=0,"",'Frais de personnel'!$I424)</f>
        <v/>
      </c>
      <c r="J425" s="122"/>
      <c r="K425" s="89"/>
      <c r="L425" s="89"/>
      <c r="M425" s="118" t="str">
        <f t="shared" si="30"/>
        <v/>
      </c>
      <c r="N425" s="254" t="str">
        <f t="shared" si="31"/>
        <v/>
      </c>
      <c r="O425" s="285" t="str">
        <f t="shared" si="32"/>
        <v/>
      </c>
      <c r="P425" s="272" t="str">
        <f t="shared" si="33"/>
        <v/>
      </c>
      <c r="Q425" s="287" t="str">
        <f t="shared" si="34"/>
        <v/>
      </c>
      <c r="R425" s="259"/>
      <c r="S425" s="126"/>
    </row>
    <row r="426" spans="1:19" ht="20.100000000000001" customHeight="1" x14ac:dyDescent="0.25">
      <c r="A426" s="244">
        <v>420</v>
      </c>
      <c r="B426" s="277" t="str">
        <f>IF('Frais de personnel'!$B425="","",'Frais de personnel'!$B425)</f>
        <v/>
      </c>
      <c r="C426" s="277" t="str">
        <f>IF('Frais de personnel'!$C425="","",'Frais de personnel'!$C425)</f>
        <v/>
      </c>
      <c r="D426" s="278" t="str">
        <f>IF('Frais de personnel'!$D425="","",'Frais de personnel'!$D425)</f>
        <v/>
      </c>
      <c r="E426" s="251" t="str">
        <f>IF('Frais de personnel'!$E425="","",'Frais de personnel'!$E425)</f>
        <v/>
      </c>
      <c r="F426" s="279" t="str">
        <f>IF('Frais de personnel'!$F425="","",'Frais de personnel'!$F425)</f>
        <v/>
      </c>
      <c r="G426" s="123" t="str">
        <f>IF('Frais de personnel'!$G425="","",'Frais de personnel'!$G425)</f>
        <v/>
      </c>
      <c r="H426" s="123" t="str">
        <f>IF('Frais de personnel'!$H425="","",'Frais de personnel'!$H425)</f>
        <v/>
      </c>
      <c r="I426" s="280" t="str">
        <f>IF('Frais de personnel'!$I425=0,"",'Frais de personnel'!$I425)</f>
        <v/>
      </c>
      <c r="J426" s="122"/>
      <c r="K426" s="89"/>
      <c r="L426" s="89"/>
      <c r="M426" s="118" t="str">
        <f t="shared" si="30"/>
        <v/>
      </c>
      <c r="N426" s="254" t="str">
        <f t="shared" si="31"/>
        <v/>
      </c>
      <c r="O426" s="285" t="str">
        <f t="shared" si="32"/>
        <v/>
      </c>
      <c r="P426" s="272" t="str">
        <f t="shared" si="33"/>
        <v/>
      </c>
      <c r="Q426" s="287" t="str">
        <f t="shared" si="34"/>
        <v/>
      </c>
      <c r="R426" s="259"/>
      <c r="S426" s="126"/>
    </row>
    <row r="427" spans="1:19" ht="20.100000000000001" customHeight="1" x14ac:dyDescent="0.25">
      <c r="A427" s="244">
        <v>421</v>
      </c>
      <c r="B427" s="277" t="str">
        <f>IF('Frais de personnel'!$B426="","",'Frais de personnel'!$B426)</f>
        <v/>
      </c>
      <c r="C427" s="277" t="str">
        <f>IF('Frais de personnel'!$C426="","",'Frais de personnel'!$C426)</f>
        <v/>
      </c>
      <c r="D427" s="278" t="str">
        <f>IF('Frais de personnel'!$D426="","",'Frais de personnel'!$D426)</f>
        <v/>
      </c>
      <c r="E427" s="251" t="str">
        <f>IF('Frais de personnel'!$E426="","",'Frais de personnel'!$E426)</f>
        <v/>
      </c>
      <c r="F427" s="279" t="str">
        <f>IF('Frais de personnel'!$F426="","",'Frais de personnel'!$F426)</f>
        <v/>
      </c>
      <c r="G427" s="123" t="str">
        <f>IF('Frais de personnel'!$G426="","",'Frais de personnel'!$G426)</f>
        <v/>
      </c>
      <c r="H427" s="123" t="str">
        <f>IF('Frais de personnel'!$H426="","",'Frais de personnel'!$H426)</f>
        <v/>
      </c>
      <c r="I427" s="280" t="str">
        <f>IF('Frais de personnel'!$I426=0,"",'Frais de personnel'!$I426)</f>
        <v/>
      </c>
      <c r="J427" s="122"/>
      <c r="K427" s="89"/>
      <c r="L427" s="89"/>
      <c r="M427" s="118" t="str">
        <f t="shared" si="30"/>
        <v/>
      </c>
      <c r="N427" s="254" t="str">
        <f t="shared" si="31"/>
        <v/>
      </c>
      <c r="O427" s="285" t="str">
        <f t="shared" si="32"/>
        <v/>
      </c>
      <c r="P427" s="272" t="str">
        <f t="shared" si="33"/>
        <v/>
      </c>
      <c r="Q427" s="287" t="str">
        <f t="shared" si="34"/>
        <v/>
      </c>
      <c r="R427" s="259"/>
      <c r="S427" s="126"/>
    </row>
    <row r="428" spans="1:19" ht="20.100000000000001" customHeight="1" x14ac:dyDescent="0.25">
      <c r="A428" s="244">
        <v>422</v>
      </c>
      <c r="B428" s="277" t="str">
        <f>IF('Frais de personnel'!$B427="","",'Frais de personnel'!$B427)</f>
        <v/>
      </c>
      <c r="C428" s="277" t="str">
        <f>IF('Frais de personnel'!$C427="","",'Frais de personnel'!$C427)</f>
        <v/>
      </c>
      <c r="D428" s="278" t="str">
        <f>IF('Frais de personnel'!$D427="","",'Frais de personnel'!$D427)</f>
        <v/>
      </c>
      <c r="E428" s="251" t="str">
        <f>IF('Frais de personnel'!$E427="","",'Frais de personnel'!$E427)</f>
        <v/>
      </c>
      <c r="F428" s="279" t="str">
        <f>IF('Frais de personnel'!$F427="","",'Frais de personnel'!$F427)</f>
        <v/>
      </c>
      <c r="G428" s="123" t="str">
        <f>IF('Frais de personnel'!$G427="","",'Frais de personnel'!$G427)</f>
        <v/>
      </c>
      <c r="H428" s="123" t="str">
        <f>IF('Frais de personnel'!$H427="","",'Frais de personnel'!$H427)</f>
        <v/>
      </c>
      <c r="I428" s="280" t="str">
        <f>IF('Frais de personnel'!$I427=0,"",'Frais de personnel'!$I427)</f>
        <v/>
      </c>
      <c r="J428" s="122"/>
      <c r="K428" s="89"/>
      <c r="L428" s="89"/>
      <c r="M428" s="118" t="str">
        <f t="shared" si="30"/>
        <v/>
      </c>
      <c r="N428" s="254" t="str">
        <f t="shared" si="31"/>
        <v/>
      </c>
      <c r="O428" s="285" t="str">
        <f t="shared" si="32"/>
        <v/>
      </c>
      <c r="P428" s="272" t="str">
        <f t="shared" si="33"/>
        <v/>
      </c>
      <c r="Q428" s="287" t="str">
        <f t="shared" si="34"/>
        <v/>
      </c>
      <c r="R428" s="259"/>
      <c r="S428" s="126"/>
    </row>
    <row r="429" spans="1:19" ht="20.100000000000001" customHeight="1" x14ac:dyDescent="0.25">
      <c r="A429" s="244">
        <v>423</v>
      </c>
      <c r="B429" s="277" t="str">
        <f>IF('Frais de personnel'!$B428="","",'Frais de personnel'!$B428)</f>
        <v/>
      </c>
      <c r="C429" s="277" t="str">
        <f>IF('Frais de personnel'!$C428="","",'Frais de personnel'!$C428)</f>
        <v/>
      </c>
      <c r="D429" s="278" t="str">
        <f>IF('Frais de personnel'!$D428="","",'Frais de personnel'!$D428)</f>
        <v/>
      </c>
      <c r="E429" s="251" t="str">
        <f>IF('Frais de personnel'!$E428="","",'Frais de personnel'!$E428)</f>
        <v/>
      </c>
      <c r="F429" s="279" t="str">
        <f>IF('Frais de personnel'!$F428="","",'Frais de personnel'!$F428)</f>
        <v/>
      </c>
      <c r="G429" s="123" t="str">
        <f>IF('Frais de personnel'!$G428="","",'Frais de personnel'!$G428)</f>
        <v/>
      </c>
      <c r="H429" s="123" t="str">
        <f>IF('Frais de personnel'!$H428="","",'Frais de personnel'!$H428)</f>
        <v/>
      </c>
      <c r="I429" s="280" t="str">
        <f>IF('Frais de personnel'!$I428=0,"",'Frais de personnel'!$I428)</f>
        <v/>
      </c>
      <c r="J429" s="122"/>
      <c r="K429" s="89"/>
      <c r="L429" s="89"/>
      <c r="M429" s="118" t="str">
        <f t="shared" si="30"/>
        <v/>
      </c>
      <c r="N429" s="254" t="str">
        <f t="shared" si="31"/>
        <v/>
      </c>
      <c r="O429" s="285" t="str">
        <f t="shared" si="32"/>
        <v/>
      </c>
      <c r="P429" s="272" t="str">
        <f t="shared" si="33"/>
        <v/>
      </c>
      <c r="Q429" s="287" t="str">
        <f t="shared" si="34"/>
        <v/>
      </c>
      <c r="R429" s="259"/>
      <c r="S429" s="126"/>
    </row>
    <row r="430" spans="1:19" ht="20.100000000000001" customHeight="1" x14ac:dyDescent="0.25">
      <c r="A430" s="244">
        <v>424</v>
      </c>
      <c r="B430" s="277" t="str">
        <f>IF('Frais de personnel'!$B429="","",'Frais de personnel'!$B429)</f>
        <v/>
      </c>
      <c r="C430" s="277" t="str">
        <f>IF('Frais de personnel'!$C429="","",'Frais de personnel'!$C429)</f>
        <v/>
      </c>
      <c r="D430" s="278" t="str">
        <f>IF('Frais de personnel'!$D429="","",'Frais de personnel'!$D429)</f>
        <v/>
      </c>
      <c r="E430" s="251" t="str">
        <f>IF('Frais de personnel'!$E429="","",'Frais de personnel'!$E429)</f>
        <v/>
      </c>
      <c r="F430" s="279" t="str">
        <f>IF('Frais de personnel'!$F429="","",'Frais de personnel'!$F429)</f>
        <v/>
      </c>
      <c r="G430" s="123" t="str">
        <f>IF('Frais de personnel'!$G429="","",'Frais de personnel'!$G429)</f>
        <v/>
      </c>
      <c r="H430" s="123" t="str">
        <f>IF('Frais de personnel'!$H429="","",'Frais de personnel'!$H429)</f>
        <v/>
      </c>
      <c r="I430" s="280" t="str">
        <f>IF('Frais de personnel'!$I429=0,"",'Frais de personnel'!$I429)</f>
        <v/>
      </c>
      <c r="J430" s="122"/>
      <c r="K430" s="89"/>
      <c r="L430" s="89"/>
      <c r="M430" s="118" t="str">
        <f t="shared" si="30"/>
        <v/>
      </c>
      <c r="N430" s="254" t="str">
        <f t="shared" si="31"/>
        <v/>
      </c>
      <c r="O430" s="285" t="str">
        <f t="shared" si="32"/>
        <v/>
      </c>
      <c r="P430" s="272" t="str">
        <f t="shared" si="33"/>
        <v/>
      </c>
      <c r="Q430" s="287" t="str">
        <f t="shared" si="34"/>
        <v/>
      </c>
      <c r="R430" s="259"/>
      <c r="S430" s="126"/>
    </row>
    <row r="431" spans="1:19" ht="20.100000000000001" customHeight="1" x14ac:dyDescent="0.25">
      <c r="A431" s="244">
        <v>425</v>
      </c>
      <c r="B431" s="277" t="str">
        <f>IF('Frais de personnel'!$B430="","",'Frais de personnel'!$B430)</f>
        <v/>
      </c>
      <c r="C431" s="277" t="str">
        <f>IF('Frais de personnel'!$C430="","",'Frais de personnel'!$C430)</f>
        <v/>
      </c>
      <c r="D431" s="278" t="str">
        <f>IF('Frais de personnel'!$D430="","",'Frais de personnel'!$D430)</f>
        <v/>
      </c>
      <c r="E431" s="251" t="str">
        <f>IF('Frais de personnel'!$E430="","",'Frais de personnel'!$E430)</f>
        <v/>
      </c>
      <c r="F431" s="279" t="str">
        <f>IF('Frais de personnel'!$F430="","",'Frais de personnel'!$F430)</f>
        <v/>
      </c>
      <c r="G431" s="123" t="str">
        <f>IF('Frais de personnel'!$G430="","",'Frais de personnel'!$G430)</f>
        <v/>
      </c>
      <c r="H431" s="123" t="str">
        <f>IF('Frais de personnel'!$H430="","",'Frais de personnel'!$H430)</f>
        <v/>
      </c>
      <c r="I431" s="280" t="str">
        <f>IF('Frais de personnel'!$I430=0,"",'Frais de personnel'!$I430)</f>
        <v/>
      </c>
      <c r="J431" s="122"/>
      <c r="K431" s="89"/>
      <c r="L431" s="89"/>
      <c r="M431" s="118" t="str">
        <f t="shared" si="30"/>
        <v/>
      </c>
      <c r="N431" s="254" t="str">
        <f t="shared" si="31"/>
        <v/>
      </c>
      <c r="O431" s="285" t="str">
        <f t="shared" si="32"/>
        <v/>
      </c>
      <c r="P431" s="272" t="str">
        <f t="shared" si="33"/>
        <v/>
      </c>
      <c r="Q431" s="287" t="str">
        <f t="shared" si="34"/>
        <v/>
      </c>
      <c r="R431" s="259"/>
      <c r="S431" s="126"/>
    </row>
    <row r="432" spans="1:19" ht="20.100000000000001" customHeight="1" x14ac:dyDescent="0.25">
      <c r="A432" s="244">
        <v>426</v>
      </c>
      <c r="B432" s="277" t="str">
        <f>IF('Frais de personnel'!$B431="","",'Frais de personnel'!$B431)</f>
        <v/>
      </c>
      <c r="C432" s="277" t="str">
        <f>IF('Frais de personnel'!$C431="","",'Frais de personnel'!$C431)</f>
        <v/>
      </c>
      <c r="D432" s="278" t="str">
        <f>IF('Frais de personnel'!$D431="","",'Frais de personnel'!$D431)</f>
        <v/>
      </c>
      <c r="E432" s="251" t="str">
        <f>IF('Frais de personnel'!$E431="","",'Frais de personnel'!$E431)</f>
        <v/>
      </c>
      <c r="F432" s="279" t="str">
        <f>IF('Frais de personnel'!$F431="","",'Frais de personnel'!$F431)</f>
        <v/>
      </c>
      <c r="G432" s="123" t="str">
        <f>IF('Frais de personnel'!$G431="","",'Frais de personnel'!$G431)</f>
        <v/>
      </c>
      <c r="H432" s="123" t="str">
        <f>IF('Frais de personnel'!$H431="","",'Frais de personnel'!$H431)</f>
        <v/>
      </c>
      <c r="I432" s="280" t="str">
        <f>IF('Frais de personnel'!$I431=0,"",'Frais de personnel'!$I431)</f>
        <v/>
      </c>
      <c r="J432" s="122"/>
      <c r="K432" s="89"/>
      <c r="L432" s="89"/>
      <c r="M432" s="118" t="str">
        <f t="shared" si="30"/>
        <v/>
      </c>
      <c r="N432" s="254" t="str">
        <f t="shared" si="31"/>
        <v/>
      </c>
      <c r="O432" s="285" t="str">
        <f t="shared" si="32"/>
        <v/>
      </c>
      <c r="P432" s="272" t="str">
        <f t="shared" si="33"/>
        <v/>
      </c>
      <c r="Q432" s="287" t="str">
        <f t="shared" si="34"/>
        <v/>
      </c>
      <c r="R432" s="259"/>
      <c r="S432" s="126"/>
    </row>
    <row r="433" spans="1:19" ht="20.100000000000001" customHeight="1" x14ac:dyDescent="0.25">
      <c r="A433" s="244">
        <v>427</v>
      </c>
      <c r="B433" s="277" t="str">
        <f>IF('Frais de personnel'!$B432="","",'Frais de personnel'!$B432)</f>
        <v/>
      </c>
      <c r="C433" s="277" t="str">
        <f>IF('Frais de personnel'!$C432="","",'Frais de personnel'!$C432)</f>
        <v/>
      </c>
      <c r="D433" s="278" t="str">
        <f>IF('Frais de personnel'!$D432="","",'Frais de personnel'!$D432)</f>
        <v/>
      </c>
      <c r="E433" s="251" t="str">
        <f>IF('Frais de personnel'!$E432="","",'Frais de personnel'!$E432)</f>
        <v/>
      </c>
      <c r="F433" s="279" t="str">
        <f>IF('Frais de personnel'!$F432="","",'Frais de personnel'!$F432)</f>
        <v/>
      </c>
      <c r="G433" s="123" t="str">
        <f>IF('Frais de personnel'!$G432="","",'Frais de personnel'!$G432)</f>
        <v/>
      </c>
      <c r="H433" s="123" t="str">
        <f>IF('Frais de personnel'!$H432="","",'Frais de personnel'!$H432)</f>
        <v/>
      </c>
      <c r="I433" s="280" t="str">
        <f>IF('Frais de personnel'!$I432=0,"",'Frais de personnel'!$I432)</f>
        <v/>
      </c>
      <c r="J433" s="122"/>
      <c r="K433" s="89"/>
      <c r="L433" s="89"/>
      <c r="M433" s="118" t="str">
        <f t="shared" si="30"/>
        <v/>
      </c>
      <c r="N433" s="254" t="str">
        <f t="shared" si="31"/>
        <v/>
      </c>
      <c r="O433" s="285" t="str">
        <f t="shared" si="32"/>
        <v/>
      </c>
      <c r="P433" s="272" t="str">
        <f t="shared" si="33"/>
        <v/>
      </c>
      <c r="Q433" s="287" t="str">
        <f t="shared" si="34"/>
        <v/>
      </c>
      <c r="R433" s="259"/>
      <c r="S433" s="126"/>
    </row>
    <row r="434" spans="1:19" ht="20.100000000000001" customHeight="1" x14ac:dyDescent="0.25">
      <c r="A434" s="244">
        <v>428</v>
      </c>
      <c r="B434" s="277" t="str">
        <f>IF('Frais de personnel'!$B433="","",'Frais de personnel'!$B433)</f>
        <v/>
      </c>
      <c r="C434" s="277" t="str">
        <f>IF('Frais de personnel'!$C433="","",'Frais de personnel'!$C433)</f>
        <v/>
      </c>
      <c r="D434" s="278" t="str">
        <f>IF('Frais de personnel'!$D433="","",'Frais de personnel'!$D433)</f>
        <v/>
      </c>
      <c r="E434" s="251" t="str">
        <f>IF('Frais de personnel'!$E433="","",'Frais de personnel'!$E433)</f>
        <v/>
      </c>
      <c r="F434" s="279" t="str">
        <f>IF('Frais de personnel'!$F433="","",'Frais de personnel'!$F433)</f>
        <v/>
      </c>
      <c r="G434" s="123" t="str">
        <f>IF('Frais de personnel'!$G433="","",'Frais de personnel'!$G433)</f>
        <v/>
      </c>
      <c r="H434" s="123" t="str">
        <f>IF('Frais de personnel'!$H433="","",'Frais de personnel'!$H433)</f>
        <v/>
      </c>
      <c r="I434" s="280" t="str">
        <f>IF('Frais de personnel'!$I433=0,"",'Frais de personnel'!$I433)</f>
        <v/>
      </c>
      <c r="J434" s="122"/>
      <c r="K434" s="89"/>
      <c r="L434" s="89"/>
      <c r="M434" s="118" t="str">
        <f t="shared" si="30"/>
        <v/>
      </c>
      <c r="N434" s="254" t="str">
        <f t="shared" si="31"/>
        <v/>
      </c>
      <c r="O434" s="285" t="str">
        <f t="shared" si="32"/>
        <v/>
      </c>
      <c r="P434" s="272" t="str">
        <f t="shared" si="33"/>
        <v/>
      </c>
      <c r="Q434" s="287" t="str">
        <f t="shared" si="34"/>
        <v/>
      </c>
      <c r="R434" s="259"/>
      <c r="S434" s="126"/>
    </row>
    <row r="435" spans="1:19" ht="20.100000000000001" customHeight="1" x14ac:dyDescent="0.25">
      <c r="A435" s="244">
        <v>429</v>
      </c>
      <c r="B435" s="277" t="str">
        <f>IF('Frais de personnel'!$B434="","",'Frais de personnel'!$B434)</f>
        <v/>
      </c>
      <c r="C435" s="277" t="str">
        <f>IF('Frais de personnel'!$C434="","",'Frais de personnel'!$C434)</f>
        <v/>
      </c>
      <c r="D435" s="278" t="str">
        <f>IF('Frais de personnel'!$D434="","",'Frais de personnel'!$D434)</f>
        <v/>
      </c>
      <c r="E435" s="251" t="str">
        <f>IF('Frais de personnel'!$E434="","",'Frais de personnel'!$E434)</f>
        <v/>
      </c>
      <c r="F435" s="279" t="str">
        <f>IF('Frais de personnel'!$F434="","",'Frais de personnel'!$F434)</f>
        <v/>
      </c>
      <c r="G435" s="123" t="str">
        <f>IF('Frais de personnel'!$G434="","",'Frais de personnel'!$G434)</f>
        <v/>
      </c>
      <c r="H435" s="123" t="str">
        <f>IF('Frais de personnel'!$H434="","",'Frais de personnel'!$H434)</f>
        <v/>
      </c>
      <c r="I435" s="280" t="str">
        <f>IF('Frais de personnel'!$I434=0,"",'Frais de personnel'!$I434)</f>
        <v/>
      </c>
      <c r="J435" s="122"/>
      <c r="K435" s="89"/>
      <c r="L435" s="89"/>
      <c r="M435" s="118" t="str">
        <f t="shared" si="30"/>
        <v/>
      </c>
      <c r="N435" s="254" t="str">
        <f t="shared" si="31"/>
        <v/>
      </c>
      <c r="O435" s="285" t="str">
        <f t="shared" si="32"/>
        <v/>
      </c>
      <c r="P435" s="272" t="str">
        <f t="shared" si="33"/>
        <v/>
      </c>
      <c r="Q435" s="287" t="str">
        <f t="shared" si="34"/>
        <v/>
      </c>
      <c r="R435" s="259"/>
      <c r="S435" s="126"/>
    </row>
    <row r="436" spans="1:19" ht="20.100000000000001" customHeight="1" x14ac:dyDescent="0.25">
      <c r="A436" s="244">
        <v>430</v>
      </c>
      <c r="B436" s="277" t="str">
        <f>IF('Frais de personnel'!$B435="","",'Frais de personnel'!$B435)</f>
        <v/>
      </c>
      <c r="C436" s="277" t="str">
        <f>IF('Frais de personnel'!$C435="","",'Frais de personnel'!$C435)</f>
        <v/>
      </c>
      <c r="D436" s="278" t="str">
        <f>IF('Frais de personnel'!$D435="","",'Frais de personnel'!$D435)</f>
        <v/>
      </c>
      <c r="E436" s="251" t="str">
        <f>IF('Frais de personnel'!$E435="","",'Frais de personnel'!$E435)</f>
        <v/>
      </c>
      <c r="F436" s="279" t="str">
        <f>IF('Frais de personnel'!$F435="","",'Frais de personnel'!$F435)</f>
        <v/>
      </c>
      <c r="G436" s="123" t="str">
        <f>IF('Frais de personnel'!$G435="","",'Frais de personnel'!$G435)</f>
        <v/>
      </c>
      <c r="H436" s="123" t="str">
        <f>IF('Frais de personnel'!$H435="","",'Frais de personnel'!$H435)</f>
        <v/>
      </c>
      <c r="I436" s="280" t="str">
        <f>IF('Frais de personnel'!$I435=0,"",'Frais de personnel'!$I435)</f>
        <v/>
      </c>
      <c r="J436" s="122"/>
      <c r="K436" s="89"/>
      <c r="L436" s="89"/>
      <c r="M436" s="118" t="str">
        <f t="shared" si="30"/>
        <v/>
      </c>
      <c r="N436" s="254" t="str">
        <f t="shared" si="31"/>
        <v/>
      </c>
      <c r="O436" s="285" t="str">
        <f t="shared" si="32"/>
        <v/>
      </c>
      <c r="P436" s="272" t="str">
        <f t="shared" si="33"/>
        <v/>
      </c>
      <c r="Q436" s="287" t="str">
        <f t="shared" si="34"/>
        <v/>
      </c>
      <c r="R436" s="259"/>
      <c r="S436" s="126"/>
    </row>
    <row r="437" spans="1:19" ht="20.100000000000001" customHeight="1" x14ac:dyDescent="0.25">
      <c r="A437" s="244">
        <v>431</v>
      </c>
      <c r="B437" s="277" t="str">
        <f>IF('Frais de personnel'!$B436="","",'Frais de personnel'!$B436)</f>
        <v/>
      </c>
      <c r="C437" s="277" t="str">
        <f>IF('Frais de personnel'!$C436="","",'Frais de personnel'!$C436)</f>
        <v/>
      </c>
      <c r="D437" s="278" t="str">
        <f>IF('Frais de personnel'!$D436="","",'Frais de personnel'!$D436)</f>
        <v/>
      </c>
      <c r="E437" s="251" t="str">
        <f>IF('Frais de personnel'!$E436="","",'Frais de personnel'!$E436)</f>
        <v/>
      </c>
      <c r="F437" s="279" t="str">
        <f>IF('Frais de personnel'!$F436="","",'Frais de personnel'!$F436)</f>
        <v/>
      </c>
      <c r="G437" s="123" t="str">
        <f>IF('Frais de personnel'!$G436="","",'Frais de personnel'!$G436)</f>
        <v/>
      </c>
      <c r="H437" s="123" t="str">
        <f>IF('Frais de personnel'!$H436="","",'Frais de personnel'!$H436)</f>
        <v/>
      </c>
      <c r="I437" s="280" t="str">
        <f>IF('Frais de personnel'!$I436=0,"",'Frais de personnel'!$I436)</f>
        <v/>
      </c>
      <c r="J437" s="122"/>
      <c r="K437" s="89"/>
      <c r="L437" s="89"/>
      <c r="M437" s="118" t="str">
        <f t="shared" si="30"/>
        <v/>
      </c>
      <c r="N437" s="254" t="str">
        <f t="shared" si="31"/>
        <v/>
      </c>
      <c r="O437" s="285" t="str">
        <f t="shared" si="32"/>
        <v/>
      </c>
      <c r="P437" s="272" t="str">
        <f t="shared" si="33"/>
        <v/>
      </c>
      <c r="Q437" s="287" t="str">
        <f t="shared" si="34"/>
        <v/>
      </c>
      <c r="R437" s="259"/>
      <c r="S437" s="126"/>
    </row>
    <row r="438" spans="1:19" ht="20.100000000000001" customHeight="1" x14ac:dyDescent="0.25">
      <c r="A438" s="244">
        <v>432</v>
      </c>
      <c r="B438" s="277" t="str">
        <f>IF('Frais de personnel'!$B437="","",'Frais de personnel'!$B437)</f>
        <v/>
      </c>
      <c r="C438" s="277" t="str">
        <f>IF('Frais de personnel'!$C437="","",'Frais de personnel'!$C437)</f>
        <v/>
      </c>
      <c r="D438" s="278" t="str">
        <f>IF('Frais de personnel'!$D437="","",'Frais de personnel'!$D437)</f>
        <v/>
      </c>
      <c r="E438" s="251" t="str">
        <f>IF('Frais de personnel'!$E437="","",'Frais de personnel'!$E437)</f>
        <v/>
      </c>
      <c r="F438" s="279" t="str">
        <f>IF('Frais de personnel'!$F437="","",'Frais de personnel'!$F437)</f>
        <v/>
      </c>
      <c r="G438" s="123" t="str">
        <f>IF('Frais de personnel'!$G437="","",'Frais de personnel'!$G437)</f>
        <v/>
      </c>
      <c r="H438" s="123" t="str">
        <f>IF('Frais de personnel'!$H437="","",'Frais de personnel'!$H437)</f>
        <v/>
      </c>
      <c r="I438" s="280" t="str">
        <f>IF('Frais de personnel'!$I437=0,"",'Frais de personnel'!$I437)</f>
        <v/>
      </c>
      <c r="J438" s="122"/>
      <c r="K438" s="89"/>
      <c r="L438" s="89"/>
      <c r="M438" s="118" t="str">
        <f t="shared" si="30"/>
        <v/>
      </c>
      <c r="N438" s="254" t="str">
        <f t="shared" si="31"/>
        <v/>
      </c>
      <c r="O438" s="285" t="str">
        <f t="shared" si="32"/>
        <v/>
      </c>
      <c r="P438" s="272" t="str">
        <f t="shared" si="33"/>
        <v/>
      </c>
      <c r="Q438" s="287" t="str">
        <f t="shared" si="34"/>
        <v/>
      </c>
      <c r="R438" s="259"/>
      <c r="S438" s="126"/>
    </row>
    <row r="439" spans="1:19" ht="20.100000000000001" customHeight="1" x14ac:dyDescent="0.25">
      <c r="A439" s="244">
        <v>433</v>
      </c>
      <c r="B439" s="277" t="str">
        <f>IF('Frais de personnel'!$B438="","",'Frais de personnel'!$B438)</f>
        <v/>
      </c>
      <c r="C439" s="277" t="str">
        <f>IF('Frais de personnel'!$C438="","",'Frais de personnel'!$C438)</f>
        <v/>
      </c>
      <c r="D439" s="278" t="str">
        <f>IF('Frais de personnel'!$D438="","",'Frais de personnel'!$D438)</f>
        <v/>
      </c>
      <c r="E439" s="251" t="str">
        <f>IF('Frais de personnel'!$E438="","",'Frais de personnel'!$E438)</f>
        <v/>
      </c>
      <c r="F439" s="279" t="str">
        <f>IF('Frais de personnel'!$F438="","",'Frais de personnel'!$F438)</f>
        <v/>
      </c>
      <c r="G439" s="123" t="str">
        <f>IF('Frais de personnel'!$G438="","",'Frais de personnel'!$G438)</f>
        <v/>
      </c>
      <c r="H439" s="123" t="str">
        <f>IF('Frais de personnel'!$H438="","",'Frais de personnel'!$H438)</f>
        <v/>
      </c>
      <c r="I439" s="280" t="str">
        <f>IF('Frais de personnel'!$I438=0,"",'Frais de personnel'!$I438)</f>
        <v/>
      </c>
      <c r="J439" s="122"/>
      <c r="K439" s="89"/>
      <c r="L439" s="89"/>
      <c r="M439" s="118" t="str">
        <f t="shared" si="30"/>
        <v/>
      </c>
      <c r="N439" s="254" t="str">
        <f t="shared" si="31"/>
        <v/>
      </c>
      <c r="O439" s="285" t="str">
        <f t="shared" si="32"/>
        <v/>
      </c>
      <c r="P439" s="272" t="str">
        <f t="shared" si="33"/>
        <v/>
      </c>
      <c r="Q439" s="287" t="str">
        <f t="shared" si="34"/>
        <v/>
      </c>
      <c r="R439" s="259"/>
      <c r="S439" s="126"/>
    </row>
    <row r="440" spans="1:19" ht="20.100000000000001" customHeight="1" x14ac:dyDescent="0.25">
      <c r="A440" s="244">
        <v>434</v>
      </c>
      <c r="B440" s="277" t="str">
        <f>IF('Frais de personnel'!$B439="","",'Frais de personnel'!$B439)</f>
        <v/>
      </c>
      <c r="C440" s="277" t="str">
        <f>IF('Frais de personnel'!$C439="","",'Frais de personnel'!$C439)</f>
        <v/>
      </c>
      <c r="D440" s="278" t="str">
        <f>IF('Frais de personnel'!$D439="","",'Frais de personnel'!$D439)</f>
        <v/>
      </c>
      <c r="E440" s="251" t="str">
        <f>IF('Frais de personnel'!$E439="","",'Frais de personnel'!$E439)</f>
        <v/>
      </c>
      <c r="F440" s="279" t="str">
        <f>IF('Frais de personnel'!$F439="","",'Frais de personnel'!$F439)</f>
        <v/>
      </c>
      <c r="G440" s="123" t="str">
        <f>IF('Frais de personnel'!$G439="","",'Frais de personnel'!$G439)</f>
        <v/>
      </c>
      <c r="H440" s="123" t="str">
        <f>IF('Frais de personnel'!$H439="","",'Frais de personnel'!$H439)</f>
        <v/>
      </c>
      <c r="I440" s="280" t="str">
        <f>IF('Frais de personnel'!$I439=0,"",'Frais de personnel'!$I439)</f>
        <v/>
      </c>
      <c r="J440" s="122"/>
      <c r="K440" s="89"/>
      <c r="L440" s="89"/>
      <c r="M440" s="118" t="str">
        <f t="shared" si="30"/>
        <v/>
      </c>
      <c r="N440" s="254" t="str">
        <f t="shared" si="31"/>
        <v/>
      </c>
      <c r="O440" s="285" t="str">
        <f t="shared" si="32"/>
        <v/>
      </c>
      <c r="P440" s="272" t="str">
        <f t="shared" si="33"/>
        <v/>
      </c>
      <c r="Q440" s="287" t="str">
        <f t="shared" si="34"/>
        <v/>
      </c>
      <c r="R440" s="259"/>
      <c r="S440" s="126"/>
    </row>
    <row r="441" spans="1:19" ht="20.100000000000001" customHeight="1" x14ac:dyDescent="0.25">
      <c r="A441" s="244">
        <v>435</v>
      </c>
      <c r="B441" s="277" t="str">
        <f>IF('Frais de personnel'!$B440="","",'Frais de personnel'!$B440)</f>
        <v/>
      </c>
      <c r="C441" s="277" t="str">
        <f>IF('Frais de personnel'!$C440="","",'Frais de personnel'!$C440)</f>
        <v/>
      </c>
      <c r="D441" s="278" t="str">
        <f>IF('Frais de personnel'!$D440="","",'Frais de personnel'!$D440)</f>
        <v/>
      </c>
      <c r="E441" s="251" t="str">
        <f>IF('Frais de personnel'!$E440="","",'Frais de personnel'!$E440)</f>
        <v/>
      </c>
      <c r="F441" s="279" t="str">
        <f>IF('Frais de personnel'!$F440="","",'Frais de personnel'!$F440)</f>
        <v/>
      </c>
      <c r="G441" s="123" t="str">
        <f>IF('Frais de personnel'!$G440="","",'Frais de personnel'!$G440)</f>
        <v/>
      </c>
      <c r="H441" s="123" t="str">
        <f>IF('Frais de personnel'!$H440="","",'Frais de personnel'!$H440)</f>
        <v/>
      </c>
      <c r="I441" s="280" t="str">
        <f>IF('Frais de personnel'!$I440=0,"",'Frais de personnel'!$I440)</f>
        <v/>
      </c>
      <c r="J441" s="122"/>
      <c r="K441" s="89"/>
      <c r="L441" s="89"/>
      <c r="M441" s="118" t="str">
        <f t="shared" si="30"/>
        <v/>
      </c>
      <c r="N441" s="254" t="str">
        <f t="shared" si="31"/>
        <v/>
      </c>
      <c r="O441" s="285" t="str">
        <f t="shared" si="32"/>
        <v/>
      </c>
      <c r="P441" s="272" t="str">
        <f t="shared" si="33"/>
        <v/>
      </c>
      <c r="Q441" s="287" t="str">
        <f t="shared" si="34"/>
        <v/>
      </c>
      <c r="R441" s="259"/>
      <c r="S441" s="126"/>
    </row>
    <row r="442" spans="1:19" ht="20.100000000000001" customHeight="1" x14ac:dyDescent="0.25">
      <c r="A442" s="244">
        <v>436</v>
      </c>
      <c r="B442" s="277" t="str">
        <f>IF('Frais de personnel'!$B441="","",'Frais de personnel'!$B441)</f>
        <v/>
      </c>
      <c r="C442" s="277" t="str">
        <f>IF('Frais de personnel'!$C441="","",'Frais de personnel'!$C441)</f>
        <v/>
      </c>
      <c r="D442" s="278" t="str">
        <f>IF('Frais de personnel'!$D441="","",'Frais de personnel'!$D441)</f>
        <v/>
      </c>
      <c r="E442" s="251" t="str">
        <f>IF('Frais de personnel'!$E441="","",'Frais de personnel'!$E441)</f>
        <v/>
      </c>
      <c r="F442" s="279" t="str">
        <f>IF('Frais de personnel'!$F441="","",'Frais de personnel'!$F441)</f>
        <v/>
      </c>
      <c r="G442" s="123" t="str">
        <f>IF('Frais de personnel'!$G441="","",'Frais de personnel'!$G441)</f>
        <v/>
      </c>
      <c r="H442" s="123" t="str">
        <f>IF('Frais de personnel'!$H441="","",'Frais de personnel'!$H441)</f>
        <v/>
      </c>
      <c r="I442" s="280" t="str">
        <f>IF('Frais de personnel'!$I441=0,"",'Frais de personnel'!$I441)</f>
        <v/>
      </c>
      <c r="J442" s="122"/>
      <c r="K442" s="89"/>
      <c r="L442" s="89"/>
      <c r="M442" s="118" t="str">
        <f t="shared" si="30"/>
        <v/>
      </c>
      <c r="N442" s="254" t="str">
        <f t="shared" si="31"/>
        <v/>
      </c>
      <c r="O442" s="285" t="str">
        <f t="shared" si="32"/>
        <v/>
      </c>
      <c r="P442" s="272" t="str">
        <f t="shared" si="33"/>
        <v/>
      </c>
      <c r="Q442" s="287" t="str">
        <f t="shared" si="34"/>
        <v/>
      </c>
      <c r="R442" s="259"/>
      <c r="S442" s="126"/>
    </row>
    <row r="443" spans="1:19" ht="20.100000000000001" customHeight="1" x14ac:dyDescent="0.25">
      <c r="A443" s="244">
        <v>437</v>
      </c>
      <c r="B443" s="277" t="str">
        <f>IF('Frais de personnel'!$B442="","",'Frais de personnel'!$B442)</f>
        <v/>
      </c>
      <c r="C443" s="277" t="str">
        <f>IF('Frais de personnel'!$C442="","",'Frais de personnel'!$C442)</f>
        <v/>
      </c>
      <c r="D443" s="278" t="str">
        <f>IF('Frais de personnel'!$D442="","",'Frais de personnel'!$D442)</f>
        <v/>
      </c>
      <c r="E443" s="251" t="str">
        <f>IF('Frais de personnel'!$E442="","",'Frais de personnel'!$E442)</f>
        <v/>
      </c>
      <c r="F443" s="279" t="str">
        <f>IF('Frais de personnel'!$F442="","",'Frais de personnel'!$F442)</f>
        <v/>
      </c>
      <c r="G443" s="123" t="str">
        <f>IF('Frais de personnel'!$G442="","",'Frais de personnel'!$G442)</f>
        <v/>
      </c>
      <c r="H443" s="123" t="str">
        <f>IF('Frais de personnel'!$H442="","",'Frais de personnel'!$H442)</f>
        <v/>
      </c>
      <c r="I443" s="280" t="str">
        <f>IF('Frais de personnel'!$I442=0,"",'Frais de personnel'!$I442)</f>
        <v/>
      </c>
      <c r="J443" s="122"/>
      <c r="K443" s="89"/>
      <c r="L443" s="89"/>
      <c r="M443" s="118" t="str">
        <f t="shared" si="30"/>
        <v/>
      </c>
      <c r="N443" s="254" t="str">
        <f t="shared" si="31"/>
        <v/>
      </c>
      <c r="O443" s="285" t="str">
        <f t="shared" si="32"/>
        <v/>
      </c>
      <c r="P443" s="272" t="str">
        <f t="shared" si="33"/>
        <v/>
      </c>
      <c r="Q443" s="287" t="str">
        <f t="shared" si="34"/>
        <v/>
      </c>
      <c r="R443" s="259"/>
      <c r="S443" s="126"/>
    </row>
    <row r="444" spans="1:19" ht="20.100000000000001" customHeight="1" x14ac:dyDescent="0.25">
      <c r="A444" s="244">
        <v>438</v>
      </c>
      <c r="B444" s="277" t="str">
        <f>IF('Frais de personnel'!$B443="","",'Frais de personnel'!$B443)</f>
        <v/>
      </c>
      <c r="C444" s="277" t="str">
        <f>IF('Frais de personnel'!$C443="","",'Frais de personnel'!$C443)</f>
        <v/>
      </c>
      <c r="D444" s="278" t="str">
        <f>IF('Frais de personnel'!$D443="","",'Frais de personnel'!$D443)</f>
        <v/>
      </c>
      <c r="E444" s="251" t="str">
        <f>IF('Frais de personnel'!$E443="","",'Frais de personnel'!$E443)</f>
        <v/>
      </c>
      <c r="F444" s="279" t="str">
        <f>IF('Frais de personnel'!$F443="","",'Frais de personnel'!$F443)</f>
        <v/>
      </c>
      <c r="G444" s="123" t="str">
        <f>IF('Frais de personnel'!$G443="","",'Frais de personnel'!$G443)</f>
        <v/>
      </c>
      <c r="H444" s="123" t="str">
        <f>IF('Frais de personnel'!$H443="","",'Frais de personnel'!$H443)</f>
        <v/>
      </c>
      <c r="I444" s="280" t="str">
        <f>IF('Frais de personnel'!$I443=0,"",'Frais de personnel'!$I443)</f>
        <v/>
      </c>
      <c r="J444" s="122"/>
      <c r="K444" s="89"/>
      <c r="L444" s="89"/>
      <c r="M444" s="118" t="str">
        <f t="shared" si="30"/>
        <v/>
      </c>
      <c r="N444" s="254" t="str">
        <f t="shared" si="31"/>
        <v/>
      </c>
      <c r="O444" s="285" t="str">
        <f t="shared" si="32"/>
        <v/>
      </c>
      <c r="P444" s="272" t="str">
        <f t="shared" si="33"/>
        <v/>
      </c>
      <c r="Q444" s="287" t="str">
        <f t="shared" si="34"/>
        <v/>
      </c>
      <c r="R444" s="259"/>
      <c r="S444" s="126"/>
    </row>
    <row r="445" spans="1:19" ht="20.100000000000001" customHeight="1" x14ac:dyDescent="0.25">
      <c r="A445" s="244">
        <v>439</v>
      </c>
      <c r="B445" s="277" t="str">
        <f>IF('Frais de personnel'!$B444="","",'Frais de personnel'!$B444)</f>
        <v/>
      </c>
      <c r="C445" s="277" t="str">
        <f>IF('Frais de personnel'!$C444="","",'Frais de personnel'!$C444)</f>
        <v/>
      </c>
      <c r="D445" s="278" t="str">
        <f>IF('Frais de personnel'!$D444="","",'Frais de personnel'!$D444)</f>
        <v/>
      </c>
      <c r="E445" s="251" t="str">
        <f>IF('Frais de personnel'!$E444="","",'Frais de personnel'!$E444)</f>
        <v/>
      </c>
      <c r="F445" s="279" t="str">
        <f>IF('Frais de personnel'!$F444="","",'Frais de personnel'!$F444)</f>
        <v/>
      </c>
      <c r="G445" s="123" t="str">
        <f>IF('Frais de personnel'!$G444="","",'Frais de personnel'!$G444)</f>
        <v/>
      </c>
      <c r="H445" s="123" t="str">
        <f>IF('Frais de personnel'!$H444="","",'Frais de personnel'!$H444)</f>
        <v/>
      </c>
      <c r="I445" s="280" t="str">
        <f>IF('Frais de personnel'!$I444=0,"",'Frais de personnel'!$I444)</f>
        <v/>
      </c>
      <c r="J445" s="122"/>
      <c r="K445" s="89"/>
      <c r="L445" s="89"/>
      <c r="M445" s="118" t="str">
        <f t="shared" si="30"/>
        <v/>
      </c>
      <c r="N445" s="254" t="str">
        <f t="shared" si="31"/>
        <v/>
      </c>
      <c r="O445" s="285" t="str">
        <f t="shared" si="32"/>
        <v/>
      </c>
      <c r="P445" s="272" t="str">
        <f t="shared" si="33"/>
        <v/>
      </c>
      <c r="Q445" s="287" t="str">
        <f t="shared" si="34"/>
        <v/>
      </c>
      <c r="R445" s="259"/>
      <c r="S445" s="126"/>
    </row>
    <row r="446" spans="1:19" ht="20.100000000000001" customHeight="1" x14ac:dyDescent="0.25">
      <c r="A446" s="244">
        <v>440</v>
      </c>
      <c r="B446" s="277" t="str">
        <f>IF('Frais de personnel'!$B445="","",'Frais de personnel'!$B445)</f>
        <v/>
      </c>
      <c r="C446" s="277" t="str">
        <f>IF('Frais de personnel'!$C445="","",'Frais de personnel'!$C445)</f>
        <v/>
      </c>
      <c r="D446" s="278" t="str">
        <f>IF('Frais de personnel'!$D445="","",'Frais de personnel'!$D445)</f>
        <v/>
      </c>
      <c r="E446" s="251" t="str">
        <f>IF('Frais de personnel'!$E445="","",'Frais de personnel'!$E445)</f>
        <v/>
      </c>
      <c r="F446" s="279" t="str">
        <f>IF('Frais de personnel'!$F445="","",'Frais de personnel'!$F445)</f>
        <v/>
      </c>
      <c r="G446" s="123" t="str">
        <f>IF('Frais de personnel'!$G445="","",'Frais de personnel'!$G445)</f>
        <v/>
      </c>
      <c r="H446" s="123" t="str">
        <f>IF('Frais de personnel'!$H445="","",'Frais de personnel'!$H445)</f>
        <v/>
      </c>
      <c r="I446" s="280" t="str">
        <f>IF('Frais de personnel'!$I445=0,"",'Frais de personnel'!$I445)</f>
        <v/>
      </c>
      <c r="J446" s="122"/>
      <c r="K446" s="89"/>
      <c r="L446" s="89"/>
      <c r="M446" s="118" t="str">
        <f t="shared" si="30"/>
        <v/>
      </c>
      <c r="N446" s="254" t="str">
        <f t="shared" si="31"/>
        <v/>
      </c>
      <c r="O446" s="285" t="str">
        <f t="shared" si="32"/>
        <v/>
      </c>
      <c r="P446" s="272" t="str">
        <f t="shared" si="33"/>
        <v/>
      </c>
      <c r="Q446" s="287" t="str">
        <f t="shared" si="34"/>
        <v/>
      </c>
      <c r="R446" s="259"/>
      <c r="S446" s="126"/>
    </row>
    <row r="447" spans="1:19" ht="20.100000000000001" customHeight="1" x14ac:dyDescent="0.25">
      <c r="A447" s="244">
        <v>441</v>
      </c>
      <c r="B447" s="277" t="str">
        <f>IF('Frais de personnel'!$B446="","",'Frais de personnel'!$B446)</f>
        <v/>
      </c>
      <c r="C447" s="277" t="str">
        <f>IF('Frais de personnel'!$C446="","",'Frais de personnel'!$C446)</f>
        <v/>
      </c>
      <c r="D447" s="278" t="str">
        <f>IF('Frais de personnel'!$D446="","",'Frais de personnel'!$D446)</f>
        <v/>
      </c>
      <c r="E447" s="251" t="str">
        <f>IF('Frais de personnel'!$E446="","",'Frais de personnel'!$E446)</f>
        <v/>
      </c>
      <c r="F447" s="279" t="str">
        <f>IF('Frais de personnel'!$F446="","",'Frais de personnel'!$F446)</f>
        <v/>
      </c>
      <c r="G447" s="123" t="str">
        <f>IF('Frais de personnel'!$G446="","",'Frais de personnel'!$G446)</f>
        <v/>
      </c>
      <c r="H447" s="123" t="str">
        <f>IF('Frais de personnel'!$H446="","",'Frais de personnel'!$H446)</f>
        <v/>
      </c>
      <c r="I447" s="280" t="str">
        <f>IF('Frais de personnel'!$I446=0,"",'Frais de personnel'!$I446)</f>
        <v/>
      </c>
      <c r="J447" s="122"/>
      <c r="K447" s="89"/>
      <c r="L447" s="89"/>
      <c r="M447" s="118" t="str">
        <f t="shared" si="30"/>
        <v/>
      </c>
      <c r="N447" s="254" t="str">
        <f t="shared" si="31"/>
        <v/>
      </c>
      <c r="O447" s="285" t="str">
        <f t="shared" si="32"/>
        <v/>
      </c>
      <c r="P447" s="272" t="str">
        <f t="shared" si="33"/>
        <v/>
      </c>
      <c r="Q447" s="287" t="str">
        <f t="shared" si="34"/>
        <v/>
      </c>
      <c r="R447" s="259"/>
      <c r="S447" s="126"/>
    </row>
    <row r="448" spans="1:19" ht="20.100000000000001" customHeight="1" x14ac:dyDescent="0.25">
      <c r="A448" s="244">
        <v>442</v>
      </c>
      <c r="B448" s="277" t="str">
        <f>IF('Frais de personnel'!$B447="","",'Frais de personnel'!$B447)</f>
        <v/>
      </c>
      <c r="C448" s="277" t="str">
        <f>IF('Frais de personnel'!$C447="","",'Frais de personnel'!$C447)</f>
        <v/>
      </c>
      <c r="D448" s="278" t="str">
        <f>IF('Frais de personnel'!$D447="","",'Frais de personnel'!$D447)</f>
        <v/>
      </c>
      <c r="E448" s="251" t="str">
        <f>IF('Frais de personnel'!$E447="","",'Frais de personnel'!$E447)</f>
        <v/>
      </c>
      <c r="F448" s="279" t="str">
        <f>IF('Frais de personnel'!$F447="","",'Frais de personnel'!$F447)</f>
        <v/>
      </c>
      <c r="G448" s="123" t="str">
        <f>IF('Frais de personnel'!$G447="","",'Frais de personnel'!$G447)</f>
        <v/>
      </c>
      <c r="H448" s="123" t="str">
        <f>IF('Frais de personnel'!$H447="","",'Frais de personnel'!$H447)</f>
        <v/>
      </c>
      <c r="I448" s="280" t="str">
        <f>IF('Frais de personnel'!$I447=0,"",'Frais de personnel'!$I447)</f>
        <v/>
      </c>
      <c r="J448" s="122"/>
      <c r="K448" s="89"/>
      <c r="L448" s="89"/>
      <c r="M448" s="118" t="str">
        <f t="shared" si="30"/>
        <v/>
      </c>
      <c r="N448" s="254" t="str">
        <f t="shared" si="31"/>
        <v/>
      </c>
      <c r="O448" s="285" t="str">
        <f t="shared" si="32"/>
        <v/>
      </c>
      <c r="P448" s="272" t="str">
        <f t="shared" si="33"/>
        <v/>
      </c>
      <c r="Q448" s="287" t="str">
        <f t="shared" si="34"/>
        <v/>
      </c>
      <c r="R448" s="259"/>
      <c r="S448" s="126"/>
    </row>
    <row r="449" spans="1:27" ht="20.100000000000001" customHeight="1" x14ac:dyDescent="0.25">
      <c r="A449" s="244">
        <v>443</v>
      </c>
      <c r="B449" s="277" t="str">
        <f>IF('Frais de personnel'!$B448="","",'Frais de personnel'!$B448)</f>
        <v/>
      </c>
      <c r="C449" s="277" t="str">
        <f>IF('Frais de personnel'!$C448="","",'Frais de personnel'!$C448)</f>
        <v/>
      </c>
      <c r="D449" s="278" t="str">
        <f>IF('Frais de personnel'!$D448="","",'Frais de personnel'!$D448)</f>
        <v/>
      </c>
      <c r="E449" s="251" t="str">
        <f>IF('Frais de personnel'!$E448="","",'Frais de personnel'!$E448)</f>
        <v/>
      </c>
      <c r="F449" s="279" t="str">
        <f>IF('Frais de personnel'!$F448="","",'Frais de personnel'!$F448)</f>
        <v/>
      </c>
      <c r="G449" s="123" t="str">
        <f>IF('Frais de personnel'!$G448="","",'Frais de personnel'!$G448)</f>
        <v/>
      </c>
      <c r="H449" s="123" t="str">
        <f>IF('Frais de personnel'!$H448="","",'Frais de personnel'!$H448)</f>
        <v/>
      </c>
      <c r="I449" s="280" t="str">
        <f>IF('Frais de personnel'!$I448=0,"",'Frais de personnel'!$I448)</f>
        <v/>
      </c>
      <c r="J449" s="122"/>
      <c r="K449" s="89"/>
      <c r="L449" s="89"/>
      <c r="M449" s="118" t="str">
        <f t="shared" si="30"/>
        <v/>
      </c>
      <c r="N449" s="254" t="str">
        <f t="shared" si="31"/>
        <v/>
      </c>
      <c r="O449" s="285" t="str">
        <f t="shared" si="32"/>
        <v/>
      </c>
      <c r="P449" s="272" t="str">
        <f t="shared" si="33"/>
        <v/>
      </c>
      <c r="Q449" s="287" t="str">
        <f t="shared" si="34"/>
        <v/>
      </c>
      <c r="R449" s="259"/>
      <c r="S449" s="126"/>
    </row>
    <row r="450" spans="1:27" ht="20.100000000000001" customHeight="1" x14ac:dyDescent="0.25">
      <c r="A450" s="244">
        <v>444</v>
      </c>
      <c r="B450" s="277" t="str">
        <f>IF('Frais de personnel'!$B449="","",'Frais de personnel'!$B449)</f>
        <v/>
      </c>
      <c r="C450" s="277" t="str">
        <f>IF('Frais de personnel'!$C449="","",'Frais de personnel'!$C449)</f>
        <v/>
      </c>
      <c r="D450" s="278" t="str">
        <f>IF('Frais de personnel'!$D449="","",'Frais de personnel'!$D449)</f>
        <v/>
      </c>
      <c r="E450" s="251" t="str">
        <f>IF('Frais de personnel'!$E449="","",'Frais de personnel'!$E449)</f>
        <v/>
      </c>
      <c r="F450" s="279" t="str">
        <f>IF('Frais de personnel'!$F449="","",'Frais de personnel'!$F449)</f>
        <v/>
      </c>
      <c r="G450" s="123" t="str">
        <f>IF('Frais de personnel'!$G449="","",'Frais de personnel'!$G449)</f>
        <v/>
      </c>
      <c r="H450" s="123" t="str">
        <f>IF('Frais de personnel'!$H449="","",'Frais de personnel'!$H449)</f>
        <v/>
      </c>
      <c r="I450" s="280" t="str">
        <f>IF('Frais de personnel'!$I449=0,"",'Frais de personnel'!$I449)</f>
        <v/>
      </c>
      <c r="J450" s="122"/>
      <c r="K450" s="89"/>
      <c r="L450" s="89"/>
      <c r="M450" s="118" t="str">
        <f t="shared" si="30"/>
        <v/>
      </c>
      <c r="N450" s="254" t="str">
        <f t="shared" si="31"/>
        <v/>
      </c>
      <c r="O450" s="285" t="str">
        <f t="shared" si="32"/>
        <v/>
      </c>
      <c r="P450" s="272" t="str">
        <f t="shared" si="33"/>
        <v/>
      </c>
      <c r="Q450" s="287" t="str">
        <f t="shared" si="34"/>
        <v/>
      </c>
      <c r="R450" s="259"/>
      <c r="S450" s="126"/>
    </row>
    <row r="451" spans="1:27" ht="20.100000000000001" customHeight="1" x14ac:dyDescent="0.25">
      <c r="A451" s="244">
        <v>445</v>
      </c>
      <c r="B451" s="277" t="str">
        <f>IF('Frais de personnel'!$B450="","",'Frais de personnel'!$B450)</f>
        <v/>
      </c>
      <c r="C451" s="277" t="str">
        <f>IF('Frais de personnel'!$C450="","",'Frais de personnel'!$C450)</f>
        <v/>
      </c>
      <c r="D451" s="278" t="str">
        <f>IF('Frais de personnel'!$D450="","",'Frais de personnel'!$D450)</f>
        <v/>
      </c>
      <c r="E451" s="251" t="str">
        <f>IF('Frais de personnel'!$E450="","",'Frais de personnel'!$E450)</f>
        <v/>
      </c>
      <c r="F451" s="279" t="str">
        <f>IF('Frais de personnel'!$F450="","",'Frais de personnel'!$F450)</f>
        <v/>
      </c>
      <c r="G451" s="123" t="str">
        <f>IF('Frais de personnel'!$G450="","",'Frais de personnel'!$G450)</f>
        <v/>
      </c>
      <c r="H451" s="123" t="str">
        <f>IF('Frais de personnel'!$H450="","",'Frais de personnel'!$H450)</f>
        <v/>
      </c>
      <c r="I451" s="280" t="str">
        <f>IF('Frais de personnel'!$I450=0,"",'Frais de personnel'!$I450)</f>
        <v/>
      </c>
      <c r="J451" s="122"/>
      <c r="K451" s="89"/>
      <c r="L451" s="89"/>
      <c r="M451" s="118" t="str">
        <f t="shared" si="30"/>
        <v/>
      </c>
      <c r="N451" s="254" t="str">
        <f t="shared" si="31"/>
        <v/>
      </c>
      <c r="O451" s="285" t="str">
        <f t="shared" si="32"/>
        <v/>
      </c>
      <c r="P451" s="272" t="str">
        <f t="shared" si="33"/>
        <v/>
      </c>
      <c r="Q451" s="287" t="str">
        <f t="shared" si="34"/>
        <v/>
      </c>
      <c r="R451" s="259"/>
      <c r="S451" s="126"/>
    </row>
    <row r="452" spans="1:27" ht="20.100000000000001" customHeight="1" x14ac:dyDescent="0.25">
      <c r="A452" s="244">
        <v>446</v>
      </c>
      <c r="B452" s="277" t="str">
        <f>IF('Frais de personnel'!$B451="","",'Frais de personnel'!$B451)</f>
        <v/>
      </c>
      <c r="C452" s="277" t="str">
        <f>IF('Frais de personnel'!$C451="","",'Frais de personnel'!$C451)</f>
        <v/>
      </c>
      <c r="D452" s="278" t="str">
        <f>IF('Frais de personnel'!$D451="","",'Frais de personnel'!$D451)</f>
        <v/>
      </c>
      <c r="E452" s="251" t="str">
        <f>IF('Frais de personnel'!$E451="","",'Frais de personnel'!$E451)</f>
        <v/>
      </c>
      <c r="F452" s="279" t="str">
        <f>IF('Frais de personnel'!$F451="","",'Frais de personnel'!$F451)</f>
        <v/>
      </c>
      <c r="G452" s="123" t="str">
        <f>IF('Frais de personnel'!$G451="","",'Frais de personnel'!$G451)</f>
        <v/>
      </c>
      <c r="H452" s="123" t="str">
        <f>IF('Frais de personnel'!$H451="","",'Frais de personnel'!$H451)</f>
        <v/>
      </c>
      <c r="I452" s="280" t="str">
        <f>IF('Frais de personnel'!$I451=0,"",'Frais de personnel'!$I451)</f>
        <v/>
      </c>
      <c r="J452" s="122"/>
      <c r="K452" s="89"/>
      <c r="L452" s="89"/>
      <c r="M452" s="118" t="str">
        <f t="shared" si="30"/>
        <v/>
      </c>
      <c r="N452" s="254" t="str">
        <f t="shared" si="31"/>
        <v/>
      </c>
      <c r="O452" s="285" t="str">
        <f t="shared" si="32"/>
        <v/>
      </c>
      <c r="P452" s="272" t="str">
        <f t="shared" si="33"/>
        <v/>
      </c>
      <c r="Q452" s="287" t="str">
        <f t="shared" si="34"/>
        <v/>
      </c>
      <c r="R452" s="259"/>
      <c r="S452" s="126"/>
    </row>
    <row r="453" spans="1:27" ht="20.100000000000001" customHeight="1" x14ac:dyDescent="0.25">
      <c r="A453" s="244">
        <v>447</v>
      </c>
      <c r="B453" s="277" t="str">
        <f>IF('Frais de personnel'!$B452="","",'Frais de personnel'!$B452)</f>
        <v/>
      </c>
      <c r="C453" s="277" t="str">
        <f>IF('Frais de personnel'!$C452="","",'Frais de personnel'!$C452)</f>
        <v/>
      </c>
      <c r="D453" s="278" t="str">
        <f>IF('Frais de personnel'!$D452="","",'Frais de personnel'!$D452)</f>
        <v/>
      </c>
      <c r="E453" s="251" t="str">
        <f>IF('Frais de personnel'!$E452="","",'Frais de personnel'!$E452)</f>
        <v/>
      </c>
      <c r="F453" s="279" t="str">
        <f>IF('Frais de personnel'!$F452="","",'Frais de personnel'!$F452)</f>
        <v/>
      </c>
      <c r="G453" s="123" t="str">
        <f>IF('Frais de personnel'!$G452="","",'Frais de personnel'!$G452)</f>
        <v/>
      </c>
      <c r="H453" s="123" t="str">
        <f>IF('Frais de personnel'!$H452="","",'Frais de personnel'!$H452)</f>
        <v/>
      </c>
      <c r="I453" s="280" t="str">
        <f>IF('Frais de personnel'!$I452=0,"",'Frais de personnel'!$I452)</f>
        <v/>
      </c>
      <c r="J453" s="122"/>
      <c r="K453" s="89"/>
      <c r="L453" s="89"/>
      <c r="M453" s="118" t="str">
        <f t="shared" si="30"/>
        <v/>
      </c>
      <c r="N453" s="254" t="str">
        <f t="shared" si="31"/>
        <v/>
      </c>
      <c r="O453" s="285" t="str">
        <f t="shared" si="32"/>
        <v/>
      </c>
      <c r="P453" s="272" t="str">
        <f t="shared" si="33"/>
        <v/>
      </c>
      <c r="Q453" s="287" t="str">
        <f t="shared" si="34"/>
        <v/>
      </c>
      <c r="R453" s="259"/>
      <c r="S453" s="126"/>
    </row>
    <row r="454" spans="1:27" ht="20.100000000000001" customHeight="1" x14ac:dyDescent="0.25">
      <c r="A454" s="244">
        <v>448</v>
      </c>
      <c r="B454" s="277" t="str">
        <f>IF('Frais de personnel'!$B453="","",'Frais de personnel'!$B453)</f>
        <v/>
      </c>
      <c r="C454" s="277" t="str">
        <f>IF('Frais de personnel'!$C453="","",'Frais de personnel'!$C453)</f>
        <v/>
      </c>
      <c r="D454" s="278" t="str">
        <f>IF('Frais de personnel'!$D453="","",'Frais de personnel'!$D453)</f>
        <v/>
      </c>
      <c r="E454" s="251" t="str">
        <f>IF('Frais de personnel'!$E453="","",'Frais de personnel'!$E453)</f>
        <v/>
      </c>
      <c r="F454" s="279" t="str">
        <f>IF('Frais de personnel'!$F453="","",'Frais de personnel'!$F453)</f>
        <v/>
      </c>
      <c r="G454" s="123" t="str">
        <f>IF('Frais de personnel'!$G453="","",'Frais de personnel'!$G453)</f>
        <v/>
      </c>
      <c r="H454" s="123" t="str">
        <f>IF('Frais de personnel'!$H453="","",'Frais de personnel'!$H453)</f>
        <v/>
      </c>
      <c r="I454" s="280" t="str">
        <f>IF('Frais de personnel'!$I453=0,"",'Frais de personnel'!$I453)</f>
        <v/>
      </c>
      <c r="J454" s="122"/>
      <c r="K454" s="89"/>
      <c r="L454" s="89"/>
      <c r="M454" s="118" t="str">
        <f t="shared" si="30"/>
        <v/>
      </c>
      <c r="N454" s="254" t="str">
        <f t="shared" si="31"/>
        <v/>
      </c>
      <c r="O454" s="285" t="str">
        <f t="shared" si="32"/>
        <v/>
      </c>
      <c r="P454" s="272" t="str">
        <f t="shared" si="33"/>
        <v/>
      </c>
      <c r="Q454" s="287" t="str">
        <f t="shared" si="34"/>
        <v/>
      </c>
      <c r="R454" s="259"/>
      <c r="S454" s="126"/>
    </row>
    <row r="455" spans="1:27" ht="20.100000000000001" customHeight="1" x14ac:dyDescent="0.25">
      <c r="A455" s="244">
        <v>449</v>
      </c>
      <c r="B455" s="277" t="str">
        <f>IF('Frais de personnel'!$B454="","",'Frais de personnel'!$B454)</f>
        <v/>
      </c>
      <c r="C455" s="277" t="str">
        <f>IF('Frais de personnel'!$C454="","",'Frais de personnel'!$C454)</f>
        <v/>
      </c>
      <c r="D455" s="278" t="str">
        <f>IF('Frais de personnel'!$D454="","",'Frais de personnel'!$D454)</f>
        <v/>
      </c>
      <c r="E455" s="251" t="str">
        <f>IF('Frais de personnel'!$E454="","",'Frais de personnel'!$E454)</f>
        <v/>
      </c>
      <c r="F455" s="279" t="str">
        <f>IF('Frais de personnel'!$F454="","",'Frais de personnel'!$F454)</f>
        <v/>
      </c>
      <c r="G455" s="123" t="str">
        <f>IF('Frais de personnel'!$G454="","",'Frais de personnel'!$G454)</f>
        <v/>
      </c>
      <c r="H455" s="123" t="str">
        <f>IF('Frais de personnel'!$H454="","",'Frais de personnel'!$H454)</f>
        <v/>
      </c>
      <c r="I455" s="280" t="str">
        <f>IF('Frais de personnel'!$I454=0,"",'Frais de personnel'!$I454)</f>
        <v/>
      </c>
      <c r="J455" s="122"/>
      <c r="K455" s="89"/>
      <c r="L455" s="89"/>
      <c r="M455" s="118" t="str">
        <f t="shared" si="30"/>
        <v/>
      </c>
      <c r="N455" s="254" t="str">
        <f t="shared" si="31"/>
        <v/>
      </c>
      <c r="O455" s="285" t="str">
        <f t="shared" si="32"/>
        <v/>
      </c>
      <c r="P455" s="272" t="str">
        <f t="shared" si="33"/>
        <v/>
      </c>
      <c r="Q455" s="287" t="str">
        <f t="shared" si="34"/>
        <v/>
      </c>
      <c r="R455" s="259"/>
      <c r="S455" s="126"/>
    </row>
    <row r="456" spans="1:27" ht="20.100000000000001" customHeight="1" x14ac:dyDescent="0.25">
      <c r="A456" s="244">
        <v>450</v>
      </c>
      <c r="B456" s="277" t="str">
        <f>IF('Frais de personnel'!$B455="","",'Frais de personnel'!$B455)</f>
        <v/>
      </c>
      <c r="C456" s="277" t="str">
        <f>IF('Frais de personnel'!$C455="","",'Frais de personnel'!$C455)</f>
        <v/>
      </c>
      <c r="D456" s="278" t="str">
        <f>IF('Frais de personnel'!$D455="","",'Frais de personnel'!$D455)</f>
        <v/>
      </c>
      <c r="E456" s="251" t="str">
        <f>IF('Frais de personnel'!$E455="","",'Frais de personnel'!$E455)</f>
        <v/>
      </c>
      <c r="F456" s="279" t="str">
        <f>IF('Frais de personnel'!$F455="","",'Frais de personnel'!$F455)</f>
        <v/>
      </c>
      <c r="G456" s="123" t="str">
        <f>IF('Frais de personnel'!$G455="","",'Frais de personnel'!$G455)</f>
        <v/>
      </c>
      <c r="H456" s="123" t="str">
        <f>IF('Frais de personnel'!$H455="","",'Frais de personnel'!$H455)</f>
        <v/>
      </c>
      <c r="I456" s="280" t="str">
        <f>IF('Frais de personnel'!$I455=0,"",'Frais de personnel'!$I455)</f>
        <v/>
      </c>
      <c r="J456" s="122"/>
      <c r="K456" s="89"/>
      <c r="L456" s="89"/>
      <c r="M456" s="118" t="str">
        <f t="shared" ref="M456:M506" si="35">IF($E456="","",IF(OR(($J456=0),($K456=0)),0,$J456/$K456*$L456))</f>
        <v/>
      </c>
      <c r="N456" s="254" t="str">
        <f t="shared" ref="N456:N506" si="36">IF($I456="","",IF($M456&gt;$I456,"Le montant éligible ne peut etre supérieur au montant présenté",""))</f>
        <v/>
      </c>
      <c r="O456" s="285" t="str">
        <f t="shared" ref="O456:O506" si="37">IF(OR(M456=0, ISBLANK(M456)), "", M456)</f>
        <v/>
      </c>
      <c r="P456" s="272" t="str">
        <f t="shared" ref="P456:P506" si="38">IF(H456="","",IF(E456="Salaire technicien",MIN(60000/1607*L456,60000),IF(E456="Salaire ingénieur",MIN(80000/1607*L456,80000))))</f>
        <v/>
      </c>
      <c r="Q456" s="287" t="str">
        <f t="shared" ref="Q456:Q506" si="39">IF(MIN(O456,P456)=0,"",MIN(O456,P456))</f>
        <v/>
      </c>
      <c r="R456" s="259"/>
      <c r="S456" s="126"/>
    </row>
    <row r="457" spans="1:27" ht="20.100000000000001" customHeight="1" x14ac:dyDescent="0.25">
      <c r="A457" s="244">
        <v>451</v>
      </c>
      <c r="B457" s="277" t="str">
        <f>IF('Frais de personnel'!$B456="","",'Frais de personnel'!$B456)</f>
        <v/>
      </c>
      <c r="C457" s="277" t="str">
        <f>IF('Frais de personnel'!$C456="","",'Frais de personnel'!$C456)</f>
        <v/>
      </c>
      <c r="D457" s="278" t="str">
        <f>IF('Frais de personnel'!$D456="","",'Frais de personnel'!$D456)</f>
        <v/>
      </c>
      <c r="E457" s="251" t="str">
        <f>IF('Frais de personnel'!$E456="","",'Frais de personnel'!$E456)</f>
        <v/>
      </c>
      <c r="F457" s="279" t="str">
        <f>IF('Frais de personnel'!$F456="","",'Frais de personnel'!$F456)</f>
        <v/>
      </c>
      <c r="G457" s="123" t="str">
        <f>IF('Frais de personnel'!$G456="","",'Frais de personnel'!$G456)</f>
        <v/>
      </c>
      <c r="H457" s="123" t="str">
        <f>IF('Frais de personnel'!$H456="","",'Frais de personnel'!$H456)</f>
        <v/>
      </c>
      <c r="I457" s="280" t="str">
        <f>IF('Frais de personnel'!$I456=0,"",'Frais de personnel'!$I456)</f>
        <v/>
      </c>
      <c r="J457" s="122"/>
      <c r="K457" s="89"/>
      <c r="L457" s="89"/>
      <c r="M457" s="118" t="str">
        <f t="shared" si="35"/>
        <v/>
      </c>
      <c r="N457" s="254" t="str">
        <f t="shared" si="36"/>
        <v/>
      </c>
      <c r="O457" s="285" t="str">
        <f t="shared" si="37"/>
        <v/>
      </c>
      <c r="P457" s="272" t="str">
        <f t="shared" si="38"/>
        <v/>
      </c>
      <c r="Q457" s="287" t="str">
        <f t="shared" si="39"/>
        <v/>
      </c>
      <c r="R457" s="259"/>
      <c r="S457" s="126"/>
    </row>
    <row r="458" spans="1:27" ht="20.100000000000001" customHeight="1" x14ac:dyDescent="0.3">
      <c r="A458" s="244">
        <v>452</v>
      </c>
      <c r="B458" s="277" t="str">
        <f>IF('Frais de personnel'!$B457="","",'Frais de personnel'!$B457)</f>
        <v/>
      </c>
      <c r="C458" s="277" t="str">
        <f>IF('Frais de personnel'!$C457="","",'Frais de personnel'!$C457)</f>
        <v/>
      </c>
      <c r="D458" s="278" t="str">
        <f>IF('Frais de personnel'!$D457="","",'Frais de personnel'!$D457)</f>
        <v/>
      </c>
      <c r="E458" s="251" t="str">
        <f>IF('Frais de personnel'!$E457="","",'Frais de personnel'!$E457)</f>
        <v/>
      </c>
      <c r="F458" s="279" t="str">
        <f>IF('Frais de personnel'!$F457="","",'Frais de personnel'!$F457)</f>
        <v/>
      </c>
      <c r="G458" s="123" t="str">
        <f>IF('Frais de personnel'!$G457="","",'Frais de personnel'!$G457)</f>
        <v/>
      </c>
      <c r="H458" s="123" t="str">
        <f>IF('Frais de personnel'!$H457="","",'Frais de personnel'!$H457)</f>
        <v/>
      </c>
      <c r="I458" s="280" t="str">
        <f>IF('Frais de personnel'!$I457=0,"",'Frais de personnel'!$I457)</f>
        <v/>
      </c>
      <c r="J458" s="122"/>
      <c r="K458" s="89"/>
      <c r="L458" s="89"/>
      <c r="M458" s="118" t="str">
        <f t="shared" si="35"/>
        <v/>
      </c>
      <c r="N458" s="254" t="str">
        <f t="shared" si="36"/>
        <v/>
      </c>
      <c r="O458" s="285" t="str">
        <f t="shared" si="37"/>
        <v/>
      </c>
      <c r="P458" s="272" t="str">
        <f t="shared" si="38"/>
        <v/>
      </c>
      <c r="Q458" s="287" t="str">
        <f t="shared" si="39"/>
        <v/>
      </c>
      <c r="R458" s="259"/>
      <c r="S458" s="126"/>
      <c r="V458" s="247"/>
      <c r="W458" s="247"/>
      <c r="X458" s="247"/>
      <c r="Y458" s="247"/>
      <c r="Z458" s="247"/>
      <c r="AA458" s="247"/>
    </row>
    <row r="459" spans="1:27" ht="20.100000000000001" customHeight="1" x14ac:dyDescent="0.25">
      <c r="A459" s="244">
        <v>453</v>
      </c>
      <c r="B459" s="277" t="str">
        <f>IF('Frais de personnel'!$B458="","",'Frais de personnel'!$B458)</f>
        <v/>
      </c>
      <c r="C459" s="277" t="str">
        <f>IF('Frais de personnel'!$C458="","",'Frais de personnel'!$C458)</f>
        <v/>
      </c>
      <c r="D459" s="278" t="str">
        <f>IF('Frais de personnel'!$D458="","",'Frais de personnel'!$D458)</f>
        <v/>
      </c>
      <c r="E459" s="251" t="str">
        <f>IF('Frais de personnel'!$E458="","",'Frais de personnel'!$E458)</f>
        <v/>
      </c>
      <c r="F459" s="279" t="str">
        <f>IF('Frais de personnel'!$F458="","",'Frais de personnel'!$F458)</f>
        <v/>
      </c>
      <c r="G459" s="123" t="str">
        <f>IF('Frais de personnel'!$G458="","",'Frais de personnel'!$G458)</f>
        <v/>
      </c>
      <c r="H459" s="123" t="str">
        <f>IF('Frais de personnel'!$H458="","",'Frais de personnel'!$H458)</f>
        <v/>
      </c>
      <c r="I459" s="280" t="str">
        <f>IF('Frais de personnel'!$I458=0,"",'Frais de personnel'!$I458)</f>
        <v/>
      </c>
      <c r="J459" s="122"/>
      <c r="K459" s="89"/>
      <c r="L459" s="89"/>
      <c r="M459" s="118" t="str">
        <f t="shared" si="35"/>
        <v/>
      </c>
      <c r="N459" s="254" t="str">
        <f t="shared" si="36"/>
        <v/>
      </c>
      <c r="O459" s="285" t="str">
        <f t="shared" si="37"/>
        <v/>
      </c>
      <c r="P459" s="272" t="str">
        <f t="shared" si="38"/>
        <v/>
      </c>
      <c r="Q459" s="287" t="str">
        <f t="shared" si="39"/>
        <v/>
      </c>
      <c r="R459" s="259"/>
      <c r="S459" s="126"/>
    </row>
    <row r="460" spans="1:27" ht="20.100000000000001" customHeight="1" x14ac:dyDescent="0.25">
      <c r="A460" s="244">
        <v>454</v>
      </c>
      <c r="B460" s="277" t="str">
        <f>IF('Frais de personnel'!$B459="","",'Frais de personnel'!$B459)</f>
        <v/>
      </c>
      <c r="C460" s="277" t="str">
        <f>IF('Frais de personnel'!$C459="","",'Frais de personnel'!$C459)</f>
        <v/>
      </c>
      <c r="D460" s="278" t="str">
        <f>IF('Frais de personnel'!$D459="","",'Frais de personnel'!$D459)</f>
        <v/>
      </c>
      <c r="E460" s="251" t="str">
        <f>IF('Frais de personnel'!$E459="","",'Frais de personnel'!$E459)</f>
        <v/>
      </c>
      <c r="F460" s="279" t="str">
        <f>IF('Frais de personnel'!$F459="","",'Frais de personnel'!$F459)</f>
        <v/>
      </c>
      <c r="G460" s="123" t="str">
        <f>IF('Frais de personnel'!$G459="","",'Frais de personnel'!$G459)</f>
        <v/>
      </c>
      <c r="H460" s="123" t="str">
        <f>IF('Frais de personnel'!$H459="","",'Frais de personnel'!$H459)</f>
        <v/>
      </c>
      <c r="I460" s="280" t="str">
        <f>IF('Frais de personnel'!$I459=0,"",'Frais de personnel'!$I459)</f>
        <v/>
      </c>
      <c r="J460" s="122"/>
      <c r="K460" s="89"/>
      <c r="L460" s="89"/>
      <c r="M460" s="118" t="str">
        <f t="shared" si="35"/>
        <v/>
      </c>
      <c r="N460" s="254" t="str">
        <f t="shared" si="36"/>
        <v/>
      </c>
      <c r="O460" s="285" t="str">
        <f t="shared" si="37"/>
        <v/>
      </c>
      <c r="P460" s="272" t="str">
        <f t="shared" si="38"/>
        <v/>
      </c>
      <c r="Q460" s="287" t="str">
        <f t="shared" si="39"/>
        <v/>
      </c>
      <c r="R460" s="259"/>
      <c r="S460" s="126"/>
    </row>
    <row r="461" spans="1:27" ht="20.100000000000001" customHeight="1" x14ac:dyDescent="0.25">
      <c r="A461" s="244">
        <v>455</v>
      </c>
      <c r="B461" s="277" t="str">
        <f>IF('Frais de personnel'!$B460="","",'Frais de personnel'!$B460)</f>
        <v/>
      </c>
      <c r="C461" s="277" t="str">
        <f>IF('Frais de personnel'!$C460="","",'Frais de personnel'!$C460)</f>
        <v/>
      </c>
      <c r="D461" s="278" t="str">
        <f>IF('Frais de personnel'!$D460="","",'Frais de personnel'!$D460)</f>
        <v/>
      </c>
      <c r="E461" s="251" t="str">
        <f>IF('Frais de personnel'!$E460="","",'Frais de personnel'!$E460)</f>
        <v/>
      </c>
      <c r="F461" s="279" t="str">
        <f>IF('Frais de personnel'!$F460="","",'Frais de personnel'!$F460)</f>
        <v/>
      </c>
      <c r="G461" s="123" t="str">
        <f>IF('Frais de personnel'!$G460="","",'Frais de personnel'!$G460)</f>
        <v/>
      </c>
      <c r="H461" s="123" t="str">
        <f>IF('Frais de personnel'!$H460="","",'Frais de personnel'!$H460)</f>
        <v/>
      </c>
      <c r="I461" s="280" t="str">
        <f>IF('Frais de personnel'!$I460=0,"",'Frais de personnel'!$I460)</f>
        <v/>
      </c>
      <c r="J461" s="122"/>
      <c r="K461" s="89"/>
      <c r="L461" s="89"/>
      <c r="M461" s="118" t="str">
        <f t="shared" si="35"/>
        <v/>
      </c>
      <c r="N461" s="254" t="str">
        <f t="shared" si="36"/>
        <v/>
      </c>
      <c r="O461" s="285" t="str">
        <f t="shared" si="37"/>
        <v/>
      </c>
      <c r="P461" s="272" t="str">
        <f t="shared" si="38"/>
        <v/>
      </c>
      <c r="Q461" s="287" t="str">
        <f t="shared" si="39"/>
        <v/>
      </c>
      <c r="R461" s="259"/>
      <c r="S461" s="126"/>
    </row>
    <row r="462" spans="1:27" ht="20.100000000000001" customHeight="1" x14ac:dyDescent="0.25">
      <c r="A462" s="244">
        <v>456</v>
      </c>
      <c r="B462" s="277" t="str">
        <f>IF('Frais de personnel'!$B461="","",'Frais de personnel'!$B461)</f>
        <v/>
      </c>
      <c r="C462" s="277" t="str">
        <f>IF('Frais de personnel'!$C461="","",'Frais de personnel'!$C461)</f>
        <v/>
      </c>
      <c r="D462" s="278" t="str">
        <f>IF('Frais de personnel'!$D461="","",'Frais de personnel'!$D461)</f>
        <v/>
      </c>
      <c r="E462" s="251" t="str">
        <f>IF('Frais de personnel'!$E461="","",'Frais de personnel'!$E461)</f>
        <v/>
      </c>
      <c r="F462" s="279" t="str">
        <f>IF('Frais de personnel'!$F461="","",'Frais de personnel'!$F461)</f>
        <v/>
      </c>
      <c r="G462" s="123" t="str">
        <f>IF('Frais de personnel'!$G461="","",'Frais de personnel'!$G461)</f>
        <v/>
      </c>
      <c r="H462" s="123" t="str">
        <f>IF('Frais de personnel'!$H461="","",'Frais de personnel'!$H461)</f>
        <v/>
      </c>
      <c r="I462" s="280" t="str">
        <f>IF('Frais de personnel'!$I461=0,"",'Frais de personnel'!$I461)</f>
        <v/>
      </c>
      <c r="J462" s="122"/>
      <c r="K462" s="89"/>
      <c r="L462" s="89"/>
      <c r="M462" s="118" t="str">
        <f t="shared" si="35"/>
        <v/>
      </c>
      <c r="N462" s="254" t="str">
        <f t="shared" si="36"/>
        <v/>
      </c>
      <c r="O462" s="285" t="str">
        <f t="shared" si="37"/>
        <v/>
      </c>
      <c r="P462" s="272" t="str">
        <f t="shared" si="38"/>
        <v/>
      </c>
      <c r="Q462" s="287" t="str">
        <f t="shared" si="39"/>
        <v/>
      </c>
      <c r="R462" s="259"/>
      <c r="S462" s="126"/>
    </row>
    <row r="463" spans="1:27" ht="20.100000000000001" customHeight="1" x14ac:dyDescent="0.25">
      <c r="A463" s="244">
        <v>457</v>
      </c>
      <c r="B463" s="277" t="str">
        <f>IF('Frais de personnel'!$B462="","",'Frais de personnel'!$B462)</f>
        <v/>
      </c>
      <c r="C463" s="277" t="str">
        <f>IF('Frais de personnel'!$C462="","",'Frais de personnel'!$C462)</f>
        <v/>
      </c>
      <c r="D463" s="278" t="str">
        <f>IF('Frais de personnel'!$D462="","",'Frais de personnel'!$D462)</f>
        <v/>
      </c>
      <c r="E463" s="251" t="str">
        <f>IF('Frais de personnel'!$E462="","",'Frais de personnel'!$E462)</f>
        <v/>
      </c>
      <c r="F463" s="279" t="str">
        <f>IF('Frais de personnel'!$F462="","",'Frais de personnel'!$F462)</f>
        <v/>
      </c>
      <c r="G463" s="123" t="str">
        <f>IF('Frais de personnel'!$G462="","",'Frais de personnel'!$G462)</f>
        <v/>
      </c>
      <c r="H463" s="123" t="str">
        <f>IF('Frais de personnel'!$H462="","",'Frais de personnel'!$H462)</f>
        <v/>
      </c>
      <c r="I463" s="280" t="str">
        <f>IF('Frais de personnel'!$I462=0,"",'Frais de personnel'!$I462)</f>
        <v/>
      </c>
      <c r="J463" s="122"/>
      <c r="K463" s="89"/>
      <c r="L463" s="89"/>
      <c r="M463" s="118" t="str">
        <f t="shared" si="35"/>
        <v/>
      </c>
      <c r="N463" s="254" t="str">
        <f t="shared" si="36"/>
        <v/>
      </c>
      <c r="O463" s="285" t="str">
        <f t="shared" si="37"/>
        <v/>
      </c>
      <c r="P463" s="272" t="str">
        <f t="shared" si="38"/>
        <v/>
      </c>
      <c r="Q463" s="287" t="str">
        <f t="shared" si="39"/>
        <v/>
      </c>
      <c r="R463" s="259"/>
      <c r="S463" s="126"/>
    </row>
    <row r="464" spans="1:27" ht="20.100000000000001" customHeight="1" x14ac:dyDescent="0.25">
      <c r="A464" s="244">
        <v>458</v>
      </c>
      <c r="B464" s="277" t="str">
        <f>IF('Frais de personnel'!$B463="","",'Frais de personnel'!$B463)</f>
        <v/>
      </c>
      <c r="C464" s="277" t="str">
        <f>IF('Frais de personnel'!$C463="","",'Frais de personnel'!$C463)</f>
        <v/>
      </c>
      <c r="D464" s="278" t="str">
        <f>IF('Frais de personnel'!$D463="","",'Frais de personnel'!$D463)</f>
        <v/>
      </c>
      <c r="E464" s="251" t="str">
        <f>IF('Frais de personnel'!$E463="","",'Frais de personnel'!$E463)</f>
        <v/>
      </c>
      <c r="F464" s="279" t="str">
        <f>IF('Frais de personnel'!$F463="","",'Frais de personnel'!$F463)</f>
        <v/>
      </c>
      <c r="G464" s="123" t="str">
        <f>IF('Frais de personnel'!$G463="","",'Frais de personnel'!$G463)</f>
        <v/>
      </c>
      <c r="H464" s="123" t="str">
        <f>IF('Frais de personnel'!$H463="","",'Frais de personnel'!$H463)</f>
        <v/>
      </c>
      <c r="I464" s="280" t="str">
        <f>IF('Frais de personnel'!$I463=0,"",'Frais de personnel'!$I463)</f>
        <v/>
      </c>
      <c r="J464" s="122"/>
      <c r="K464" s="89"/>
      <c r="L464" s="89"/>
      <c r="M464" s="118" t="str">
        <f t="shared" si="35"/>
        <v/>
      </c>
      <c r="N464" s="254" t="str">
        <f t="shared" si="36"/>
        <v/>
      </c>
      <c r="O464" s="285" t="str">
        <f t="shared" si="37"/>
        <v/>
      </c>
      <c r="P464" s="272" t="str">
        <f t="shared" si="38"/>
        <v/>
      </c>
      <c r="Q464" s="287" t="str">
        <f t="shared" si="39"/>
        <v/>
      </c>
      <c r="R464" s="259"/>
      <c r="S464" s="126"/>
    </row>
    <row r="465" spans="1:19" ht="20.100000000000001" customHeight="1" x14ac:dyDescent="0.25">
      <c r="A465" s="244">
        <v>459</v>
      </c>
      <c r="B465" s="277" t="str">
        <f>IF('Frais de personnel'!$B464="","",'Frais de personnel'!$B464)</f>
        <v/>
      </c>
      <c r="C465" s="277" t="str">
        <f>IF('Frais de personnel'!$C464="","",'Frais de personnel'!$C464)</f>
        <v/>
      </c>
      <c r="D465" s="278" t="str">
        <f>IF('Frais de personnel'!$D464="","",'Frais de personnel'!$D464)</f>
        <v/>
      </c>
      <c r="E465" s="251" t="str">
        <f>IF('Frais de personnel'!$E464="","",'Frais de personnel'!$E464)</f>
        <v/>
      </c>
      <c r="F465" s="279" t="str">
        <f>IF('Frais de personnel'!$F464="","",'Frais de personnel'!$F464)</f>
        <v/>
      </c>
      <c r="G465" s="123" t="str">
        <f>IF('Frais de personnel'!$G464="","",'Frais de personnel'!$G464)</f>
        <v/>
      </c>
      <c r="H465" s="123" t="str">
        <f>IF('Frais de personnel'!$H464="","",'Frais de personnel'!$H464)</f>
        <v/>
      </c>
      <c r="I465" s="280" t="str">
        <f>IF('Frais de personnel'!$I464=0,"",'Frais de personnel'!$I464)</f>
        <v/>
      </c>
      <c r="J465" s="122"/>
      <c r="K465" s="89"/>
      <c r="L465" s="89"/>
      <c r="M465" s="118" t="str">
        <f t="shared" si="35"/>
        <v/>
      </c>
      <c r="N465" s="254" t="str">
        <f t="shared" si="36"/>
        <v/>
      </c>
      <c r="O465" s="285" t="str">
        <f t="shared" si="37"/>
        <v/>
      </c>
      <c r="P465" s="272" t="str">
        <f t="shared" si="38"/>
        <v/>
      </c>
      <c r="Q465" s="287" t="str">
        <f t="shared" si="39"/>
        <v/>
      </c>
      <c r="R465" s="259"/>
      <c r="S465" s="126"/>
    </row>
    <row r="466" spans="1:19" ht="20.100000000000001" customHeight="1" x14ac:dyDescent="0.25">
      <c r="A466" s="244">
        <v>460</v>
      </c>
      <c r="B466" s="277" t="str">
        <f>IF('Frais de personnel'!$B465="","",'Frais de personnel'!$B465)</f>
        <v/>
      </c>
      <c r="C466" s="277" t="str">
        <f>IF('Frais de personnel'!$C465="","",'Frais de personnel'!$C465)</f>
        <v/>
      </c>
      <c r="D466" s="278" t="str">
        <f>IF('Frais de personnel'!$D465="","",'Frais de personnel'!$D465)</f>
        <v/>
      </c>
      <c r="E466" s="251" t="str">
        <f>IF('Frais de personnel'!$E465="","",'Frais de personnel'!$E465)</f>
        <v/>
      </c>
      <c r="F466" s="279" t="str">
        <f>IF('Frais de personnel'!$F465="","",'Frais de personnel'!$F465)</f>
        <v/>
      </c>
      <c r="G466" s="123" t="str">
        <f>IF('Frais de personnel'!$G465="","",'Frais de personnel'!$G465)</f>
        <v/>
      </c>
      <c r="H466" s="123" t="str">
        <f>IF('Frais de personnel'!$H465="","",'Frais de personnel'!$H465)</f>
        <v/>
      </c>
      <c r="I466" s="280" t="str">
        <f>IF('Frais de personnel'!$I465=0,"",'Frais de personnel'!$I465)</f>
        <v/>
      </c>
      <c r="J466" s="122"/>
      <c r="K466" s="89"/>
      <c r="L466" s="89"/>
      <c r="M466" s="118" t="str">
        <f t="shared" si="35"/>
        <v/>
      </c>
      <c r="N466" s="254" t="str">
        <f t="shared" si="36"/>
        <v/>
      </c>
      <c r="O466" s="285" t="str">
        <f t="shared" si="37"/>
        <v/>
      </c>
      <c r="P466" s="272" t="str">
        <f t="shared" si="38"/>
        <v/>
      </c>
      <c r="Q466" s="287" t="str">
        <f t="shared" si="39"/>
        <v/>
      </c>
      <c r="R466" s="259"/>
      <c r="S466" s="126"/>
    </row>
    <row r="467" spans="1:19" ht="20.100000000000001" customHeight="1" x14ac:dyDescent="0.25">
      <c r="A467" s="244">
        <v>461</v>
      </c>
      <c r="B467" s="277" t="str">
        <f>IF('Frais de personnel'!$B466="","",'Frais de personnel'!$B466)</f>
        <v/>
      </c>
      <c r="C467" s="277" t="str">
        <f>IF('Frais de personnel'!$C466="","",'Frais de personnel'!$C466)</f>
        <v/>
      </c>
      <c r="D467" s="278" t="str">
        <f>IF('Frais de personnel'!$D466="","",'Frais de personnel'!$D466)</f>
        <v/>
      </c>
      <c r="E467" s="251" t="str">
        <f>IF('Frais de personnel'!$E466="","",'Frais de personnel'!$E466)</f>
        <v/>
      </c>
      <c r="F467" s="279" t="str">
        <f>IF('Frais de personnel'!$F466="","",'Frais de personnel'!$F466)</f>
        <v/>
      </c>
      <c r="G467" s="123" t="str">
        <f>IF('Frais de personnel'!$G466="","",'Frais de personnel'!$G466)</f>
        <v/>
      </c>
      <c r="H467" s="123" t="str">
        <f>IF('Frais de personnel'!$H466="","",'Frais de personnel'!$H466)</f>
        <v/>
      </c>
      <c r="I467" s="280" t="str">
        <f>IF('Frais de personnel'!$I466=0,"",'Frais de personnel'!$I466)</f>
        <v/>
      </c>
      <c r="J467" s="122"/>
      <c r="K467" s="89"/>
      <c r="L467" s="89"/>
      <c r="M467" s="118" t="str">
        <f t="shared" si="35"/>
        <v/>
      </c>
      <c r="N467" s="254" t="str">
        <f t="shared" si="36"/>
        <v/>
      </c>
      <c r="O467" s="285" t="str">
        <f t="shared" si="37"/>
        <v/>
      </c>
      <c r="P467" s="272" t="str">
        <f t="shared" si="38"/>
        <v/>
      </c>
      <c r="Q467" s="287" t="str">
        <f t="shared" si="39"/>
        <v/>
      </c>
      <c r="R467" s="259"/>
      <c r="S467" s="126"/>
    </row>
    <row r="468" spans="1:19" ht="20.100000000000001" customHeight="1" x14ac:dyDescent="0.25">
      <c r="A468" s="244">
        <v>462</v>
      </c>
      <c r="B468" s="277" t="str">
        <f>IF('Frais de personnel'!$B467="","",'Frais de personnel'!$B467)</f>
        <v/>
      </c>
      <c r="C468" s="277" t="str">
        <f>IF('Frais de personnel'!$C467="","",'Frais de personnel'!$C467)</f>
        <v/>
      </c>
      <c r="D468" s="278" t="str">
        <f>IF('Frais de personnel'!$D467="","",'Frais de personnel'!$D467)</f>
        <v/>
      </c>
      <c r="E468" s="251" t="str">
        <f>IF('Frais de personnel'!$E467="","",'Frais de personnel'!$E467)</f>
        <v/>
      </c>
      <c r="F468" s="279" t="str">
        <f>IF('Frais de personnel'!$F467="","",'Frais de personnel'!$F467)</f>
        <v/>
      </c>
      <c r="G468" s="123" t="str">
        <f>IF('Frais de personnel'!$G467="","",'Frais de personnel'!$G467)</f>
        <v/>
      </c>
      <c r="H468" s="123" t="str">
        <f>IF('Frais de personnel'!$H467="","",'Frais de personnel'!$H467)</f>
        <v/>
      </c>
      <c r="I468" s="280" t="str">
        <f>IF('Frais de personnel'!$I467=0,"",'Frais de personnel'!$I467)</f>
        <v/>
      </c>
      <c r="J468" s="122"/>
      <c r="K468" s="89"/>
      <c r="L468" s="89"/>
      <c r="M468" s="118" t="str">
        <f t="shared" si="35"/>
        <v/>
      </c>
      <c r="N468" s="254" t="str">
        <f t="shared" si="36"/>
        <v/>
      </c>
      <c r="O468" s="285" t="str">
        <f t="shared" si="37"/>
        <v/>
      </c>
      <c r="P468" s="272" t="str">
        <f t="shared" si="38"/>
        <v/>
      </c>
      <c r="Q468" s="287" t="str">
        <f t="shared" si="39"/>
        <v/>
      </c>
      <c r="R468" s="259"/>
      <c r="S468" s="126"/>
    </row>
    <row r="469" spans="1:19" ht="20.100000000000001" customHeight="1" x14ac:dyDescent="0.25">
      <c r="A469" s="244">
        <v>463</v>
      </c>
      <c r="B469" s="277" t="str">
        <f>IF('Frais de personnel'!$B468="","",'Frais de personnel'!$B468)</f>
        <v/>
      </c>
      <c r="C469" s="277" t="str">
        <f>IF('Frais de personnel'!$C468="","",'Frais de personnel'!$C468)</f>
        <v/>
      </c>
      <c r="D469" s="278" t="str">
        <f>IF('Frais de personnel'!$D468="","",'Frais de personnel'!$D468)</f>
        <v/>
      </c>
      <c r="E469" s="251" t="str">
        <f>IF('Frais de personnel'!$E468="","",'Frais de personnel'!$E468)</f>
        <v/>
      </c>
      <c r="F469" s="279" t="str">
        <f>IF('Frais de personnel'!$F468="","",'Frais de personnel'!$F468)</f>
        <v/>
      </c>
      <c r="G469" s="123" t="str">
        <f>IF('Frais de personnel'!$G468="","",'Frais de personnel'!$G468)</f>
        <v/>
      </c>
      <c r="H469" s="123" t="str">
        <f>IF('Frais de personnel'!$H468="","",'Frais de personnel'!$H468)</f>
        <v/>
      </c>
      <c r="I469" s="280" t="str">
        <f>IF('Frais de personnel'!$I468=0,"",'Frais de personnel'!$I468)</f>
        <v/>
      </c>
      <c r="J469" s="122"/>
      <c r="K469" s="89"/>
      <c r="L469" s="89"/>
      <c r="M469" s="118" t="str">
        <f t="shared" si="35"/>
        <v/>
      </c>
      <c r="N469" s="254" t="str">
        <f t="shared" si="36"/>
        <v/>
      </c>
      <c r="O469" s="285" t="str">
        <f t="shared" si="37"/>
        <v/>
      </c>
      <c r="P469" s="272" t="str">
        <f t="shared" si="38"/>
        <v/>
      </c>
      <c r="Q469" s="287" t="str">
        <f t="shared" si="39"/>
        <v/>
      </c>
      <c r="R469" s="259"/>
      <c r="S469" s="126"/>
    </row>
    <row r="470" spans="1:19" ht="20.100000000000001" customHeight="1" x14ac:dyDescent="0.25">
      <c r="A470" s="244">
        <v>464</v>
      </c>
      <c r="B470" s="277" t="str">
        <f>IF('Frais de personnel'!$B469="","",'Frais de personnel'!$B469)</f>
        <v/>
      </c>
      <c r="C470" s="277" t="str">
        <f>IF('Frais de personnel'!$C469="","",'Frais de personnel'!$C469)</f>
        <v/>
      </c>
      <c r="D470" s="278" t="str">
        <f>IF('Frais de personnel'!$D469="","",'Frais de personnel'!$D469)</f>
        <v/>
      </c>
      <c r="E470" s="251" t="str">
        <f>IF('Frais de personnel'!$E469="","",'Frais de personnel'!$E469)</f>
        <v/>
      </c>
      <c r="F470" s="279" t="str">
        <f>IF('Frais de personnel'!$F469="","",'Frais de personnel'!$F469)</f>
        <v/>
      </c>
      <c r="G470" s="123" t="str">
        <f>IF('Frais de personnel'!$G469="","",'Frais de personnel'!$G469)</f>
        <v/>
      </c>
      <c r="H470" s="123" t="str">
        <f>IF('Frais de personnel'!$H469="","",'Frais de personnel'!$H469)</f>
        <v/>
      </c>
      <c r="I470" s="280" t="str">
        <f>IF('Frais de personnel'!$I469=0,"",'Frais de personnel'!$I469)</f>
        <v/>
      </c>
      <c r="J470" s="122"/>
      <c r="K470" s="89"/>
      <c r="L470" s="89"/>
      <c r="M470" s="118" t="str">
        <f t="shared" si="35"/>
        <v/>
      </c>
      <c r="N470" s="254" t="str">
        <f t="shared" si="36"/>
        <v/>
      </c>
      <c r="O470" s="285" t="str">
        <f t="shared" si="37"/>
        <v/>
      </c>
      <c r="P470" s="272" t="str">
        <f t="shared" si="38"/>
        <v/>
      </c>
      <c r="Q470" s="287" t="str">
        <f t="shared" si="39"/>
        <v/>
      </c>
      <c r="R470" s="259"/>
      <c r="S470" s="126"/>
    </row>
    <row r="471" spans="1:19" ht="20.100000000000001" customHeight="1" x14ac:dyDescent="0.25">
      <c r="A471" s="244">
        <v>465</v>
      </c>
      <c r="B471" s="277" t="str">
        <f>IF('Frais de personnel'!$B470="","",'Frais de personnel'!$B470)</f>
        <v/>
      </c>
      <c r="C471" s="277" t="str">
        <f>IF('Frais de personnel'!$C470="","",'Frais de personnel'!$C470)</f>
        <v/>
      </c>
      <c r="D471" s="278" t="str">
        <f>IF('Frais de personnel'!$D470="","",'Frais de personnel'!$D470)</f>
        <v/>
      </c>
      <c r="E471" s="251" t="str">
        <f>IF('Frais de personnel'!$E470="","",'Frais de personnel'!$E470)</f>
        <v/>
      </c>
      <c r="F471" s="279" t="str">
        <f>IF('Frais de personnel'!$F470="","",'Frais de personnel'!$F470)</f>
        <v/>
      </c>
      <c r="G471" s="123" t="str">
        <f>IF('Frais de personnel'!$G470="","",'Frais de personnel'!$G470)</f>
        <v/>
      </c>
      <c r="H471" s="123" t="str">
        <f>IF('Frais de personnel'!$H470="","",'Frais de personnel'!$H470)</f>
        <v/>
      </c>
      <c r="I471" s="280" t="str">
        <f>IF('Frais de personnel'!$I470=0,"",'Frais de personnel'!$I470)</f>
        <v/>
      </c>
      <c r="J471" s="122"/>
      <c r="K471" s="89"/>
      <c r="L471" s="89"/>
      <c r="M471" s="118" t="str">
        <f t="shared" si="35"/>
        <v/>
      </c>
      <c r="N471" s="254" t="str">
        <f t="shared" si="36"/>
        <v/>
      </c>
      <c r="O471" s="285" t="str">
        <f t="shared" si="37"/>
        <v/>
      </c>
      <c r="P471" s="272" t="str">
        <f t="shared" si="38"/>
        <v/>
      </c>
      <c r="Q471" s="287" t="str">
        <f t="shared" si="39"/>
        <v/>
      </c>
      <c r="R471" s="259"/>
      <c r="S471" s="126"/>
    </row>
    <row r="472" spans="1:19" ht="20.100000000000001" customHeight="1" x14ac:dyDescent="0.25">
      <c r="A472" s="244">
        <v>466</v>
      </c>
      <c r="B472" s="277" t="str">
        <f>IF('Frais de personnel'!$B471="","",'Frais de personnel'!$B471)</f>
        <v/>
      </c>
      <c r="C472" s="277" t="str">
        <f>IF('Frais de personnel'!$C471="","",'Frais de personnel'!$C471)</f>
        <v/>
      </c>
      <c r="D472" s="278" t="str">
        <f>IF('Frais de personnel'!$D471="","",'Frais de personnel'!$D471)</f>
        <v/>
      </c>
      <c r="E472" s="251" t="str">
        <f>IF('Frais de personnel'!$E471="","",'Frais de personnel'!$E471)</f>
        <v/>
      </c>
      <c r="F472" s="279" t="str">
        <f>IF('Frais de personnel'!$F471="","",'Frais de personnel'!$F471)</f>
        <v/>
      </c>
      <c r="G472" s="123" t="str">
        <f>IF('Frais de personnel'!$G471="","",'Frais de personnel'!$G471)</f>
        <v/>
      </c>
      <c r="H472" s="123" t="str">
        <f>IF('Frais de personnel'!$H471="","",'Frais de personnel'!$H471)</f>
        <v/>
      </c>
      <c r="I472" s="280" t="str">
        <f>IF('Frais de personnel'!$I471=0,"",'Frais de personnel'!$I471)</f>
        <v/>
      </c>
      <c r="J472" s="122"/>
      <c r="K472" s="89"/>
      <c r="L472" s="89"/>
      <c r="M472" s="118" t="str">
        <f t="shared" si="35"/>
        <v/>
      </c>
      <c r="N472" s="254" t="str">
        <f t="shared" si="36"/>
        <v/>
      </c>
      <c r="O472" s="285" t="str">
        <f t="shared" si="37"/>
        <v/>
      </c>
      <c r="P472" s="272" t="str">
        <f t="shared" si="38"/>
        <v/>
      </c>
      <c r="Q472" s="287" t="str">
        <f t="shared" si="39"/>
        <v/>
      </c>
      <c r="R472" s="259"/>
      <c r="S472" s="126"/>
    </row>
    <row r="473" spans="1:19" ht="20.100000000000001" customHeight="1" x14ac:dyDescent="0.25">
      <c r="A473" s="244">
        <v>467</v>
      </c>
      <c r="B473" s="277" t="str">
        <f>IF('Frais de personnel'!$B472="","",'Frais de personnel'!$B472)</f>
        <v/>
      </c>
      <c r="C473" s="277" t="str">
        <f>IF('Frais de personnel'!$C472="","",'Frais de personnel'!$C472)</f>
        <v/>
      </c>
      <c r="D473" s="278" t="str">
        <f>IF('Frais de personnel'!$D472="","",'Frais de personnel'!$D472)</f>
        <v/>
      </c>
      <c r="E473" s="251" t="str">
        <f>IF('Frais de personnel'!$E472="","",'Frais de personnel'!$E472)</f>
        <v/>
      </c>
      <c r="F473" s="279" t="str">
        <f>IF('Frais de personnel'!$F472="","",'Frais de personnel'!$F472)</f>
        <v/>
      </c>
      <c r="G473" s="123" t="str">
        <f>IF('Frais de personnel'!$G472="","",'Frais de personnel'!$G472)</f>
        <v/>
      </c>
      <c r="H473" s="123" t="str">
        <f>IF('Frais de personnel'!$H472="","",'Frais de personnel'!$H472)</f>
        <v/>
      </c>
      <c r="I473" s="280" t="str">
        <f>IF('Frais de personnel'!$I472=0,"",'Frais de personnel'!$I472)</f>
        <v/>
      </c>
      <c r="J473" s="122"/>
      <c r="K473" s="89"/>
      <c r="L473" s="89"/>
      <c r="M473" s="118" t="str">
        <f t="shared" si="35"/>
        <v/>
      </c>
      <c r="N473" s="254" t="str">
        <f t="shared" si="36"/>
        <v/>
      </c>
      <c r="O473" s="285" t="str">
        <f t="shared" si="37"/>
        <v/>
      </c>
      <c r="P473" s="272" t="str">
        <f t="shared" si="38"/>
        <v/>
      </c>
      <c r="Q473" s="287" t="str">
        <f t="shared" si="39"/>
        <v/>
      </c>
      <c r="R473" s="259"/>
      <c r="S473" s="126"/>
    </row>
    <row r="474" spans="1:19" ht="20.100000000000001" customHeight="1" x14ac:dyDescent="0.25">
      <c r="A474" s="244">
        <v>468</v>
      </c>
      <c r="B474" s="277" t="str">
        <f>IF('Frais de personnel'!$B473="","",'Frais de personnel'!$B473)</f>
        <v/>
      </c>
      <c r="C474" s="277" t="str">
        <f>IF('Frais de personnel'!$C473="","",'Frais de personnel'!$C473)</f>
        <v/>
      </c>
      <c r="D474" s="278" t="str">
        <f>IF('Frais de personnel'!$D473="","",'Frais de personnel'!$D473)</f>
        <v/>
      </c>
      <c r="E474" s="251" t="str">
        <f>IF('Frais de personnel'!$E473="","",'Frais de personnel'!$E473)</f>
        <v/>
      </c>
      <c r="F474" s="279" t="str">
        <f>IF('Frais de personnel'!$F473="","",'Frais de personnel'!$F473)</f>
        <v/>
      </c>
      <c r="G474" s="123" t="str">
        <f>IF('Frais de personnel'!$G473="","",'Frais de personnel'!$G473)</f>
        <v/>
      </c>
      <c r="H474" s="123" t="str">
        <f>IF('Frais de personnel'!$H473="","",'Frais de personnel'!$H473)</f>
        <v/>
      </c>
      <c r="I474" s="280" t="str">
        <f>IF('Frais de personnel'!$I473=0,"",'Frais de personnel'!$I473)</f>
        <v/>
      </c>
      <c r="J474" s="122"/>
      <c r="K474" s="89"/>
      <c r="L474" s="89"/>
      <c r="M474" s="118" t="str">
        <f t="shared" si="35"/>
        <v/>
      </c>
      <c r="N474" s="254" t="str">
        <f t="shared" si="36"/>
        <v/>
      </c>
      <c r="O474" s="285" t="str">
        <f t="shared" si="37"/>
        <v/>
      </c>
      <c r="P474" s="272" t="str">
        <f t="shared" si="38"/>
        <v/>
      </c>
      <c r="Q474" s="287" t="str">
        <f t="shared" si="39"/>
        <v/>
      </c>
      <c r="R474" s="259"/>
      <c r="S474" s="126"/>
    </row>
    <row r="475" spans="1:19" ht="20.100000000000001" customHeight="1" x14ac:dyDescent="0.25">
      <c r="A475" s="244">
        <v>469</v>
      </c>
      <c r="B475" s="277" t="str">
        <f>IF('Frais de personnel'!$B474="","",'Frais de personnel'!$B474)</f>
        <v/>
      </c>
      <c r="C475" s="277" t="str">
        <f>IF('Frais de personnel'!$C474="","",'Frais de personnel'!$C474)</f>
        <v/>
      </c>
      <c r="D475" s="278" t="str">
        <f>IF('Frais de personnel'!$D474="","",'Frais de personnel'!$D474)</f>
        <v/>
      </c>
      <c r="E475" s="251" t="str">
        <f>IF('Frais de personnel'!$E474="","",'Frais de personnel'!$E474)</f>
        <v/>
      </c>
      <c r="F475" s="279" t="str">
        <f>IF('Frais de personnel'!$F474="","",'Frais de personnel'!$F474)</f>
        <v/>
      </c>
      <c r="G475" s="123" t="str">
        <f>IF('Frais de personnel'!$G474="","",'Frais de personnel'!$G474)</f>
        <v/>
      </c>
      <c r="H475" s="123" t="str">
        <f>IF('Frais de personnel'!$H474="","",'Frais de personnel'!$H474)</f>
        <v/>
      </c>
      <c r="I475" s="280" t="str">
        <f>IF('Frais de personnel'!$I474=0,"",'Frais de personnel'!$I474)</f>
        <v/>
      </c>
      <c r="J475" s="122"/>
      <c r="K475" s="89"/>
      <c r="L475" s="89"/>
      <c r="M475" s="118" t="str">
        <f t="shared" si="35"/>
        <v/>
      </c>
      <c r="N475" s="254" t="str">
        <f t="shared" si="36"/>
        <v/>
      </c>
      <c r="O475" s="285" t="str">
        <f t="shared" si="37"/>
        <v/>
      </c>
      <c r="P475" s="272" t="str">
        <f t="shared" si="38"/>
        <v/>
      </c>
      <c r="Q475" s="287" t="str">
        <f t="shared" si="39"/>
        <v/>
      </c>
      <c r="R475" s="259"/>
      <c r="S475" s="126"/>
    </row>
    <row r="476" spans="1:19" ht="20.100000000000001" customHeight="1" x14ac:dyDescent="0.25">
      <c r="A476" s="244">
        <v>470</v>
      </c>
      <c r="B476" s="277" t="str">
        <f>IF('Frais de personnel'!$B475="","",'Frais de personnel'!$B475)</f>
        <v/>
      </c>
      <c r="C476" s="277" t="str">
        <f>IF('Frais de personnel'!$C475="","",'Frais de personnel'!$C475)</f>
        <v/>
      </c>
      <c r="D476" s="278" t="str">
        <f>IF('Frais de personnel'!$D475="","",'Frais de personnel'!$D475)</f>
        <v/>
      </c>
      <c r="E476" s="251" t="str">
        <f>IF('Frais de personnel'!$E475="","",'Frais de personnel'!$E475)</f>
        <v/>
      </c>
      <c r="F476" s="279" t="str">
        <f>IF('Frais de personnel'!$F475="","",'Frais de personnel'!$F475)</f>
        <v/>
      </c>
      <c r="G476" s="123" t="str">
        <f>IF('Frais de personnel'!$G475="","",'Frais de personnel'!$G475)</f>
        <v/>
      </c>
      <c r="H476" s="123" t="str">
        <f>IF('Frais de personnel'!$H475="","",'Frais de personnel'!$H475)</f>
        <v/>
      </c>
      <c r="I476" s="280" t="str">
        <f>IF('Frais de personnel'!$I475=0,"",'Frais de personnel'!$I475)</f>
        <v/>
      </c>
      <c r="J476" s="122"/>
      <c r="K476" s="89"/>
      <c r="L476" s="89"/>
      <c r="M476" s="118" t="str">
        <f t="shared" si="35"/>
        <v/>
      </c>
      <c r="N476" s="254" t="str">
        <f t="shared" si="36"/>
        <v/>
      </c>
      <c r="O476" s="285" t="str">
        <f t="shared" si="37"/>
        <v/>
      </c>
      <c r="P476" s="272" t="str">
        <f t="shared" si="38"/>
        <v/>
      </c>
      <c r="Q476" s="287" t="str">
        <f t="shared" si="39"/>
        <v/>
      </c>
      <c r="R476" s="259"/>
      <c r="S476" s="126"/>
    </row>
    <row r="477" spans="1:19" ht="20.100000000000001" customHeight="1" x14ac:dyDescent="0.25">
      <c r="A477" s="244">
        <v>471</v>
      </c>
      <c r="B477" s="277" t="str">
        <f>IF('Frais de personnel'!$B476="","",'Frais de personnel'!$B476)</f>
        <v/>
      </c>
      <c r="C477" s="277" t="str">
        <f>IF('Frais de personnel'!$C476="","",'Frais de personnel'!$C476)</f>
        <v/>
      </c>
      <c r="D477" s="278" t="str">
        <f>IF('Frais de personnel'!$D476="","",'Frais de personnel'!$D476)</f>
        <v/>
      </c>
      <c r="E477" s="251" t="str">
        <f>IF('Frais de personnel'!$E476="","",'Frais de personnel'!$E476)</f>
        <v/>
      </c>
      <c r="F477" s="279" t="str">
        <f>IF('Frais de personnel'!$F476="","",'Frais de personnel'!$F476)</f>
        <v/>
      </c>
      <c r="G477" s="123" t="str">
        <f>IF('Frais de personnel'!$G476="","",'Frais de personnel'!$G476)</f>
        <v/>
      </c>
      <c r="H477" s="123" t="str">
        <f>IF('Frais de personnel'!$H476="","",'Frais de personnel'!$H476)</f>
        <v/>
      </c>
      <c r="I477" s="280" t="str">
        <f>IF('Frais de personnel'!$I476=0,"",'Frais de personnel'!$I476)</f>
        <v/>
      </c>
      <c r="J477" s="122"/>
      <c r="K477" s="89"/>
      <c r="L477" s="89"/>
      <c r="M477" s="118" t="str">
        <f t="shared" si="35"/>
        <v/>
      </c>
      <c r="N477" s="254" t="str">
        <f t="shared" si="36"/>
        <v/>
      </c>
      <c r="O477" s="285" t="str">
        <f t="shared" si="37"/>
        <v/>
      </c>
      <c r="P477" s="272" t="str">
        <f t="shared" si="38"/>
        <v/>
      </c>
      <c r="Q477" s="287" t="str">
        <f t="shared" si="39"/>
        <v/>
      </c>
      <c r="R477" s="259"/>
      <c r="S477" s="126"/>
    </row>
    <row r="478" spans="1:19" ht="20.100000000000001" customHeight="1" x14ac:dyDescent="0.25">
      <c r="A478" s="244">
        <v>472</v>
      </c>
      <c r="B478" s="277" t="str">
        <f>IF('Frais de personnel'!$B477="","",'Frais de personnel'!$B477)</f>
        <v/>
      </c>
      <c r="C478" s="277" t="str">
        <f>IF('Frais de personnel'!$C477="","",'Frais de personnel'!$C477)</f>
        <v/>
      </c>
      <c r="D478" s="278" t="str">
        <f>IF('Frais de personnel'!$D477="","",'Frais de personnel'!$D477)</f>
        <v/>
      </c>
      <c r="E478" s="251" t="str">
        <f>IF('Frais de personnel'!$E477="","",'Frais de personnel'!$E477)</f>
        <v/>
      </c>
      <c r="F478" s="279" t="str">
        <f>IF('Frais de personnel'!$F477="","",'Frais de personnel'!$F477)</f>
        <v/>
      </c>
      <c r="G478" s="123" t="str">
        <f>IF('Frais de personnel'!$G477="","",'Frais de personnel'!$G477)</f>
        <v/>
      </c>
      <c r="H478" s="123" t="str">
        <f>IF('Frais de personnel'!$H477="","",'Frais de personnel'!$H477)</f>
        <v/>
      </c>
      <c r="I478" s="280" t="str">
        <f>IF('Frais de personnel'!$I477=0,"",'Frais de personnel'!$I477)</f>
        <v/>
      </c>
      <c r="J478" s="122"/>
      <c r="K478" s="89"/>
      <c r="L478" s="89"/>
      <c r="M478" s="118" t="str">
        <f t="shared" si="35"/>
        <v/>
      </c>
      <c r="N478" s="254" t="str">
        <f t="shared" si="36"/>
        <v/>
      </c>
      <c r="O478" s="285" t="str">
        <f t="shared" si="37"/>
        <v/>
      </c>
      <c r="P478" s="272" t="str">
        <f t="shared" si="38"/>
        <v/>
      </c>
      <c r="Q478" s="287" t="str">
        <f t="shared" si="39"/>
        <v/>
      </c>
      <c r="R478" s="259"/>
      <c r="S478" s="126"/>
    </row>
    <row r="479" spans="1:19" ht="20.100000000000001" customHeight="1" x14ac:dyDescent="0.25">
      <c r="A479" s="244">
        <v>473</v>
      </c>
      <c r="B479" s="277" t="str">
        <f>IF('Frais de personnel'!$B478="","",'Frais de personnel'!$B478)</f>
        <v/>
      </c>
      <c r="C479" s="277" t="str">
        <f>IF('Frais de personnel'!$C478="","",'Frais de personnel'!$C478)</f>
        <v/>
      </c>
      <c r="D479" s="278" t="str">
        <f>IF('Frais de personnel'!$D478="","",'Frais de personnel'!$D478)</f>
        <v/>
      </c>
      <c r="E479" s="251" t="str">
        <f>IF('Frais de personnel'!$E478="","",'Frais de personnel'!$E478)</f>
        <v/>
      </c>
      <c r="F479" s="279" t="str">
        <f>IF('Frais de personnel'!$F478="","",'Frais de personnel'!$F478)</f>
        <v/>
      </c>
      <c r="G479" s="123" t="str">
        <f>IF('Frais de personnel'!$G478="","",'Frais de personnel'!$G478)</f>
        <v/>
      </c>
      <c r="H479" s="123" t="str">
        <f>IF('Frais de personnel'!$H478="","",'Frais de personnel'!$H478)</f>
        <v/>
      </c>
      <c r="I479" s="280" t="str">
        <f>IF('Frais de personnel'!$I478=0,"",'Frais de personnel'!$I478)</f>
        <v/>
      </c>
      <c r="J479" s="122"/>
      <c r="K479" s="89"/>
      <c r="L479" s="89"/>
      <c r="M479" s="118" t="str">
        <f t="shared" si="35"/>
        <v/>
      </c>
      <c r="N479" s="254" t="str">
        <f t="shared" si="36"/>
        <v/>
      </c>
      <c r="O479" s="285" t="str">
        <f t="shared" si="37"/>
        <v/>
      </c>
      <c r="P479" s="272" t="str">
        <f t="shared" si="38"/>
        <v/>
      </c>
      <c r="Q479" s="287" t="str">
        <f t="shared" si="39"/>
        <v/>
      </c>
      <c r="R479" s="259"/>
      <c r="S479" s="126"/>
    </row>
    <row r="480" spans="1:19" ht="20.100000000000001" customHeight="1" x14ac:dyDescent="0.25">
      <c r="A480" s="244">
        <v>474</v>
      </c>
      <c r="B480" s="277" t="str">
        <f>IF('Frais de personnel'!$B479="","",'Frais de personnel'!$B479)</f>
        <v/>
      </c>
      <c r="C480" s="277" t="str">
        <f>IF('Frais de personnel'!$C479="","",'Frais de personnel'!$C479)</f>
        <v/>
      </c>
      <c r="D480" s="278" t="str">
        <f>IF('Frais de personnel'!$D479="","",'Frais de personnel'!$D479)</f>
        <v/>
      </c>
      <c r="E480" s="251" t="str">
        <f>IF('Frais de personnel'!$E479="","",'Frais de personnel'!$E479)</f>
        <v/>
      </c>
      <c r="F480" s="279" t="str">
        <f>IF('Frais de personnel'!$F479="","",'Frais de personnel'!$F479)</f>
        <v/>
      </c>
      <c r="G480" s="123" t="str">
        <f>IF('Frais de personnel'!$G479="","",'Frais de personnel'!$G479)</f>
        <v/>
      </c>
      <c r="H480" s="123" t="str">
        <f>IF('Frais de personnel'!$H479="","",'Frais de personnel'!$H479)</f>
        <v/>
      </c>
      <c r="I480" s="280" t="str">
        <f>IF('Frais de personnel'!$I479=0,"",'Frais de personnel'!$I479)</f>
        <v/>
      </c>
      <c r="J480" s="122"/>
      <c r="K480" s="89"/>
      <c r="L480" s="89"/>
      <c r="M480" s="118" t="str">
        <f t="shared" si="35"/>
        <v/>
      </c>
      <c r="N480" s="254" t="str">
        <f t="shared" si="36"/>
        <v/>
      </c>
      <c r="O480" s="285" t="str">
        <f t="shared" si="37"/>
        <v/>
      </c>
      <c r="P480" s="272" t="str">
        <f t="shared" si="38"/>
        <v/>
      </c>
      <c r="Q480" s="287" t="str">
        <f t="shared" si="39"/>
        <v/>
      </c>
      <c r="R480" s="259"/>
      <c r="S480" s="126"/>
    </row>
    <row r="481" spans="1:19" ht="20.100000000000001" customHeight="1" x14ac:dyDescent="0.25">
      <c r="A481" s="244">
        <v>475</v>
      </c>
      <c r="B481" s="277" t="str">
        <f>IF('Frais de personnel'!$B480="","",'Frais de personnel'!$B480)</f>
        <v/>
      </c>
      <c r="C481" s="277" t="str">
        <f>IF('Frais de personnel'!$C480="","",'Frais de personnel'!$C480)</f>
        <v/>
      </c>
      <c r="D481" s="278" t="str">
        <f>IF('Frais de personnel'!$D480="","",'Frais de personnel'!$D480)</f>
        <v/>
      </c>
      <c r="E481" s="251" t="str">
        <f>IF('Frais de personnel'!$E480="","",'Frais de personnel'!$E480)</f>
        <v/>
      </c>
      <c r="F481" s="279" t="str">
        <f>IF('Frais de personnel'!$F480="","",'Frais de personnel'!$F480)</f>
        <v/>
      </c>
      <c r="G481" s="123" t="str">
        <f>IF('Frais de personnel'!$G480="","",'Frais de personnel'!$G480)</f>
        <v/>
      </c>
      <c r="H481" s="123" t="str">
        <f>IF('Frais de personnel'!$H480="","",'Frais de personnel'!$H480)</f>
        <v/>
      </c>
      <c r="I481" s="280" t="str">
        <f>IF('Frais de personnel'!$I480=0,"",'Frais de personnel'!$I480)</f>
        <v/>
      </c>
      <c r="J481" s="122"/>
      <c r="K481" s="89"/>
      <c r="L481" s="89"/>
      <c r="M481" s="118" t="str">
        <f t="shared" si="35"/>
        <v/>
      </c>
      <c r="N481" s="254" t="str">
        <f t="shared" si="36"/>
        <v/>
      </c>
      <c r="O481" s="285" t="str">
        <f t="shared" si="37"/>
        <v/>
      </c>
      <c r="P481" s="272" t="str">
        <f t="shared" si="38"/>
        <v/>
      </c>
      <c r="Q481" s="287" t="str">
        <f t="shared" si="39"/>
        <v/>
      </c>
      <c r="R481" s="259"/>
      <c r="S481" s="126"/>
    </row>
    <row r="482" spans="1:19" ht="20.100000000000001" customHeight="1" x14ac:dyDescent="0.25">
      <c r="A482" s="244">
        <v>476</v>
      </c>
      <c r="B482" s="277" t="str">
        <f>IF('Frais de personnel'!$B481="","",'Frais de personnel'!$B481)</f>
        <v/>
      </c>
      <c r="C482" s="277" t="str">
        <f>IF('Frais de personnel'!$C481="","",'Frais de personnel'!$C481)</f>
        <v/>
      </c>
      <c r="D482" s="278" t="str">
        <f>IF('Frais de personnel'!$D481="","",'Frais de personnel'!$D481)</f>
        <v/>
      </c>
      <c r="E482" s="251" t="str">
        <f>IF('Frais de personnel'!$E481="","",'Frais de personnel'!$E481)</f>
        <v/>
      </c>
      <c r="F482" s="279" t="str">
        <f>IF('Frais de personnel'!$F481="","",'Frais de personnel'!$F481)</f>
        <v/>
      </c>
      <c r="G482" s="123" t="str">
        <f>IF('Frais de personnel'!$G481="","",'Frais de personnel'!$G481)</f>
        <v/>
      </c>
      <c r="H482" s="123" t="str">
        <f>IF('Frais de personnel'!$H481="","",'Frais de personnel'!$H481)</f>
        <v/>
      </c>
      <c r="I482" s="280" t="str">
        <f>IF('Frais de personnel'!$I481=0,"",'Frais de personnel'!$I481)</f>
        <v/>
      </c>
      <c r="J482" s="122"/>
      <c r="K482" s="89"/>
      <c r="L482" s="89"/>
      <c r="M482" s="118" t="str">
        <f t="shared" si="35"/>
        <v/>
      </c>
      <c r="N482" s="254" t="str">
        <f t="shared" si="36"/>
        <v/>
      </c>
      <c r="O482" s="285" t="str">
        <f t="shared" si="37"/>
        <v/>
      </c>
      <c r="P482" s="272" t="str">
        <f t="shared" si="38"/>
        <v/>
      </c>
      <c r="Q482" s="287" t="str">
        <f t="shared" si="39"/>
        <v/>
      </c>
      <c r="R482" s="259"/>
      <c r="S482" s="126"/>
    </row>
    <row r="483" spans="1:19" ht="20.100000000000001" customHeight="1" x14ac:dyDescent="0.25">
      <c r="A483" s="244">
        <v>477</v>
      </c>
      <c r="B483" s="277" t="str">
        <f>IF('Frais de personnel'!$B482="","",'Frais de personnel'!$B482)</f>
        <v/>
      </c>
      <c r="C483" s="277" t="str">
        <f>IF('Frais de personnel'!$C482="","",'Frais de personnel'!$C482)</f>
        <v/>
      </c>
      <c r="D483" s="278" t="str">
        <f>IF('Frais de personnel'!$D482="","",'Frais de personnel'!$D482)</f>
        <v/>
      </c>
      <c r="E483" s="251" t="str">
        <f>IF('Frais de personnel'!$E482="","",'Frais de personnel'!$E482)</f>
        <v/>
      </c>
      <c r="F483" s="279" t="str">
        <f>IF('Frais de personnel'!$F482="","",'Frais de personnel'!$F482)</f>
        <v/>
      </c>
      <c r="G483" s="123" t="str">
        <f>IF('Frais de personnel'!$G482="","",'Frais de personnel'!$G482)</f>
        <v/>
      </c>
      <c r="H483" s="123" t="str">
        <f>IF('Frais de personnel'!$H482="","",'Frais de personnel'!$H482)</f>
        <v/>
      </c>
      <c r="I483" s="280" t="str">
        <f>IF('Frais de personnel'!$I482=0,"",'Frais de personnel'!$I482)</f>
        <v/>
      </c>
      <c r="J483" s="122"/>
      <c r="K483" s="89"/>
      <c r="L483" s="89"/>
      <c r="M483" s="118" t="str">
        <f t="shared" si="35"/>
        <v/>
      </c>
      <c r="N483" s="254" t="str">
        <f t="shared" si="36"/>
        <v/>
      </c>
      <c r="O483" s="285" t="str">
        <f t="shared" si="37"/>
        <v/>
      </c>
      <c r="P483" s="272" t="str">
        <f t="shared" si="38"/>
        <v/>
      </c>
      <c r="Q483" s="287" t="str">
        <f t="shared" si="39"/>
        <v/>
      </c>
      <c r="R483" s="259"/>
      <c r="S483" s="126"/>
    </row>
    <row r="484" spans="1:19" ht="20.100000000000001" customHeight="1" x14ac:dyDescent="0.25">
      <c r="A484" s="244">
        <v>478</v>
      </c>
      <c r="B484" s="277" t="str">
        <f>IF('Frais de personnel'!$B483="","",'Frais de personnel'!$B483)</f>
        <v/>
      </c>
      <c r="C484" s="277" t="str">
        <f>IF('Frais de personnel'!$C483="","",'Frais de personnel'!$C483)</f>
        <v/>
      </c>
      <c r="D484" s="278" t="str">
        <f>IF('Frais de personnel'!$D483="","",'Frais de personnel'!$D483)</f>
        <v/>
      </c>
      <c r="E484" s="251" t="str">
        <f>IF('Frais de personnel'!$E483="","",'Frais de personnel'!$E483)</f>
        <v/>
      </c>
      <c r="F484" s="279" t="str">
        <f>IF('Frais de personnel'!$F483="","",'Frais de personnel'!$F483)</f>
        <v/>
      </c>
      <c r="G484" s="123" t="str">
        <f>IF('Frais de personnel'!$G483="","",'Frais de personnel'!$G483)</f>
        <v/>
      </c>
      <c r="H484" s="123" t="str">
        <f>IF('Frais de personnel'!$H483="","",'Frais de personnel'!$H483)</f>
        <v/>
      </c>
      <c r="I484" s="280" t="str">
        <f>IF('Frais de personnel'!$I483=0,"",'Frais de personnel'!$I483)</f>
        <v/>
      </c>
      <c r="J484" s="122"/>
      <c r="K484" s="89"/>
      <c r="L484" s="89"/>
      <c r="M484" s="118" t="str">
        <f t="shared" si="35"/>
        <v/>
      </c>
      <c r="N484" s="254" t="str">
        <f t="shared" si="36"/>
        <v/>
      </c>
      <c r="O484" s="285" t="str">
        <f t="shared" si="37"/>
        <v/>
      </c>
      <c r="P484" s="272" t="str">
        <f t="shared" si="38"/>
        <v/>
      </c>
      <c r="Q484" s="287" t="str">
        <f t="shared" si="39"/>
        <v/>
      </c>
      <c r="R484" s="259"/>
      <c r="S484" s="126"/>
    </row>
    <row r="485" spans="1:19" ht="20.100000000000001" customHeight="1" x14ac:dyDescent="0.25">
      <c r="A485" s="244">
        <v>479</v>
      </c>
      <c r="B485" s="277" t="str">
        <f>IF('Frais de personnel'!$B484="","",'Frais de personnel'!$B484)</f>
        <v/>
      </c>
      <c r="C485" s="277" t="str">
        <f>IF('Frais de personnel'!$C484="","",'Frais de personnel'!$C484)</f>
        <v/>
      </c>
      <c r="D485" s="278" t="str">
        <f>IF('Frais de personnel'!$D484="","",'Frais de personnel'!$D484)</f>
        <v/>
      </c>
      <c r="E485" s="251" t="str">
        <f>IF('Frais de personnel'!$E484="","",'Frais de personnel'!$E484)</f>
        <v/>
      </c>
      <c r="F485" s="279" t="str">
        <f>IF('Frais de personnel'!$F484="","",'Frais de personnel'!$F484)</f>
        <v/>
      </c>
      <c r="G485" s="123" t="str">
        <f>IF('Frais de personnel'!$G484="","",'Frais de personnel'!$G484)</f>
        <v/>
      </c>
      <c r="H485" s="123" t="str">
        <f>IF('Frais de personnel'!$H484="","",'Frais de personnel'!$H484)</f>
        <v/>
      </c>
      <c r="I485" s="280" t="str">
        <f>IF('Frais de personnel'!$I484=0,"",'Frais de personnel'!$I484)</f>
        <v/>
      </c>
      <c r="J485" s="122"/>
      <c r="K485" s="89"/>
      <c r="L485" s="89"/>
      <c r="M485" s="118" t="str">
        <f t="shared" si="35"/>
        <v/>
      </c>
      <c r="N485" s="254" t="str">
        <f t="shared" si="36"/>
        <v/>
      </c>
      <c r="O485" s="285" t="str">
        <f t="shared" si="37"/>
        <v/>
      </c>
      <c r="P485" s="272" t="str">
        <f t="shared" si="38"/>
        <v/>
      </c>
      <c r="Q485" s="287" t="str">
        <f t="shared" si="39"/>
        <v/>
      </c>
      <c r="R485" s="259"/>
      <c r="S485" s="126"/>
    </row>
    <row r="486" spans="1:19" ht="20.100000000000001" customHeight="1" x14ac:dyDescent="0.25">
      <c r="A486" s="244">
        <v>480</v>
      </c>
      <c r="B486" s="277" t="str">
        <f>IF('Frais de personnel'!$B485="","",'Frais de personnel'!$B485)</f>
        <v/>
      </c>
      <c r="C486" s="277" t="str">
        <f>IF('Frais de personnel'!$C485="","",'Frais de personnel'!$C485)</f>
        <v/>
      </c>
      <c r="D486" s="278" t="str">
        <f>IF('Frais de personnel'!$D485="","",'Frais de personnel'!$D485)</f>
        <v/>
      </c>
      <c r="E486" s="251" t="str">
        <f>IF('Frais de personnel'!$E485="","",'Frais de personnel'!$E485)</f>
        <v/>
      </c>
      <c r="F486" s="279" t="str">
        <f>IF('Frais de personnel'!$F485="","",'Frais de personnel'!$F485)</f>
        <v/>
      </c>
      <c r="G486" s="123" t="str">
        <f>IF('Frais de personnel'!$G485="","",'Frais de personnel'!$G485)</f>
        <v/>
      </c>
      <c r="H486" s="123" t="str">
        <f>IF('Frais de personnel'!$H485="","",'Frais de personnel'!$H485)</f>
        <v/>
      </c>
      <c r="I486" s="280" t="str">
        <f>IF('Frais de personnel'!$I485=0,"",'Frais de personnel'!$I485)</f>
        <v/>
      </c>
      <c r="J486" s="122"/>
      <c r="K486" s="89"/>
      <c r="L486" s="89"/>
      <c r="M486" s="118" t="str">
        <f t="shared" si="35"/>
        <v/>
      </c>
      <c r="N486" s="254" t="str">
        <f t="shared" si="36"/>
        <v/>
      </c>
      <c r="O486" s="285" t="str">
        <f t="shared" si="37"/>
        <v/>
      </c>
      <c r="P486" s="272" t="str">
        <f t="shared" si="38"/>
        <v/>
      </c>
      <c r="Q486" s="287" t="str">
        <f t="shared" si="39"/>
        <v/>
      </c>
      <c r="R486" s="259"/>
      <c r="S486" s="126"/>
    </row>
    <row r="487" spans="1:19" ht="20.100000000000001" customHeight="1" x14ac:dyDescent="0.25">
      <c r="A487" s="244">
        <v>481</v>
      </c>
      <c r="B487" s="277" t="str">
        <f>IF('Frais de personnel'!$B486="","",'Frais de personnel'!$B486)</f>
        <v/>
      </c>
      <c r="C487" s="277" t="str">
        <f>IF('Frais de personnel'!$C486="","",'Frais de personnel'!$C486)</f>
        <v/>
      </c>
      <c r="D487" s="278" t="str">
        <f>IF('Frais de personnel'!$D486="","",'Frais de personnel'!$D486)</f>
        <v/>
      </c>
      <c r="E487" s="251" t="str">
        <f>IF('Frais de personnel'!$E486="","",'Frais de personnel'!$E486)</f>
        <v/>
      </c>
      <c r="F487" s="279" t="str">
        <f>IF('Frais de personnel'!$F486="","",'Frais de personnel'!$F486)</f>
        <v/>
      </c>
      <c r="G487" s="123" t="str">
        <f>IF('Frais de personnel'!$G486="","",'Frais de personnel'!$G486)</f>
        <v/>
      </c>
      <c r="H487" s="123" t="str">
        <f>IF('Frais de personnel'!$H486="","",'Frais de personnel'!$H486)</f>
        <v/>
      </c>
      <c r="I487" s="280" t="str">
        <f>IF('Frais de personnel'!$I486=0,"",'Frais de personnel'!$I486)</f>
        <v/>
      </c>
      <c r="J487" s="122"/>
      <c r="K487" s="89"/>
      <c r="L487" s="89"/>
      <c r="M487" s="118" t="str">
        <f t="shared" si="35"/>
        <v/>
      </c>
      <c r="N487" s="254" t="str">
        <f t="shared" si="36"/>
        <v/>
      </c>
      <c r="O487" s="285" t="str">
        <f t="shared" si="37"/>
        <v/>
      </c>
      <c r="P487" s="272" t="str">
        <f t="shared" si="38"/>
        <v/>
      </c>
      <c r="Q487" s="287" t="str">
        <f t="shared" si="39"/>
        <v/>
      </c>
      <c r="R487" s="259"/>
      <c r="S487" s="126"/>
    </row>
    <row r="488" spans="1:19" ht="20.100000000000001" customHeight="1" x14ac:dyDescent="0.25">
      <c r="A488" s="244">
        <v>482</v>
      </c>
      <c r="B488" s="277" t="str">
        <f>IF('Frais de personnel'!$B487="","",'Frais de personnel'!$B487)</f>
        <v/>
      </c>
      <c r="C488" s="277" t="str">
        <f>IF('Frais de personnel'!$C487="","",'Frais de personnel'!$C487)</f>
        <v/>
      </c>
      <c r="D488" s="278" t="str">
        <f>IF('Frais de personnel'!$D487="","",'Frais de personnel'!$D487)</f>
        <v/>
      </c>
      <c r="E488" s="251" t="str">
        <f>IF('Frais de personnel'!$E487="","",'Frais de personnel'!$E487)</f>
        <v/>
      </c>
      <c r="F488" s="279" t="str">
        <f>IF('Frais de personnel'!$F487="","",'Frais de personnel'!$F487)</f>
        <v/>
      </c>
      <c r="G488" s="123" t="str">
        <f>IF('Frais de personnel'!$G487="","",'Frais de personnel'!$G487)</f>
        <v/>
      </c>
      <c r="H488" s="123" t="str">
        <f>IF('Frais de personnel'!$H487="","",'Frais de personnel'!$H487)</f>
        <v/>
      </c>
      <c r="I488" s="280" t="str">
        <f>IF('Frais de personnel'!$I487=0,"",'Frais de personnel'!$I487)</f>
        <v/>
      </c>
      <c r="J488" s="122"/>
      <c r="K488" s="89"/>
      <c r="L488" s="89"/>
      <c r="M488" s="118" t="str">
        <f t="shared" si="35"/>
        <v/>
      </c>
      <c r="N488" s="254" t="str">
        <f t="shared" si="36"/>
        <v/>
      </c>
      <c r="O488" s="285" t="str">
        <f t="shared" si="37"/>
        <v/>
      </c>
      <c r="P488" s="272" t="str">
        <f t="shared" si="38"/>
        <v/>
      </c>
      <c r="Q488" s="287" t="str">
        <f t="shared" si="39"/>
        <v/>
      </c>
      <c r="R488" s="259"/>
      <c r="S488" s="126"/>
    </row>
    <row r="489" spans="1:19" ht="20.100000000000001" customHeight="1" x14ac:dyDescent="0.25">
      <c r="A489" s="244">
        <v>483</v>
      </c>
      <c r="B489" s="277" t="str">
        <f>IF('Frais de personnel'!$B488="","",'Frais de personnel'!$B488)</f>
        <v/>
      </c>
      <c r="C489" s="277" t="str">
        <f>IF('Frais de personnel'!$C488="","",'Frais de personnel'!$C488)</f>
        <v/>
      </c>
      <c r="D489" s="278" t="str">
        <f>IF('Frais de personnel'!$D488="","",'Frais de personnel'!$D488)</f>
        <v/>
      </c>
      <c r="E489" s="251" t="str">
        <f>IF('Frais de personnel'!$E488="","",'Frais de personnel'!$E488)</f>
        <v/>
      </c>
      <c r="F489" s="279" t="str">
        <f>IF('Frais de personnel'!$F488="","",'Frais de personnel'!$F488)</f>
        <v/>
      </c>
      <c r="G489" s="123" t="str">
        <f>IF('Frais de personnel'!$G488="","",'Frais de personnel'!$G488)</f>
        <v/>
      </c>
      <c r="H489" s="123" t="str">
        <f>IF('Frais de personnel'!$H488="","",'Frais de personnel'!$H488)</f>
        <v/>
      </c>
      <c r="I489" s="280" t="str">
        <f>IF('Frais de personnel'!$I488=0,"",'Frais de personnel'!$I488)</f>
        <v/>
      </c>
      <c r="J489" s="122"/>
      <c r="K489" s="89"/>
      <c r="L489" s="89"/>
      <c r="M489" s="118" t="str">
        <f t="shared" si="35"/>
        <v/>
      </c>
      <c r="N489" s="254" t="str">
        <f t="shared" si="36"/>
        <v/>
      </c>
      <c r="O489" s="285" t="str">
        <f t="shared" si="37"/>
        <v/>
      </c>
      <c r="P489" s="272" t="str">
        <f t="shared" si="38"/>
        <v/>
      </c>
      <c r="Q489" s="287" t="str">
        <f t="shared" si="39"/>
        <v/>
      </c>
      <c r="R489" s="259"/>
      <c r="S489" s="126"/>
    </row>
    <row r="490" spans="1:19" ht="20.100000000000001" customHeight="1" x14ac:dyDescent="0.25">
      <c r="A490" s="244">
        <v>484</v>
      </c>
      <c r="B490" s="277" t="str">
        <f>IF('Frais de personnel'!$B489="","",'Frais de personnel'!$B489)</f>
        <v/>
      </c>
      <c r="C490" s="277" t="str">
        <f>IF('Frais de personnel'!$C489="","",'Frais de personnel'!$C489)</f>
        <v/>
      </c>
      <c r="D490" s="278" t="str">
        <f>IF('Frais de personnel'!$D489="","",'Frais de personnel'!$D489)</f>
        <v/>
      </c>
      <c r="E490" s="251" t="str">
        <f>IF('Frais de personnel'!$E489="","",'Frais de personnel'!$E489)</f>
        <v/>
      </c>
      <c r="F490" s="279" t="str">
        <f>IF('Frais de personnel'!$F489="","",'Frais de personnel'!$F489)</f>
        <v/>
      </c>
      <c r="G490" s="123" t="str">
        <f>IF('Frais de personnel'!$G489="","",'Frais de personnel'!$G489)</f>
        <v/>
      </c>
      <c r="H490" s="123" t="str">
        <f>IF('Frais de personnel'!$H489="","",'Frais de personnel'!$H489)</f>
        <v/>
      </c>
      <c r="I490" s="280" t="str">
        <f>IF('Frais de personnel'!$I489=0,"",'Frais de personnel'!$I489)</f>
        <v/>
      </c>
      <c r="J490" s="122"/>
      <c r="K490" s="89"/>
      <c r="L490" s="89"/>
      <c r="M490" s="118" t="str">
        <f t="shared" si="35"/>
        <v/>
      </c>
      <c r="N490" s="254" t="str">
        <f t="shared" si="36"/>
        <v/>
      </c>
      <c r="O490" s="285" t="str">
        <f t="shared" si="37"/>
        <v/>
      </c>
      <c r="P490" s="272" t="str">
        <f t="shared" si="38"/>
        <v/>
      </c>
      <c r="Q490" s="287" t="str">
        <f t="shared" si="39"/>
        <v/>
      </c>
      <c r="R490" s="259"/>
      <c r="S490" s="126"/>
    </row>
    <row r="491" spans="1:19" ht="20.100000000000001" customHeight="1" x14ac:dyDescent="0.25">
      <c r="A491" s="244">
        <v>485</v>
      </c>
      <c r="B491" s="277" t="str">
        <f>IF('Frais de personnel'!$B490="","",'Frais de personnel'!$B490)</f>
        <v/>
      </c>
      <c r="C491" s="277" t="str">
        <f>IF('Frais de personnel'!$C490="","",'Frais de personnel'!$C490)</f>
        <v/>
      </c>
      <c r="D491" s="278" t="str">
        <f>IF('Frais de personnel'!$D490="","",'Frais de personnel'!$D490)</f>
        <v/>
      </c>
      <c r="E491" s="251" t="str">
        <f>IF('Frais de personnel'!$E490="","",'Frais de personnel'!$E490)</f>
        <v/>
      </c>
      <c r="F491" s="279" t="str">
        <f>IF('Frais de personnel'!$F490="","",'Frais de personnel'!$F490)</f>
        <v/>
      </c>
      <c r="G491" s="123" t="str">
        <f>IF('Frais de personnel'!$G490="","",'Frais de personnel'!$G490)</f>
        <v/>
      </c>
      <c r="H491" s="123" t="str">
        <f>IF('Frais de personnel'!$H490="","",'Frais de personnel'!$H490)</f>
        <v/>
      </c>
      <c r="I491" s="280" t="str">
        <f>IF('Frais de personnel'!$I490=0,"",'Frais de personnel'!$I490)</f>
        <v/>
      </c>
      <c r="J491" s="122"/>
      <c r="K491" s="89"/>
      <c r="L491" s="89"/>
      <c r="M491" s="118" t="str">
        <f t="shared" si="35"/>
        <v/>
      </c>
      <c r="N491" s="254" t="str">
        <f t="shared" si="36"/>
        <v/>
      </c>
      <c r="O491" s="285" t="str">
        <f t="shared" si="37"/>
        <v/>
      </c>
      <c r="P491" s="272" t="str">
        <f t="shared" si="38"/>
        <v/>
      </c>
      <c r="Q491" s="287" t="str">
        <f t="shared" si="39"/>
        <v/>
      </c>
      <c r="R491" s="259"/>
      <c r="S491" s="126"/>
    </row>
    <row r="492" spans="1:19" ht="20.100000000000001" customHeight="1" x14ac:dyDescent="0.25">
      <c r="A492" s="244">
        <v>486</v>
      </c>
      <c r="B492" s="277" t="str">
        <f>IF('Frais de personnel'!$B491="","",'Frais de personnel'!$B491)</f>
        <v/>
      </c>
      <c r="C492" s="277" t="str">
        <f>IF('Frais de personnel'!$C491="","",'Frais de personnel'!$C491)</f>
        <v/>
      </c>
      <c r="D492" s="278" t="str">
        <f>IF('Frais de personnel'!$D491="","",'Frais de personnel'!$D491)</f>
        <v/>
      </c>
      <c r="E492" s="251" t="str">
        <f>IF('Frais de personnel'!$E491="","",'Frais de personnel'!$E491)</f>
        <v/>
      </c>
      <c r="F492" s="279" t="str">
        <f>IF('Frais de personnel'!$F491="","",'Frais de personnel'!$F491)</f>
        <v/>
      </c>
      <c r="G492" s="123" t="str">
        <f>IF('Frais de personnel'!$G491="","",'Frais de personnel'!$G491)</f>
        <v/>
      </c>
      <c r="H492" s="123" t="str">
        <f>IF('Frais de personnel'!$H491="","",'Frais de personnel'!$H491)</f>
        <v/>
      </c>
      <c r="I492" s="280" t="str">
        <f>IF('Frais de personnel'!$I491=0,"",'Frais de personnel'!$I491)</f>
        <v/>
      </c>
      <c r="J492" s="122"/>
      <c r="K492" s="89"/>
      <c r="L492" s="89"/>
      <c r="M492" s="118" t="str">
        <f t="shared" si="35"/>
        <v/>
      </c>
      <c r="N492" s="254" t="str">
        <f t="shared" si="36"/>
        <v/>
      </c>
      <c r="O492" s="285" t="str">
        <f t="shared" si="37"/>
        <v/>
      </c>
      <c r="P492" s="272" t="str">
        <f t="shared" si="38"/>
        <v/>
      </c>
      <c r="Q492" s="287" t="str">
        <f t="shared" si="39"/>
        <v/>
      </c>
      <c r="R492" s="259"/>
      <c r="S492" s="126"/>
    </row>
    <row r="493" spans="1:19" ht="20.100000000000001" customHeight="1" x14ac:dyDescent="0.25">
      <c r="A493" s="244">
        <v>487</v>
      </c>
      <c r="B493" s="277" t="str">
        <f>IF('Frais de personnel'!$B492="","",'Frais de personnel'!$B492)</f>
        <v/>
      </c>
      <c r="C493" s="277" t="str">
        <f>IF('Frais de personnel'!$C492="","",'Frais de personnel'!$C492)</f>
        <v/>
      </c>
      <c r="D493" s="278" t="str">
        <f>IF('Frais de personnel'!$D492="","",'Frais de personnel'!$D492)</f>
        <v/>
      </c>
      <c r="E493" s="251" t="str">
        <f>IF('Frais de personnel'!$E492="","",'Frais de personnel'!$E492)</f>
        <v/>
      </c>
      <c r="F493" s="279" t="str">
        <f>IF('Frais de personnel'!$F492="","",'Frais de personnel'!$F492)</f>
        <v/>
      </c>
      <c r="G493" s="123" t="str">
        <f>IF('Frais de personnel'!$G492="","",'Frais de personnel'!$G492)</f>
        <v/>
      </c>
      <c r="H493" s="123" t="str">
        <f>IF('Frais de personnel'!$H492="","",'Frais de personnel'!$H492)</f>
        <v/>
      </c>
      <c r="I493" s="280" t="str">
        <f>IF('Frais de personnel'!$I492=0,"",'Frais de personnel'!$I492)</f>
        <v/>
      </c>
      <c r="J493" s="122"/>
      <c r="K493" s="89"/>
      <c r="L493" s="89"/>
      <c r="M493" s="118" t="str">
        <f t="shared" si="35"/>
        <v/>
      </c>
      <c r="N493" s="254" t="str">
        <f t="shared" si="36"/>
        <v/>
      </c>
      <c r="O493" s="285" t="str">
        <f t="shared" si="37"/>
        <v/>
      </c>
      <c r="P493" s="272" t="str">
        <f t="shared" si="38"/>
        <v/>
      </c>
      <c r="Q493" s="287" t="str">
        <f t="shared" si="39"/>
        <v/>
      </c>
      <c r="R493" s="259"/>
      <c r="S493" s="126"/>
    </row>
    <row r="494" spans="1:19" ht="20.100000000000001" customHeight="1" x14ac:dyDescent="0.25">
      <c r="A494" s="244">
        <v>488</v>
      </c>
      <c r="B494" s="277" t="str">
        <f>IF('Frais de personnel'!$B493="","",'Frais de personnel'!$B493)</f>
        <v/>
      </c>
      <c r="C494" s="277" t="str">
        <f>IF('Frais de personnel'!$C493="","",'Frais de personnel'!$C493)</f>
        <v/>
      </c>
      <c r="D494" s="278" t="str">
        <f>IF('Frais de personnel'!$D493="","",'Frais de personnel'!$D493)</f>
        <v/>
      </c>
      <c r="E494" s="251" t="str">
        <f>IF('Frais de personnel'!$E493="","",'Frais de personnel'!$E493)</f>
        <v/>
      </c>
      <c r="F494" s="279" t="str">
        <f>IF('Frais de personnel'!$F493="","",'Frais de personnel'!$F493)</f>
        <v/>
      </c>
      <c r="G494" s="123" t="str">
        <f>IF('Frais de personnel'!$G493="","",'Frais de personnel'!$G493)</f>
        <v/>
      </c>
      <c r="H494" s="123" t="str">
        <f>IF('Frais de personnel'!$H493="","",'Frais de personnel'!$H493)</f>
        <v/>
      </c>
      <c r="I494" s="280" t="str">
        <f>IF('Frais de personnel'!$I493=0,"",'Frais de personnel'!$I493)</f>
        <v/>
      </c>
      <c r="J494" s="122"/>
      <c r="K494" s="89"/>
      <c r="L494" s="89"/>
      <c r="M494" s="118" t="str">
        <f t="shared" si="35"/>
        <v/>
      </c>
      <c r="N494" s="254" t="str">
        <f t="shared" si="36"/>
        <v/>
      </c>
      <c r="O494" s="285" t="str">
        <f t="shared" si="37"/>
        <v/>
      </c>
      <c r="P494" s="272" t="str">
        <f t="shared" si="38"/>
        <v/>
      </c>
      <c r="Q494" s="287" t="str">
        <f t="shared" si="39"/>
        <v/>
      </c>
      <c r="R494" s="259"/>
      <c r="S494" s="126"/>
    </row>
    <row r="495" spans="1:19" ht="20.100000000000001" customHeight="1" x14ac:dyDescent="0.25">
      <c r="A495" s="244">
        <v>489</v>
      </c>
      <c r="B495" s="277" t="str">
        <f>IF('Frais de personnel'!$B494="","",'Frais de personnel'!$B494)</f>
        <v/>
      </c>
      <c r="C495" s="277" t="str">
        <f>IF('Frais de personnel'!$C494="","",'Frais de personnel'!$C494)</f>
        <v/>
      </c>
      <c r="D495" s="278" t="str">
        <f>IF('Frais de personnel'!$D494="","",'Frais de personnel'!$D494)</f>
        <v/>
      </c>
      <c r="E495" s="251" t="str">
        <f>IF('Frais de personnel'!$E494="","",'Frais de personnel'!$E494)</f>
        <v/>
      </c>
      <c r="F495" s="279" t="str">
        <f>IF('Frais de personnel'!$F494="","",'Frais de personnel'!$F494)</f>
        <v/>
      </c>
      <c r="G495" s="123" t="str">
        <f>IF('Frais de personnel'!$G494="","",'Frais de personnel'!$G494)</f>
        <v/>
      </c>
      <c r="H495" s="123" t="str">
        <f>IF('Frais de personnel'!$H494="","",'Frais de personnel'!$H494)</f>
        <v/>
      </c>
      <c r="I495" s="280" t="str">
        <f>IF('Frais de personnel'!$I494=0,"",'Frais de personnel'!$I494)</f>
        <v/>
      </c>
      <c r="J495" s="122"/>
      <c r="K495" s="89"/>
      <c r="L495" s="89"/>
      <c r="M495" s="118" t="str">
        <f t="shared" si="35"/>
        <v/>
      </c>
      <c r="N495" s="254" t="str">
        <f t="shared" si="36"/>
        <v/>
      </c>
      <c r="O495" s="285" t="str">
        <f t="shared" si="37"/>
        <v/>
      </c>
      <c r="P495" s="272" t="str">
        <f t="shared" si="38"/>
        <v/>
      </c>
      <c r="Q495" s="287" t="str">
        <f t="shared" si="39"/>
        <v/>
      </c>
      <c r="R495" s="259"/>
      <c r="S495" s="126"/>
    </row>
    <row r="496" spans="1:19" ht="20.100000000000001" customHeight="1" x14ac:dyDescent="0.25">
      <c r="A496" s="244">
        <v>490</v>
      </c>
      <c r="B496" s="277" t="str">
        <f>IF('Frais de personnel'!$B495="","",'Frais de personnel'!$B495)</f>
        <v/>
      </c>
      <c r="C496" s="277" t="str">
        <f>IF('Frais de personnel'!$C495="","",'Frais de personnel'!$C495)</f>
        <v/>
      </c>
      <c r="D496" s="278" t="str">
        <f>IF('Frais de personnel'!$D495="","",'Frais de personnel'!$D495)</f>
        <v/>
      </c>
      <c r="E496" s="251" t="str">
        <f>IF('Frais de personnel'!$E495="","",'Frais de personnel'!$E495)</f>
        <v/>
      </c>
      <c r="F496" s="279" t="str">
        <f>IF('Frais de personnel'!$F495="","",'Frais de personnel'!$F495)</f>
        <v/>
      </c>
      <c r="G496" s="123" t="str">
        <f>IF('Frais de personnel'!$G495="","",'Frais de personnel'!$G495)</f>
        <v/>
      </c>
      <c r="H496" s="123" t="str">
        <f>IF('Frais de personnel'!$H495="","",'Frais de personnel'!$H495)</f>
        <v/>
      </c>
      <c r="I496" s="280" t="str">
        <f>IF('Frais de personnel'!$I495=0,"",'Frais de personnel'!$I495)</f>
        <v/>
      </c>
      <c r="J496" s="122"/>
      <c r="K496" s="89"/>
      <c r="L496" s="89"/>
      <c r="M496" s="118" t="str">
        <f t="shared" si="35"/>
        <v/>
      </c>
      <c r="N496" s="254" t="str">
        <f t="shared" si="36"/>
        <v/>
      </c>
      <c r="O496" s="285" t="str">
        <f t="shared" si="37"/>
        <v/>
      </c>
      <c r="P496" s="272" t="str">
        <f t="shared" si="38"/>
        <v/>
      </c>
      <c r="Q496" s="287" t="str">
        <f t="shared" si="39"/>
        <v/>
      </c>
      <c r="R496" s="259"/>
      <c r="S496" s="126"/>
    </row>
    <row r="497" spans="1:27" ht="20.100000000000001" customHeight="1" x14ac:dyDescent="0.25">
      <c r="A497" s="244">
        <v>491</v>
      </c>
      <c r="B497" s="277" t="str">
        <f>IF('Frais de personnel'!$B496="","",'Frais de personnel'!$B496)</f>
        <v/>
      </c>
      <c r="C497" s="277" t="str">
        <f>IF('Frais de personnel'!$C496="","",'Frais de personnel'!$C496)</f>
        <v/>
      </c>
      <c r="D497" s="278" t="str">
        <f>IF('Frais de personnel'!$D496="","",'Frais de personnel'!$D496)</f>
        <v/>
      </c>
      <c r="E497" s="251" t="str">
        <f>IF('Frais de personnel'!$E496="","",'Frais de personnel'!$E496)</f>
        <v/>
      </c>
      <c r="F497" s="279" t="str">
        <f>IF('Frais de personnel'!$F496="","",'Frais de personnel'!$F496)</f>
        <v/>
      </c>
      <c r="G497" s="123" t="str">
        <f>IF('Frais de personnel'!$G496="","",'Frais de personnel'!$G496)</f>
        <v/>
      </c>
      <c r="H497" s="123" t="str">
        <f>IF('Frais de personnel'!$H496="","",'Frais de personnel'!$H496)</f>
        <v/>
      </c>
      <c r="I497" s="280" t="str">
        <f>IF('Frais de personnel'!$I496=0,"",'Frais de personnel'!$I496)</f>
        <v/>
      </c>
      <c r="J497" s="122"/>
      <c r="K497" s="89"/>
      <c r="L497" s="89"/>
      <c r="M497" s="118" t="str">
        <f t="shared" si="35"/>
        <v/>
      </c>
      <c r="N497" s="254" t="str">
        <f t="shared" si="36"/>
        <v/>
      </c>
      <c r="O497" s="285" t="str">
        <f t="shared" si="37"/>
        <v/>
      </c>
      <c r="P497" s="272" t="str">
        <f t="shared" si="38"/>
        <v/>
      </c>
      <c r="Q497" s="287" t="str">
        <f t="shared" si="39"/>
        <v/>
      </c>
      <c r="R497" s="259"/>
      <c r="S497" s="126"/>
    </row>
    <row r="498" spans="1:27" ht="20.100000000000001" customHeight="1" x14ac:dyDescent="0.25">
      <c r="A498" s="244">
        <v>492</v>
      </c>
      <c r="B498" s="277" t="str">
        <f>IF('Frais de personnel'!$B497="","",'Frais de personnel'!$B497)</f>
        <v/>
      </c>
      <c r="C498" s="277" t="str">
        <f>IF('Frais de personnel'!$C497="","",'Frais de personnel'!$C497)</f>
        <v/>
      </c>
      <c r="D498" s="278" t="str">
        <f>IF('Frais de personnel'!$D497="","",'Frais de personnel'!$D497)</f>
        <v/>
      </c>
      <c r="E498" s="251" t="str">
        <f>IF('Frais de personnel'!$E497="","",'Frais de personnel'!$E497)</f>
        <v/>
      </c>
      <c r="F498" s="279" t="str">
        <f>IF('Frais de personnel'!$F497="","",'Frais de personnel'!$F497)</f>
        <v/>
      </c>
      <c r="G498" s="123" t="str">
        <f>IF('Frais de personnel'!$G497="","",'Frais de personnel'!$G497)</f>
        <v/>
      </c>
      <c r="H498" s="123" t="str">
        <f>IF('Frais de personnel'!$H497="","",'Frais de personnel'!$H497)</f>
        <v/>
      </c>
      <c r="I498" s="280" t="str">
        <f>IF('Frais de personnel'!$I497=0,"",'Frais de personnel'!$I497)</f>
        <v/>
      </c>
      <c r="J498" s="122"/>
      <c r="K498" s="89"/>
      <c r="L498" s="89"/>
      <c r="M498" s="118" t="str">
        <f t="shared" si="35"/>
        <v/>
      </c>
      <c r="N498" s="254" t="str">
        <f t="shared" si="36"/>
        <v/>
      </c>
      <c r="O498" s="285" t="str">
        <f t="shared" si="37"/>
        <v/>
      </c>
      <c r="P498" s="272" t="str">
        <f t="shared" si="38"/>
        <v/>
      </c>
      <c r="Q498" s="287" t="str">
        <f t="shared" si="39"/>
        <v/>
      </c>
      <c r="R498" s="259"/>
      <c r="S498" s="126"/>
    </row>
    <row r="499" spans="1:27" ht="20.100000000000001" customHeight="1" x14ac:dyDescent="0.25">
      <c r="A499" s="244">
        <v>493</v>
      </c>
      <c r="B499" s="277" t="str">
        <f>IF('Frais de personnel'!$B498="","",'Frais de personnel'!$B498)</f>
        <v/>
      </c>
      <c r="C499" s="277" t="str">
        <f>IF('Frais de personnel'!$C498="","",'Frais de personnel'!$C498)</f>
        <v/>
      </c>
      <c r="D499" s="278" t="str">
        <f>IF('Frais de personnel'!$D498="","",'Frais de personnel'!$D498)</f>
        <v/>
      </c>
      <c r="E499" s="251" t="str">
        <f>IF('Frais de personnel'!$E498="","",'Frais de personnel'!$E498)</f>
        <v/>
      </c>
      <c r="F499" s="279" t="str">
        <f>IF('Frais de personnel'!$F498="","",'Frais de personnel'!$F498)</f>
        <v/>
      </c>
      <c r="G499" s="123" t="str">
        <f>IF('Frais de personnel'!$G498="","",'Frais de personnel'!$G498)</f>
        <v/>
      </c>
      <c r="H499" s="123" t="str">
        <f>IF('Frais de personnel'!$H498="","",'Frais de personnel'!$H498)</f>
        <v/>
      </c>
      <c r="I499" s="280" t="str">
        <f>IF('Frais de personnel'!$I498=0,"",'Frais de personnel'!$I498)</f>
        <v/>
      </c>
      <c r="J499" s="122"/>
      <c r="K499" s="89"/>
      <c r="L499" s="89"/>
      <c r="M499" s="118" t="str">
        <f t="shared" si="35"/>
        <v/>
      </c>
      <c r="N499" s="254" t="str">
        <f t="shared" si="36"/>
        <v/>
      </c>
      <c r="O499" s="285" t="str">
        <f t="shared" si="37"/>
        <v/>
      </c>
      <c r="P499" s="272" t="str">
        <f t="shared" si="38"/>
        <v/>
      </c>
      <c r="Q499" s="287" t="str">
        <f t="shared" si="39"/>
        <v/>
      </c>
      <c r="R499" s="259"/>
      <c r="S499" s="126"/>
    </row>
    <row r="500" spans="1:27" ht="20.100000000000001" customHeight="1" x14ac:dyDescent="0.25">
      <c r="A500" s="244">
        <v>494</v>
      </c>
      <c r="B500" s="277" t="str">
        <f>IF('Frais de personnel'!$B499="","",'Frais de personnel'!$B499)</f>
        <v/>
      </c>
      <c r="C500" s="277" t="str">
        <f>IF('Frais de personnel'!$C499="","",'Frais de personnel'!$C499)</f>
        <v/>
      </c>
      <c r="D500" s="278" t="str">
        <f>IF('Frais de personnel'!$D499="","",'Frais de personnel'!$D499)</f>
        <v/>
      </c>
      <c r="E500" s="251" t="str">
        <f>IF('Frais de personnel'!$E499="","",'Frais de personnel'!$E499)</f>
        <v/>
      </c>
      <c r="F500" s="279" t="str">
        <f>IF('Frais de personnel'!$F499="","",'Frais de personnel'!$F499)</f>
        <v/>
      </c>
      <c r="G500" s="123" t="str">
        <f>IF('Frais de personnel'!$G499="","",'Frais de personnel'!$G499)</f>
        <v/>
      </c>
      <c r="H500" s="123" t="str">
        <f>IF('Frais de personnel'!$H499="","",'Frais de personnel'!$H499)</f>
        <v/>
      </c>
      <c r="I500" s="280" t="str">
        <f>IF('Frais de personnel'!$I499=0,"",'Frais de personnel'!$I499)</f>
        <v/>
      </c>
      <c r="J500" s="122"/>
      <c r="K500" s="89"/>
      <c r="L500" s="89"/>
      <c r="M500" s="118" t="str">
        <f t="shared" si="35"/>
        <v/>
      </c>
      <c r="N500" s="254" t="str">
        <f t="shared" si="36"/>
        <v/>
      </c>
      <c r="O500" s="285" t="str">
        <f t="shared" si="37"/>
        <v/>
      </c>
      <c r="P500" s="272" t="str">
        <f t="shared" si="38"/>
        <v/>
      </c>
      <c r="Q500" s="287" t="str">
        <f t="shared" si="39"/>
        <v/>
      </c>
      <c r="R500" s="259"/>
      <c r="S500" s="126"/>
    </row>
    <row r="501" spans="1:27" ht="20.100000000000001" customHeight="1" x14ac:dyDescent="0.25">
      <c r="A501" s="244">
        <v>495</v>
      </c>
      <c r="B501" s="277" t="str">
        <f>IF('Frais de personnel'!$B500="","",'Frais de personnel'!$B500)</f>
        <v/>
      </c>
      <c r="C501" s="277" t="str">
        <f>IF('Frais de personnel'!$C500="","",'Frais de personnel'!$C500)</f>
        <v/>
      </c>
      <c r="D501" s="278" t="str">
        <f>IF('Frais de personnel'!$D500="","",'Frais de personnel'!$D500)</f>
        <v/>
      </c>
      <c r="E501" s="251" t="str">
        <f>IF('Frais de personnel'!$E500="","",'Frais de personnel'!$E500)</f>
        <v/>
      </c>
      <c r="F501" s="279" t="str">
        <f>IF('Frais de personnel'!$F500="","",'Frais de personnel'!$F500)</f>
        <v/>
      </c>
      <c r="G501" s="123" t="str">
        <f>IF('Frais de personnel'!$G500="","",'Frais de personnel'!$G500)</f>
        <v/>
      </c>
      <c r="H501" s="123" t="str">
        <f>IF('Frais de personnel'!$H500="","",'Frais de personnel'!$H500)</f>
        <v/>
      </c>
      <c r="I501" s="280" t="str">
        <f>IF('Frais de personnel'!$I500=0,"",'Frais de personnel'!$I500)</f>
        <v/>
      </c>
      <c r="J501" s="122"/>
      <c r="K501" s="89"/>
      <c r="L501" s="89"/>
      <c r="M501" s="118" t="str">
        <f t="shared" si="35"/>
        <v/>
      </c>
      <c r="N501" s="254" t="str">
        <f t="shared" si="36"/>
        <v/>
      </c>
      <c r="O501" s="285" t="str">
        <f t="shared" si="37"/>
        <v/>
      </c>
      <c r="P501" s="272" t="str">
        <f t="shared" si="38"/>
        <v/>
      </c>
      <c r="Q501" s="287" t="str">
        <f t="shared" si="39"/>
        <v/>
      </c>
      <c r="R501" s="259"/>
      <c r="S501" s="126"/>
    </row>
    <row r="502" spans="1:27" ht="20.100000000000001" customHeight="1" x14ac:dyDescent="0.25">
      <c r="A502" s="244">
        <v>496</v>
      </c>
      <c r="B502" s="277" t="str">
        <f>IF('Frais de personnel'!$B501="","",'Frais de personnel'!$B501)</f>
        <v/>
      </c>
      <c r="C502" s="277" t="str">
        <f>IF('Frais de personnel'!$C501="","",'Frais de personnel'!$C501)</f>
        <v/>
      </c>
      <c r="D502" s="278" t="str">
        <f>IF('Frais de personnel'!$D501="","",'Frais de personnel'!$D501)</f>
        <v/>
      </c>
      <c r="E502" s="251" t="str">
        <f>IF('Frais de personnel'!$E501="","",'Frais de personnel'!$E501)</f>
        <v/>
      </c>
      <c r="F502" s="279" t="str">
        <f>IF('Frais de personnel'!$F501="","",'Frais de personnel'!$F501)</f>
        <v/>
      </c>
      <c r="G502" s="123" t="str">
        <f>IF('Frais de personnel'!$G501="","",'Frais de personnel'!$G501)</f>
        <v/>
      </c>
      <c r="H502" s="123" t="str">
        <f>IF('Frais de personnel'!$H501="","",'Frais de personnel'!$H501)</f>
        <v/>
      </c>
      <c r="I502" s="280" t="str">
        <f>IF('Frais de personnel'!$I501=0,"",'Frais de personnel'!$I501)</f>
        <v/>
      </c>
      <c r="J502" s="122"/>
      <c r="K502" s="89"/>
      <c r="L502" s="89"/>
      <c r="M502" s="118" t="str">
        <f t="shared" si="35"/>
        <v/>
      </c>
      <c r="N502" s="254" t="str">
        <f t="shared" si="36"/>
        <v/>
      </c>
      <c r="O502" s="285" t="str">
        <f t="shared" si="37"/>
        <v/>
      </c>
      <c r="P502" s="272" t="str">
        <f t="shared" si="38"/>
        <v/>
      </c>
      <c r="Q502" s="287" t="str">
        <f t="shared" si="39"/>
        <v/>
      </c>
      <c r="R502" s="259"/>
      <c r="S502" s="126"/>
    </row>
    <row r="503" spans="1:27" ht="20.100000000000001" customHeight="1" x14ac:dyDescent="0.25">
      <c r="A503" s="244">
        <v>497</v>
      </c>
      <c r="B503" s="277" t="str">
        <f>IF('Frais de personnel'!$B502="","",'Frais de personnel'!$B502)</f>
        <v/>
      </c>
      <c r="C503" s="277" t="str">
        <f>IF('Frais de personnel'!$C502="","",'Frais de personnel'!$C502)</f>
        <v/>
      </c>
      <c r="D503" s="278" t="str">
        <f>IF('Frais de personnel'!$D502="","",'Frais de personnel'!$D502)</f>
        <v/>
      </c>
      <c r="E503" s="251" t="str">
        <f>IF('Frais de personnel'!$E502="","",'Frais de personnel'!$E502)</f>
        <v/>
      </c>
      <c r="F503" s="279" t="str">
        <f>IF('Frais de personnel'!$F502="","",'Frais de personnel'!$F502)</f>
        <v/>
      </c>
      <c r="G503" s="123" t="str">
        <f>IF('Frais de personnel'!$G502="","",'Frais de personnel'!$G502)</f>
        <v/>
      </c>
      <c r="H503" s="123" t="str">
        <f>IF('Frais de personnel'!$H502="","",'Frais de personnel'!$H502)</f>
        <v/>
      </c>
      <c r="I503" s="280" t="str">
        <f>IF('Frais de personnel'!$I502=0,"",'Frais de personnel'!$I502)</f>
        <v/>
      </c>
      <c r="J503" s="122"/>
      <c r="K503" s="89"/>
      <c r="L503" s="89"/>
      <c r="M503" s="118" t="str">
        <f t="shared" si="35"/>
        <v/>
      </c>
      <c r="N503" s="254" t="str">
        <f t="shared" si="36"/>
        <v/>
      </c>
      <c r="O503" s="285" t="str">
        <f t="shared" si="37"/>
        <v/>
      </c>
      <c r="P503" s="272" t="str">
        <f t="shared" si="38"/>
        <v/>
      </c>
      <c r="Q503" s="287" t="str">
        <f t="shared" si="39"/>
        <v/>
      </c>
      <c r="R503" s="259"/>
      <c r="S503" s="126"/>
    </row>
    <row r="504" spans="1:27" ht="20.100000000000001" customHeight="1" x14ac:dyDescent="0.25">
      <c r="A504" s="244">
        <v>498</v>
      </c>
      <c r="B504" s="277" t="str">
        <f>IF('Frais de personnel'!$B503="","",'Frais de personnel'!$B503)</f>
        <v/>
      </c>
      <c r="C504" s="277" t="str">
        <f>IF('Frais de personnel'!$C503="","",'Frais de personnel'!$C503)</f>
        <v/>
      </c>
      <c r="D504" s="278" t="str">
        <f>IF('Frais de personnel'!$D503="","",'Frais de personnel'!$D503)</f>
        <v/>
      </c>
      <c r="E504" s="251" t="str">
        <f>IF('Frais de personnel'!$E503="","",'Frais de personnel'!$E503)</f>
        <v/>
      </c>
      <c r="F504" s="279" t="str">
        <f>IF('Frais de personnel'!$F503="","",'Frais de personnel'!$F503)</f>
        <v/>
      </c>
      <c r="G504" s="123" t="str">
        <f>IF('Frais de personnel'!$G503="","",'Frais de personnel'!$G503)</f>
        <v/>
      </c>
      <c r="H504" s="123" t="str">
        <f>IF('Frais de personnel'!$H503="","",'Frais de personnel'!$H503)</f>
        <v/>
      </c>
      <c r="I504" s="280" t="str">
        <f>IF('Frais de personnel'!$I503=0,"",'Frais de personnel'!$I503)</f>
        <v/>
      </c>
      <c r="J504" s="122"/>
      <c r="K504" s="89"/>
      <c r="L504" s="89"/>
      <c r="M504" s="118" t="str">
        <f t="shared" si="35"/>
        <v/>
      </c>
      <c r="N504" s="254" t="str">
        <f t="shared" si="36"/>
        <v/>
      </c>
      <c r="O504" s="285" t="str">
        <f t="shared" si="37"/>
        <v/>
      </c>
      <c r="P504" s="272" t="str">
        <f t="shared" si="38"/>
        <v/>
      </c>
      <c r="Q504" s="287" t="str">
        <f t="shared" si="39"/>
        <v/>
      </c>
      <c r="R504" s="259"/>
      <c r="S504" s="126"/>
    </row>
    <row r="505" spans="1:27" ht="20.100000000000001" customHeight="1" x14ac:dyDescent="0.25">
      <c r="A505" s="244">
        <v>499</v>
      </c>
      <c r="B505" s="277" t="str">
        <f>IF('Frais de personnel'!$B504="","",'Frais de personnel'!$B504)</f>
        <v/>
      </c>
      <c r="C505" s="277" t="str">
        <f>IF('Frais de personnel'!$C504="","",'Frais de personnel'!$C504)</f>
        <v/>
      </c>
      <c r="D505" s="278" t="str">
        <f>IF('Frais de personnel'!$D504="","",'Frais de personnel'!$D504)</f>
        <v/>
      </c>
      <c r="E505" s="251" t="str">
        <f>IF('Frais de personnel'!$E504="","",'Frais de personnel'!$E504)</f>
        <v/>
      </c>
      <c r="F505" s="279" t="str">
        <f>IF('Frais de personnel'!$F504="","",'Frais de personnel'!$F504)</f>
        <v/>
      </c>
      <c r="G505" s="123" t="str">
        <f>IF('Frais de personnel'!$G504="","",'Frais de personnel'!$G504)</f>
        <v/>
      </c>
      <c r="H505" s="123" t="str">
        <f>IF('Frais de personnel'!$H504="","",'Frais de personnel'!$H504)</f>
        <v/>
      </c>
      <c r="I505" s="280" t="str">
        <f>IF('Frais de personnel'!$I504=0,"",'Frais de personnel'!$I504)</f>
        <v/>
      </c>
      <c r="J505" s="122"/>
      <c r="K505" s="89"/>
      <c r="L505" s="89"/>
      <c r="M505" s="118" t="str">
        <f t="shared" si="35"/>
        <v/>
      </c>
      <c r="N505" s="254" t="str">
        <f t="shared" si="36"/>
        <v/>
      </c>
      <c r="O505" s="285" t="str">
        <f t="shared" si="37"/>
        <v/>
      </c>
      <c r="P505" s="272" t="str">
        <f t="shared" si="38"/>
        <v/>
      </c>
      <c r="Q505" s="287" t="str">
        <f t="shared" si="39"/>
        <v/>
      </c>
      <c r="R505" s="259"/>
      <c r="S505" s="126"/>
    </row>
    <row r="506" spans="1:27" ht="20.100000000000001" customHeight="1" thickBot="1" x14ac:dyDescent="0.3">
      <c r="A506" s="245">
        <v>500</v>
      </c>
      <c r="B506" s="281" t="str">
        <f>IF('Frais de personnel'!$B505="","",'Frais de personnel'!$B505)</f>
        <v/>
      </c>
      <c r="C506" s="281" t="str">
        <f>IF('Frais de personnel'!$C505="","",'Frais de personnel'!$C505)</f>
        <v/>
      </c>
      <c r="D506" s="282" t="str">
        <f>IF('Frais de personnel'!$D505="","",'Frais de personnel'!$D505)</f>
        <v/>
      </c>
      <c r="E506" s="255" t="str">
        <f>IF('Frais de personnel'!$E505="","",'Frais de personnel'!$E505)</f>
        <v/>
      </c>
      <c r="F506" s="283" t="str">
        <f>IF('Frais de personnel'!$F505="","",'Frais de personnel'!$F505)</f>
        <v/>
      </c>
      <c r="G506" s="143" t="str">
        <f>IF('Frais de personnel'!$G505="","",'Frais de personnel'!$G505)</f>
        <v/>
      </c>
      <c r="H506" s="143" t="str">
        <f>IF('Frais de personnel'!$H505="","",'Frais de personnel'!$H505)</f>
        <v/>
      </c>
      <c r="I506" s="284" t="str">
        <f>IF('Frais de personnel'!$I505=0,"",'Frais de personnel'!$I505)</f>
        <v/>
      </c>
      <c r="J506" s="144"/>
      <c r="K506" s="145"/>
      <c r="L506" s="145"/>
      <c r="M506" s="146" t="str">
        <f t="shared" si="35"/>
        <v/>
      </c>
      <c r="N506" s="257" t="str">
        <f t="shared" si="36"/>
        <v/>
      </c>
      <c r="O506" s="286" t="str">
        <f t="shared" si="37"/>
        <v/>
      </c>
      <c r="P506" s="273" t="str">
        <f t="shared" si="38"/>
        <v/>
      </c>
      <c r="Q506" s="286" t="str">
        <f t="shared" si="39"/>
        <v/>
      </c>
      <c r="R506" s="261"/>
      <c r="S506" s="137"/>
    </row>
    <row r="507" spans="1:27" s="247" customFormat="1" ht="20.100000000000001" customHeight="1" thickBot="1" x14ac:dyDescent="0.35">
      <c r="F507" s="274"/>
      <c r="G507" s="275"/>
      <c r="H507" s="228"/>
      <c r="I507" s="228"/>
      <c r="J507" s="228"/>
      <c r="L507" s="276" t="s">
        <v>46</v>
      </c>
      <c r="M507" s="115">
        <f>SUM(M7:M506)</f>
        <v>0</v>
      </c>
      <c r="N507" s="248"/>
      <c r="P507" s="276" t="s">
        <v>46</v>
      </c>
      <c r="Q507" s="115">
        <f>SUM(Q7:Q506)</f>
        <v>0</v>
      </c>
      <c r="S507" s="249"/>
      <c r="V507" s="228"/>
      <c r="W507" s="228"/>
      <c r="X507" s="228"/>
      <c r="Y507" s="228"/>
      <c r="Z507" s="228"/>
      <c r="AA507" s="228"/>
    </row>
    <row r="529" hidden="1" x14ac:dyDescent="0.25"/>
  </sheetData>
  <sheetProtection algorithmName="SHA-512" hashValue="EZEqzvlfYzv0HQNinK3GaZYRfDA9p5IwpF+GGFbjDjBhZ5XXjR96+zk2VtCYM2ZEc1XcfA2+HjcXV1UP/xZxLg==" saltValue="VSnNRhVlwAplxQ2R4wlVLw==" spinCount="100000" sheet="1" objects="1" scenarios="1"/>
  <mergeCells count="5">
    <mergeCell ref="A1:S1"/>
    <mergeCell ref="A2:S2"/>
    <mergeCell ref="A3:A4"/>
    <mergeCell ref="F4:H4"/>
    <mergeCell ref="J4:L4"/>
  </mergeCells>
  <conditionalFormatting sqref="A7:S506">
    <cfRule type="expression" dxfId="8" priority="15">
      <formula>$S7="Oui"</formula>
    </cfRule>
  </conditionalFormatting>
  <dataValidations count="4">
    <dataValidation type="list" allowBlank="1" showInputMessage="1" showErrorMessage="1" sqref="S7:S506">
      <formula1>"Oui"</formula1>
    </dataValidation>
    <dataValidation type="decimal" operator="greaterThan" allowBlank="1" showInputMessage="1" showErrorMessage="1" sqref="Q7:Q506 I7:J506 I5 F7:F506 M7:M506">
      <formula1>0</formula1>
    </dataValidation>
    <dataValidation type="decimal" operator="greaterThan" allowBlank="1" showInputMessage="1" showErrorMessage="1" sqref="K7:L506">
      <formula1>-1</formula1>
    </dataValidation>
    <dataValidation operator="greaterThanOrEqual" allowBlank="1" showInputMessage="1" showErrorMessage="1" sqref="O7:P506"/>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449C05B6-A2D6-4E66-AF2E-69CEE5983473}">
            <xm:f>B7&lt;&gt;'Frais de personnel'!B6</xm:f>
            <x14:dxf>
              <font>
                <color rgb="FFFF0000"/>
              </font>
            </x14:dxf>
          </x14:cfRule>
          <xm:sqref>B7:I506</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Listes!$B$3:$B$6</xm:f>
          </x14:formula1>
          <xm:sqref>E7:E506</xm:sqref>
        </x14:dataValidation>
        <x14:dataValidation type="list" allowBlank="1" showInputMessage="1" showErrorMessage="1">
          <x14:formula1>
            <xm:f>Listes!$A$11:$A$28</xm:f>
          </x14:formula1>
          <xm:sqref>N7:N506</xm:sqref>
        </x14:dataValidation>
        <x14:dataValidation type="list" showInputMessage="1" showErrorMessage="1">
          <x14:formula1>
            <xm:f>Listes!$B$3:$B$4</xm:f>
          </x14:formula1>
          <xm:sqref>E5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tabColor theme="5" tint="0.39997558519241921"/>
    <pageSetUpPr fitToPage="1"/>
  </sheetPr>
  <dimension ref="A1:U507"/>
  <sheetViews>
    <sheetView zoomScaleNormal="100" workbookViewId="0">
      <pane ySplit="6" topLeftCell="A7" activePane="bottomLeft" state="frozen"/>
      <selection activeCell="F81" sqref="F81"/>
      <selection pane="bottomLeft" activeCell="B7" sqref="B7"/>
    </sheetView>
  </sheetViews>
  <sheetFormatPr baseColWidth="10" defaultColWidth="11.42578125" defaultRowHeight="15" x14ac:dyDescent="0.25"/>
  <cols>
    <col min="1" max="1" width="10.7109375" style="228" customWidth="1"/>
    <col min="2" max="2" width="50.7109375" style="228" customWidth="1"/>
    <col min="3" max="3" width="30.7109375" style="228" customWidth="1"/>
    <col min="4" max="4" width="20.7109375" style="228" customWidth="1"/>
    <col min="5" max="5" width="32.7109375" style="228" bestFit="1" customWidth="1"/>
    <col min="6" max="6" width="32.7109375" style="228" customWidth="1"/>
    <col min="7" max="8" width="17.7109375" style="228" customWidth="1"/>
    <col min="9" max="9" width="72.28515625" style="228" bestFit="1" customWidth="1"/>
    <col min="10" max="12" width="17.7109375" style="228" customWidth="1"/>
    <col min="13" max="13" width="75.7109375" style="228" customWidth="1"/>
    <col min="14" max="14" width="10.7109375" style="228" customWidth="1"/>
    <col min="15" max="15" width="11.42578125" style="228"/>
    <col min="16" max="16" width="32.5703125" style="228" hidden="1" customWidth="1"/>
    <col min="17" max="17" width="27.7109375" style="228" customWidth="1"/>
    <col min="18" max="18" width="21.7109375" style="228" customWidth="1"/>
    <col min="19" max="19" width="40.85546875" style="228" customWidth="1"/>
    <col min="20" max="20" width="27.5703125" style="228" customWidth="1"/>
    <col min="21" max="21" width="35" style="228" customWidth="1"/>
    <col min="22" max="16384" width="11.42578125" style="228"/>
  </cols>
  <sheetData>
    <row r="1" spans="1:16" ht="29.25" thickBot="1" x14ac:dyDescent="0.3">
      <c r="A1" s="442" t="s">
        <v>186</v>
      </c>
      <c r="B1" s="443"/>
      <c r="C1" s="443"/>
      <c r="D1" s="443"/>
      <c r="E1" s="443"/>
      <c r="F1" s="443"/>
      <c r="G1" s="443"/>
      <c r="H1" s="443"/>
      <c r="I1" s="443"/>
      <c r="J1" s="443"/>
      <c r="K1" s="443"/>
      <c r="L1" s="443"/>
      <c r="M1" s="443"/>
      <c r="N1" s="444"/>
    </row>
    <row r="2" spans="1:16" ht="45" customHeight="1" thickBot="1" x14ac:dyDescent="0.3">
      <c r="A2" s="445" t="s">
        <v>174</v>
      </c>
      <c r="B2" s="446"/>
      <c r="C2" s="446"/>
      <c r="D2" s="446"/>
      <c r="E2" s="446"/>
      <c r="F2" s="446"/>
      <c r="G2" s="446"/>
      <c r="H2" s="446"/>
      <c r="I2" s="446"/>
      <c r="J2" s="446"/>
      <c r="K2" s="446"/>
      <c r="L2" s="446"/>
      <c r="M2" s="446"/>
      <c r="N2" s="447"/>
    </row>
    <row r="3" spans="1:16" ht="45" x14ac:dyDescent="0.25">
      <c r="A3" s="448" t="s">
        <v>0</v>
      </c>
      <c r="B3" s="229" t="s">
        <v>100</v>
      </c>
      <c r="C3" s="229" t="s">
        <v>101</v>
      </c>
      <c r="D3" s="229" t="s">
        <v>52</v>
      </c>
      <c r="E3" s="229" t="s">
        <v>44</v>
      </c>
      <c r="F3" s="264" t="s">
        <v>144</v>
      </c>
      <c r="G3" s="264" t="s">
        <v>103</v>
      </c>
      <c r="H3" s="230" t="s">
        <v>56</v>
      </c>
      <c r="I3" s="230" t="s">
        <v>5</v>
      </c>
      <c r="J3" s="230" t="s">
        <v>191</v>
      </c>
      <c r="K3" s="230" t="s">
        <v>192</v>
      </c>
      <c r="L3" s="230" t="s">
        <v>159</v>
      </c>
      <c r="M3" s="230" t="s">
        <v>23</v>
      </c>
      <c r="N3" s="231" t="s">
        <v>63</v>
      </c>
    </row>
    <row r="4" spans="1:16" ht="25.5" x14ac:dyDescent="0.25">
      <c r="A4" s="449"/>
      <c r="B4" s="288" t="s">
        <v>137</v>
      </c>
      <c r="C4" s="456" t="s">
        <v>139</v>
      </c>
      <c r="D4" s="457"/>
      <c r="E4" s="288" t="s">
        <v>90</v>
      </c>
      <c r="F4" s="288" t="s">
        <v>145</v>
      </c>
      <c r="G4" s="288" t="s">
        <v>102</v>
      </c>
      <c r="H4" s="289"/>
      <c r="I4" s="232" t="s">
        <v>62</v>
      </c>
      <c r="J4" s="289"/>
      <c r="K4" s="289"/>
      <c r="L4" s="289"/>
      <c r="M4" s="232"/>
      <c r="N4" s="290"/>
    </row>
    <row r="5" spans="1:16" ht="20.100000000000001" customHeight="1" thickBot="1" x14ac:dyDescent="0.3">
      <c r="A5" s="234" t="s">
        <v>39</v>
      </c>
      <c r="B5" s="235" t="s">
        <v>138</v>
      </c>
      <c r="C5" s="235" t="s">
        <v>146</v>
      </c>
      <c r="D5" s="235" t="s">
        <v>140</v>
      </c>
      <c r="E5" s="235" t="s">
        <v>75</v>
      </c>
      <c r="F5" s="235" t="s">
        <v>141</v>
      </c>
      <c r="G5" s="113">
        <v>2500</v>
      </c>
      <c r="H5" s="114">
        <v>2500</v>
      </c>
      <c r="I5" s="235" t="s">
        <v>15</v>
      </c>
      <c r="J5" s="269">
        <v>2200</v>
      </c>
      <c r="K5" s="269">
        <v>1900</v>
      </c>
      <c r="L5" s="269">
        <v>1900</v>
      </c>
      <c r="M5" s="237"/>
      <c r="N5" s="238" t="s">
        <v>64</v>
      </c>
    </row>
    <row r="6" spans="1:16" ht="20.100000000000001" customHeight="1" thickBot="1" x14ac:dyDescent="0.35">
      <c r="A6" s="239"/>
      <c r="B6" s="241"/>
      <c r="C6" s="241"/>
      <c r="D6" s="241"/>
      <c r="E6" s="240"/>
      <c r="F6" s="240"/>
      <c r="G6" s="127" t="s">
        <v>2</v>
      </c>
      <c r="H6" s="128">
        <f>SUM(H7:H506)</f>
        <v>0</v>
      </c>
      <c r="I6" s="241"/>
      <c r="J6" s="241"/>
      <c r="K6" s="127" t="s">
        <v>2</v>
      </c>
      <c r="L6" s="128">
        <f>SUM(L7:L506)</f>
        <v>0</v>
      </c>
      <c r="M6" s="240"/>
      <c r="N6" s="242"/>
    </row>
    <row r="7" spans="1:16" ht="20.100000000000001" customHeight="1" x14ac:dyDescent="0.25">
      <c r="A7" s="243">
        <v>1</v>
      </c>
      <c r="B7" s="252" t="str">
        <f>IF('Frais réels'!B6="","",'Frais réels'!$B6)</f>
        <v/>
      </c>
      <c r="C7" s="252" t="str">
        <f>IF('Frais réels'!C6="","",'Frais réels'!$C6)</f>
        <v/>
      </c>
      <c r="D7" s="252" t="str">
        <f>IF('Frais réels'!D6="","",'Frais réels'!$D6)</f>
        <v/>
      </c>
      <c r="E7" s="251" t="str">
        <f>IF('Frais réels'!E6="","",'Frais réels'!$E6)</f>
        <v/>
      </c>
      <c r="F7" s="251" t="str">
        <f>IF('Frais réels'!F6="","",'Frais réels'!$F6)</f>
        <v/>
      </c>
      <c r="G7" s="279" t="str">
        <f>IF('Frais réels'!G6="","",'Frais réels'!$G6)</f>
        <v/>
      </c>
      <c r="H7" s="94"/>
      <c r="I7" s="254" t="str">
        <f>IF($G7="","",IF($H7&gt;$G7,"Le montant éligible ne peut etre supérieur au montant présenté",""))</f>
        <v/>
      </c>
      <c r="J7" s="285" t="str">
        <f>IF(OR(H7=0, ISBLANK(H7)), "", H7)</f>
        <v/>
      </c>
      <c r="K7" s="291" t="str">
        <f>IF(F7="Aller - Retour Mayotte - Hexagone",IF(1900=0,"",1900),IF(F7="Aller - Retour Mayotte - La Réunion",IF(700=0,"",700),IF(F7="Aller - Retour Mayotte - Caraïbes",IF(2200=0,"",2200),IF(E7="Billets de train",IF(H7=0,"",""),IF(E7="","")))))</f>
        <v/>
      </c>
      <c r="L7" s="287" t="str">
        <f>IF(J7="", "", IF(MIN(J7,K7)=0, "", MIN(J7,K7)))</f>
        <v/>
      </c>
      <c r="M7" s="298"/>
      <c r="N7" s="126"/>
      <c r="P7" s="230" t="s">
        <v>161</v>
      </c>
    </row>
    <row r="8" spans="1:16" ht="20.100000000000001" customHeight="1" x14ac:dyDescent="0.25">
      <c r="A8" s="244">
        <v>2</v>
      </c>
      <c r="B8" s="252" t="str">
        <f>IF('Frais réels'!B7="","",'Frais réels'!$B7)</f>
        <v/>
      </c>
      <c r="C8" s="252" t="str">
        <f>IF('Frais réels'!C7="","",'Frais réels'!$C7)</f>
        <v/>
      </c>
      <c r="D8" s="252" t="str">
        <f>IF('Frais réels'!D7="","",'Frais réels'!$D7)</f>
        <v/>
      </c>
      <c r="E8" s="251" t="str">
        <f>IF('Frais réels'!E7="","",'Frais réels'!$E7)</f>
        <v/>
      </c>
      <c r="F8" s="251" t="str">
        <f>IF('Frais réels'!F7="","",'Frais réels'!$F7)</f>
        <v/>
      </c>
      <c r="G8" s="279" t="str">
        <f>IF('Frais réels'!G7="","",'Frais réels'!$G7)</f>
        <v/>
      </c>
      <c r="H8" s="94"/>
      <c r="I8" s="254" t="str">
        <f t="shared" ref="I8:I71" si="0">IF($G8="","",IF($H8&gt;$G8,"Le montant éligible ne peut etre supérieur au montant présenté",""))</f>
        <v/>
      </c>
      <c r="J8" s="285" t="str">
        <f t="shared" ref="J8:J71" si="1">IF(OR(H8=0, ISBLANK(H8)), "", H8)</f>
        <v/>
      </c>
      <c r="K8" s="291" t="str">
        <f t="shared" ref="K8:K71" si="2">IF(F8="Aller - Retour Mayotte - Hexagone",IF(1900=0,"",1900),IF(F8="Aller - Retour Mayotte - La Réunion",IF(700=0,"",700),IF(F8="Aller - Retour Mayotte - Caraïbes",IF(2200=0,"",2200),IF(E8="Billets de train",IF(H8=0,"",""),IF(E8="","")))))</f>
        <v/>
      </c>
      <c r="L8" s="287" t="str">
        <f t="shared" ref="L8:L71" si="3">IF(J8="", "", IF(MIN(J8,K8)=0, "", MIN(J8,K8)))</f>
        <v/>
      </c>
      <c r="M8" s="298"/>
      <c r="N8" s="126"/>
      <c r="P8" s="292">
        <f>SUMIFS($L$7:$L$506,$E$7:$E$506,"Billets d'avion")</f>
        <v>0</v>
      </c>
    </row>
    <row r="9" spans="1:16" ht="20.100000000000001" customHeight="1" x14ac:dyDescent="0.25">
      <c r="A9" s="244">
        <v>3</v>
      </c>
      <c r="B9" s="252" t="str">
        <f>IF('Frais réels'!B8="","",'Frais réels'!$B8)</f>
        <v/>
      </c>
      <c r="C9" s="252" t="str">
        <f>IF('Frais réels'!C8="","",'Frais réels'!$C8)</f>
        <v/>
      </c>
      <c r="D9" s="252" t="str">
        <f>IF('Frais réels'!D8="","",'Frais réels'!$D8)</f>
        <v/>
      </c>
      <c r="E9" s="251" t="str">
        <f>IF('Frais réels'!E8="","",'Frais réels'!$E8)</f>
        <v/>
      </c>
      <c r="F9" s="251" t="str">
        <f>IF('Frais réels'!F8="","",'Frais réels'!$F8)</f>
        <v/>
      </c>
      <c r="G9" s="279" t="str">
        <f>IF('Frais réels'!G8="","",'Frais réels'!$G8)</f>
        <v/>
      </c>
      <c r="H9" s="94"/>
      <c r="I9" s="254" t="str">
        <f t="shared" si="0"/>
        <v/>
      </c>
      <c r="J9" s="285" t="str">
        <f t="shared" si="1"/>
        <v/>
      </c>
      <c r="K9" s="291" t="str">
        <f t="shared" si="2"/>
        <v/>
      </c>
      <c r="L9" s="287" t="str">
        <f t="shared" si="3"/>
        <v/>
      </c>
      <c r="M9" s="298"/>
      <c r="N9" s="126"/>
    </row>
    <row r="10" spans="1:16" ht="20.100000000000001" customHeight="1" x14ac:dyDescent="0.25">
      <c r="A10" s="244">
        <v>4</v>
      </c>
      <c r="B10" s="252" t="str">
        <f>IF('Frais réels'!B9="","",'Frais réels'!$B9)</f>
        <v/>
      </c>
      <c r="C10" s="252" t="str">
        <f>IF('Frais réels'!C9="","",'Frais réels'!$C9)</f>
        <v/>
      </c>
      <c r="D10" s="252" t="str">
        <f>IF('Frais réels'!D9="","",'Frais réels'!$D9)</f>
        <v/>
      </c>
      <c r="E10" s="251" t="str">
        <f>IF('Frais réels'!E9="","",'Frais réels'!$E9)</f>
        <v/>
      </c>
      <c r="F10" s="251" t="str">
        <f>IF('Frais réels'!F9="","",'Frais réels'!$F9)</f>
        <v/>
      </c>
      <c r="G10" s="279" t="str">
        <f>IF('Frais réels'!G9="","",'Frais réels'!$G9)</f>
        <v/>
      </c>
      <c r="H10" s="94"/>
      <c r="I10" s="254" t="str">
        <f t="shared" si="0"/>
        <v/>
      </c>
      <c r="J10" s="285" t="str">
        <f t="shared" si="1"/>
        <v/>
      </c>
      <c r="K10" s="291" t="str">
        <f t="shared" si="2"/>
        <v/>
      </c>
      <c r="L10" s="287" t="str">
        <f t="shared" si="3"/>
        <v/>
      </c>
      <c r="M10" s="298"/>
      <c r="N10" s="126"/>
    </row>
    <row r="11" spans="1:16" ht="20.100000000000001" customHeight="1" x14ac:dyDescent="0.25">
      <c r="A11" s="244">
        <v>5</v>
      </c>
      <c r="B11" s="252" t="str">
        <f>IF('Frais réels'!B10="","",'Frais réels'!$B10)</f>
        <v/>
      </c>
      <c r="C11" s="252" t="str">
        <f>IF('Frais réels'!C10="","",'Frais réels'!$C10)</f>
        <v/>
      </c>
      <c r="D11" s="252" t="str">
        <f>IF('Frais réels'!D10="","",'Frais réels'!$D10)</f>
        <v/>
      </c>
      <c r="E11" s="251" t="str">
        <f>IF('Frais réels'!E10="","",'Frais réels'!$E10)</f>
        <v/>
      </c>
      <c r="F11" s="251" t="str">
        <f>IF('Frais réels'!F10="","",'Frais réels'!$F10)</f>
        <v/>
      </c>
      <c r="G11" s="279" t="str">
        <f>IF('Frais réels'!G10="","",'Frais réels'!$G10)</f>
        <v/>
      </c>
      <c r="H11" s="94"/>
      <c r="I11" s="254" t="str">
        <f t="shared" si="0"/>
        <v/>
      </c>
      <c r="J11" s="285" t="str">
        <f t="shared" si="1"/>
        <v/>
      </c>
      <c r="K11" s="291" t="str">
        <f t="shared" si="2"/>
        <v/>
      </c>
      <c r="L11" s="287" t="str">
        <f t="shared" si="3"/>
        <v/>
      </c>
      <c r="M11" s="298"/>
      <c r="N11" s="126"/>
    </row>
    <row r="12" spans="1:16" ht="20.100000000000001" customHeight="1" x14ac:dyDescent="0.25">
      <c r="A12" s="244">
        <v>6</v>
      </c>
      <c r="B12" s="252" t="str">
        <f>IF('Frais réels'!B11="","",'Frais réels'!$B11)</f>
        <v/>
      </c>
      <c r="C12" s="252" t="str">
        <f>IF('Frais réels'!C11="","",'Frais réels'!$C11)</f>
        <v/>
      </c>
      <c r="D12" s="252" t="str">
        <f>IF('Frais réels'!D11="","",'Frais réels'!$D11)</f>
        <v/>
      </c>
      <c r="E12" s="251" t="str">
        <f>IF('Frais réels'!E11="","",'Frais réels'!$E11)</f>
        <v/>
      </c>
      <c r="F12" s="251" t="str">
        <f>IF('Frais réels'!F11="","",'Frais réels'!$F11)</f>
        <v/>
      </c>
      <c r="G12" s="279" t="str">
        <f>IF('Frais réels'!G11="","",'Frais réels'!$G11)</f>
        <v/>
      </c>
      <c r="H12" s="94"/>
      <c r="I12" s="254" t="str">
        <f t="shared" si="0"/>
        <v/>
      </c>
      <c r="J12" s="285" t="str">
        <f t="shared" si="1"/>
        <v/>
      </c>
      <c r="K12" s="291" t="str">
        <f t="shared" si="2"/>
        <v/>
      </c>
      <c r="L12" s="287" t="str">
        <f t="shared" si="3"/>
        <v/>
      </c>
      <c r="M12" s="298"/>
      <c r="N12" s="126"/>
    </row>
    <row r="13" spans="1:16" ht="20.100000000000001" customHeight="1" x14ac:dyDescent="0.25">
      <c r="A13" s="244">
        <v>7</v>
      </c>
      <c r="B13" s="252" t="str">
        <f>IF('Frais réels'!B12="","",'Frais réels'!$B12)</f>
        <v/>
      </c>
      <c r="C13" s="252" t="str">
        <f>IF('Frais réels'!C12="","",'Frais réels'!$C12)</f>
        <v/>
      </c>
      <c r="D13" s="252" t="str">
        <f>IF('Frais réels'!D12="","",'Frais réels'!$D12)</f>
        <v/>
      </c>
      <c r="E13" s="251" t="str">
        <f>IF('Frais réels'!E12="","",'Frais réels'!$E12)</f>
        <v/>
      </c>
      <c r="F13" s="251" t="str">
        <f>IF('Frais réels'!F12="","",'Frais réels'!$F12)</f>
        <v/>
      </c>
      <c r="G13" s="279" t="str">
        <f>IF('Frais réels'!G12="","",'Frais réels'!$G12)</f>
        <v/>
      </c>
      <c r="H13" s="94"/>
      <c r="I13" s="254" t="str">
        <f t="shared" si="0"/>
        <v/>
      </c>
      <c r="J13" s="285" t="str">
        <f t="shared" si="1"/>
        <v/>
      </c>
      <c r="K13" s="291" t="str">
        <f t="shared" si="2"/>
        <v/>
      </c>
      <c r="L13" s="287" t="str">
        <f t="shared" si="3"/>
        <v/>
      </c>
      <c r="M13" s="298"/>
      <c r="N13" s="126"/>
    </row>
    <row r="14" spans="1:16" ht="20.100000000000001" customHeight="1" x14ac:dyDescent="0.25">
      <c r="A14" s="244">
        <v>8</v>
      </c>
      <c r="B14" s="252" t="str">
        <f>IF('Frais réels'!B13="","",'Frais réels'!$B13)</f>
        <v/>
      </c>
      <c r="C14" s="252" t="str">
        <f>IF('Frais réels'!C13="","",'Frais réels'!$C13)</f>
        <v/>
      </c>
      <c r="D14" s="252" t="str">
        <f>IF('Frais réels'!D13="","",'Frais réels'!$D13)</f>
        <v/>
      </c>
      <c r="E14" s="251" t="str">
        <f>IF('Frais réels'!E13="","",'Frais réels'!$E13)</f>
        <v/>
      </c>
      <c r="F14" s="251" t="str">
        <f>IF('Frais réels'!F13="","",'Frais réels'!$F13)</f>
        <v/>
      </c>
      <c r="G14" s="279" t="str">
        <f>IF('Frais réels'!G13="","",'Frais réels'!$G13)</f>
        <v/>
      </c>
      <c r="H14" s="94"/>
      <c r="I14" s="254" t="str">
        <f t="shared" si="0"/>
        <v/>
      </c>
      <c r="J14" s="285" t="str">
        <f t="shared" si="1"/>
        <v/>
      </c>
      <c r="K14" s="291" t="str">
        <f t="shared" si="2"/>
        <v/>
      </c>
      <c r="L14" s="287" t="str">
        <f t="shared" si="3"/>
        <v/>
      </c>
      <c r="M14" s="298"/>
      <c r="N14" s="126"/>
    </row>
    <row r="15" spans="1:16" ht="20.100000000000001" customHeight="1" x14ac:dyDescent="0.25">
      <c r="A15" s="244">
        <v>9</v>
      </c>
      <c r="B15" s="252" t="str">
        <f>IF('Frais réels'!B14="","",'Frais réels'!$B14)</f>
        <v/>
      </c>
      <c r="C15" s="252" t="str">
        <f>IF('Frais réels'!C14="","",'Frais réels'!$C14)</f>
        <v/>
      </c>
      <c r="D15" s="252" t="str">
        <f>IF('Frais réels'!D14="","",'Frais réels'!$D14)</f>
        <v/>
      </c>
      <c r="E15" s="251" t="str">
        <f>IF('Frais réels'!E14="","",'Frais réels'!$E14)</f>
        <v/>
      </c>
      <c r="F15" s="251" t="str">
        <f>IF('Frais réels'!F14="","",'Frais réels'!$F14)</f>
        <v/>
      </c>
      <c r="G15" s="279" t="str">
        <f>IF('Frais réels'!G14="","",'Frais réels'!$G14)</f>
        <v/>
      </c>
      <c r="H15" s="94"/>
      <c r="I15" s="254" t="str">
        <f t="shared" si="0"/>
        <v/>
      </c>
      <c r="J15" s="285" t="str">
        <f t="shared" si="1"/>
        <v/>
      </c>
      <c r="K15" s="291" t="str">
        <f t="shared" si="2"/>
        <v/>
      </c>
      <c r="L15" s="287" t="str">
        <f t="shared" si="3"/>
        <v/>
      </c>
      <c r="M15" s="298"/>
      <c r="N15" s="126"/>
    </row>
    <row r="16" spans="1:16" ht="20.100000000000001" customHeight="1" x14ac:dyDescent="0.25">
      <c r="A16" s="244">
        <v>10</v>
      </c>
      <c r="B16" s="252" t="str">
        <f>IF('Frais réels'!B15="","",'Frais réels'!$B15)</f>
        <v/>
      </c>
      <c r="C16" s="252" t="str">
        <f>IF('Frais réels'!C15="","",'Frais réels'!$C15)</f>
        <v/>
      </c>
      <c r="D16" s="252" t="str">
        <f>IF('Frais réels'!D15="","",'Frais réels'!$D15)</f>
        <v/>
      </c>
      <c r="E16" s="251" t="str">
        <f>IF('Frais réels'!E15="","",'Frais réels'!$E15)</f>
        <v/>
      </c>
      <c r="F16" s="251" t="str">
        <f>IF('Frais réels'!F15="","",'Frais réels'!$F15)</f>
        <v/>
      </c>
      <c r="G16" s="279" t="str">
        <f>IF('Frais réels'!G15="","",'Frais réels'!$G15)</f>
        <v/>
      </c>
      <c r="H16" s="94"/>
      <c r="I16" s="254" t="str">
        <f t="shared" si="0"/>
        <v/>
      </c>
      <c r="J16" s="285" t="str">
        <f t="shared" si="1"/>
        <v/>
      </c>
      <c r="K16" s="291" t="str">
        <f t="shared" si="2"/>
        <v/>
      </c>
      <c r="L16" s="287" t="str">
        <f t="shared" si="3"/>
        <v/>
      </c>
      <c r="M16" s="298"/>
      <c r="N16" s="126"/>
    </row>
    <row r="17" spans="1:14" ht="20.100000000000001" customHeight="1" x14ac:dyDescent="0.25">
      <c r="A17" s="244">
        <v>11</v>
      </c>
      <c r="B17" s="252" t="str">
        <f>IF('Frais réels'!B16="","",'Frais réels'!$B16)</f>
        <v/>
      </c>
      <c r="C17" s="252" t="str">
        <f>IF('Frais réels'!C16="","",'Frais réels'!$C16)</f>
        <v/>
      </c>
      <c r="D17" s="252" t="str">
        <f>IF('Frais réels'!D16="","",'Frais réels'!$D16)</f>
        <v/>
      </c>
      <c r="E17" s="251" t="str">
        <f>IF('Frais réels'!E16="","",'Frais réels'!$E16)</f>
        <v/>
      </c>
      <c r="F17" s="251" t="str">
        <f>IF('Frais réels'!F16="","",'Frais réels'!$F16)</f>
        <v/>
      </c>
      <c r="G17" s="279" t="str">
        <f>IF('Frais réels'!G16="","",'Frais réels'!$G16)</f>
        <v/>
      </c>
      <c r="H17" s="94"/>
      <c r="I17" s="254" t="str">
        <f t="shared" si="0"/>
        <v/>
      </c>
      <c r="J17" s="285" t="str">
        <f t="shared" si="1"/>
        <v/>
      </c>
      <c r="K17" s="291" t="str">
        <f t="shared" si="2"/>
        <v/>
      </c>
      <c r="L17" s="287" t="str">
        <f t="shared" si="3"/>
        <v/>
      </c>
      <c r="M17" s="298"/>
      <c r="N17" s="126"/>
    </row>
    <row r="18" spans="1:14" ht="20.100000000000001" customHeight="1" x14ac:dyDescent="0.25">
      <c r="A18" s="244">
        <v>12</v>
      </c>
      <c r="B18" s="252" t="str">
        <f>IF('Frais réels'!B17="","",'Frais réels'!$B17)</f>
        <v/>
      </c>
      <c r="C18" s="252" t="str">
        <f>IF('Frais réels'!C17="","",'Frais réels'!$C17)</f>
        <v/>
      </c>
      <c r="D18" s="252" t="str">
        <f>IF('Frais réels'!D17="","",'Frais réels'!$D17)</f>
        <v/>
      </c>
      <c r="E18" s="251" t="str">
        <f>IF('Frais réels'!E17="","",'Frais réels'!$E17)</f>
        <v/>
      </c>
      <c r="F18" s="251" t="str">
        <f>IF('Frais réels'!F17="","",'Frais réels'!$F17)</f>
        <v/>
      </c>
      <c r="G18" s="279" t="str">
        <f>IF('Frais réels'!G17="","",'Frais réels'!$G17)</f>
        <v/>
      </c>
      <c r="H18" s="94"/>
      <c r="I18" s="254" t="str">
        <f t="shared" si="0"/>
        <v/>
      </c>
      <c r="J18" s="285" t="str">
        <f t="shared" si="1"/>
        <v/>
      </c>
      <c r="K18" s="291" t="str">
        <f t="shared" si="2"/>
        <v/>
      </c>
      <c r="L18" s="287" t="str">
        <f t="shared" si="3"/>
        <v/>
      </c>
      <c r="M18" s="298"/>
      <c r="N18" s="126"/>
    </row>
    <row r="19" spans="1:14" ht="20.100000000000001" customHeight="1" x14ac:dyDescent="0.25">
      <c r="A19" s="244">
        <v>13</v>
      </c>
      <c r="B19" s="252" t="str">
        <f>IF('Frais réels'!B18="","",'Frais réels'!$B18)</f>
        <v/>
      </c>
      <c r="C19" s="252" t="str">
        <f>IF('Frais réels'!C18="","",'Frais réels'!$C18)</f>
        <v/>
      </c>
      <c r="D19" s="252" t="str">
        <f>IF('Frais réels'!D18="","",'Frais réels'!$D18)</f>
        <v/>
      </c>
      <c r="E19" s="251" t="str">
        <f>IF('Frais réels'!E18="","",'Frais réels'!$E18)</f>
        <v/>
      </c>
      <c r="F19" s="251" t="str">
        <f>IF('Frais réels'!F18="","",'Frais réels'!$F18)</f>
        <v/>
      </c>
      <c r="G19" s="279" t="str">
        <f>IF('Frais réels'!G18="","",'Frais réels'!$G18)</f>
        <v/>
      </c>
      <c r="H19" s="94"/>
      <c r="I19" s="254" t="str">
        <f t="shared" si="0"/>
        <v/>
      </c>
      <c r="J19" s="285" t="str">
        <f t="shared" si="1"/>
        <v/>
      </c>
      <c r="K19" s="291" t="str">
        <f t="shared" si="2"/>
        <v/>
      </c>
      <c r="L19" s="287" t="str">
        <f t="shared" si="3"/>
        <v/>
      </c>
      <c r="M19" s="298"/>
      <c r="N19" s="126"/>
    </row>
    <row r="20" spans="1:14" ht="20.100000000000001" customHeight="1" x14ac:dyDescent="0.25">
      <c r="A20" s="244">
        <v>14</v>
      </c>
      <c r="B20" s="252" t="str">
        <f>IF('Frais réels'!B19="","",'Frais réels'!$B19)</f>
        <v/>
      </c>
      <c r="C20" s="252" t="str">
        <f>IF('Frais réels'!C19="","",'Frais réels'!$C19)</f>
        <v/>
      </c>
      <c r="D20" s="252" t="str">
        <f>IF('Frais réels'!D19="","",'Frais réels'!$D19)</f>
        <v/>
      </c>
      <c r="E20" s="251" t="str">
        <f>IF('Frais réels'!E19="","",'Frais réels'!$E19)</f>
        <v/>
      </c>
      <c r="F20" s="251" t="str">
        <f>IF('Frais réels'!F19="","",'Frais réels'!$F19)</f>
        <v/>
      </c>
      <c r="G20" s="279" t="str">
        <f>IF('Frais réels'!G19="","",'Frais réels'!$G19)</f>
        <v/>
      </c>
      <c r="H20" s="94"/>
      <c r="I20" s="254" t="str">
        <f t="shared" si="0"/>
        <v/>
      </c>
      <c r="J20" s="285" t="str">
        <f t="shared" si="1"/>
        <v/>
      </c>
      <c r="K20" s="291" t="str">
        <f t="shared" si="2"/>
        <v/>
      </c>
      <c r="L20" s="287" t="str">
        <f t="shared" si="3"/>
        <v/>
      </c>
      <c r="M20" s="298"/>
      <c r="N20" s="126"/>
    </row>
    <row r="21" spans="1:14" ht="20.100000000000001" customHeight="1" x14ac:dyDescent="0.25">
      <c r="A21" s="244">
        <v>15</v>
      </c>
      <c r="B21" s="252" t="str">
        <f>IF('Frais réels'!B20="","",'Frais réels'!$B20)</f>
        <v/>
      </c>
      <c r="C21" s="252" t="str">
        <f>IF('Frais réels'!C20="","",'Frais réels'!$C20)</f>
        <v/>
      </c>
      <c r="D21" s="252" t="str">
        <f>IF('Frais réels'!D20="","",'Frais réels'!$D20)</f>
        <v/>
      </c>
      <c r="E21" s="251" t="str">
        <f>IF('Frais réels'!E20="","",'Frais réels'!$E20)</f>
        <v/>
      </c>
      <c r="F21" s="251" t="str">
        <f>IF('Frais réels'!F20="","",'Frais réels'!$F20)</f>
        <v/>
      </c>
      <c r="G21" s="279" t="str">
        <f>IF('Frais réels'!G20="","",'Frais réels'!$G20)</f>
        <v/>
      </c>
      <c r="H21" s="94"/>
      <c r="I21" s="254" t="str">
        <f t="shared" si="0"/>
        <v/>
      </c>
      <c r="J21" s="285" t="str">
        <f t="shared" si="1"/>
        <v/>
      </c>
      <c r="K21" s="291" t="str">
        <f t="shared" si="2"/>
        <v/>
      </c>
      <c r="L21" s="287" t="str">
        <f t="shared" si="3"/>
        <v/>
      </c>
      <c r="M21" s="298"/>
      <c r="N21" s="126"/>
    </row>
    <row r="22" spans="1:14" ht="20.100000000000001" customHeight="1" x14ac:dyDescent="0.25">
      <c r="A22" s="244">
        <v>16</v>
      </c>
      <c r="B22" s="252" t="str">
        <f>IF('Frais réels'!B21="","",'Frais réels'!$B21)</f>
        <v/>
      </c>
      <c r="C22" s="252" t="str">
        <f>IF('Frais réels'!C21="","",'Frais réels'!$C21)</f>
        <v/>
      </c>
      <c r="D22" s="252" t="str">
        <f>IF('Frais réels'!D21="","",'Frais réels'!$D21)</f>
        <v/>
      </c>
      <c r="E22" s="251" t="str">
        <f>IF('Frais réels'!E21="","",'Frais réels'!$E21)</f>
        <v/>
      </c>
      <c r="F22" s="251" t="str">
        <f>IF('Frais réels'!F21="","",'Frais réels'!$F21)</f>
        <v/>
      </c>
      <c r="G22" s="279" t="str">
        <f>IF('Frais réels'!G21="","",'Frais réels'!$G21)</f>
        <v/>
      </c>
      <c r="H22" s="94"/>
      <c r="I22" s="254" t="str">
        <f t="shared" si="0"/>
        <v/>
      </c>
      <c r="J22" s="285" t="str">
        <f t="shared" si="1"/>
        <v/>
      </c>
      <c r="K22" s="291" t="str">
        <f t="shared" si="2"/>
        <v/>
      </c>
      <c r="L22" s="287" t="str">
        <f t="shared" si="3"/>
        <v/>
      </c>
      <c r="M22" s="298"/>
      <c r="N22" s="126"/>
    </row>
    <row r="23" spans="1:14" ht="20.100000000000001" customHeight="1" x14ac:dyDescent="0.25">
      <c r="A23" s="244">
        <v>17</v>
      </c>
      <c r="B23" s="252" t="str">
        <f>IF('Frais réels'!B22="","",'Frais réels'!$B22)</f>
        <v/>
      </c>
      <c r="C23" s="252" t="str">
        <f>IF('Frais réels'!C22="","",'Frais réels'!$C22)</f>
        <v/>
      </c>
      <c r="D23" s="252" t="str">
        <f>IF('Frais réels'!D22="","",'Frais réels'!$D22)</f>
        <v/>
      </c>
      <c r="E23" s="251" t="str">
        <f>IF('Frais réels'!E22="","",'Frais réels'!$E22)</f>
        <v/>
      </c>
      <c r="F23" s="251" t="str">
        <f>IF('Frais réels'!F22="","",'Frais réels'!$F22)</f>
        <v/>
      </c>
      <c r="G23" s="279" t="str">
        <f>IF('Frais réels'!G22="","",'Frais réels'!$G22)</f>
        <v/>
      </c>
      <c r="H23" s="94"/>
      <c r="I23" s="254" t="str">
        <f t="shared" si="0"/>
        <v/>
      </c>
      <c r="J23" s="285" t="str">
        <f t="shared" si="1"/>
        <v/>
      </c>
      <c r="K23" s="291" t="str">
        <f t="shared" si="2"/>
        <v/>
      </c>
      <c r="L23" s="287" t="str">
        <f t="shared" si="3"/>
        <v/>
      </c>
      <c r="M23" s="298"/>
      <c r="N23" s="126"/>
    </row>
    <row r="24" spans="1:14" ht="20.100000000000001" customHeight="1" x14ac:dyDescent="0.25">
      <c r="A24" s="244">
        <v>18</v>
      </c>
      <c r="B24" s="252" t="str">
        <f>IF('Frais réels'!B23="","",'Frais réels'!$B23)</f>
        <v/>
      </c>
      <c r="C24" s="252" t="str">
        <f>IF('Frais réels'!C23="","",'Frais réels'!$C23)</f>
        <v/>
      </c>
      <c r="D24" s="252" t="str">
        <f>IF('Frais réels'!D23="","",'Frais réels'!$D23)</f>
        <v/>
      </c>
      <c r="E24" s="251" t="str">
        <f>IF('Frais réels'!E23="","",'Frais réels'!$E23)</f>
        <v/>
      </c>
      <c r="F24" s="251" t="str">
        <f>IF('Frais réels'!F23="","",'Frais réels'!$F23)</f>
        <v/>
      </c>
      <c r="G24" s="279" t="str">
        <f>IF('Frais réels'!G23="","",'Frais réels'!$G23)</f>
        <v/>
      </c>
      <c r="H24" s="94"/>
      <c r="I24" s="254" t="str">
        <f t="shared" si="0"/>
        <v/>
      </c>
      <c r="J24" s="285" t="str">
        <f t="shared" si="1"/>
        <v/>
      </c>
      <c r="K24" s="291" t="str">
        <f t="shared" si="2"/>
        <v/>
      </c>
      <c r="L24" s="287" t="str">
        <f t="shared" si="3"/>
        <v/>
      </c>
      <c r="M24" s="298"/>
      <c r="N24" s="126"/>
    </row>
    <row r="25" spans="1:14" ht="20.100000000000001" customHeight="1" x14ac:dyDescent="0.25">
      <c r="A25" s="244">
        <v>19</v>
      </c>
      <c r="B25" s="252" t="str">
        <f>IF('Frais réels'!B24="","",'Frais réels'!$B24)</f>
        <v/>
      </c>
      <c r="C25" s="252" t="str">
        <f>IF('Frais réels'!C24="","",'Frais réels'!$C24)</f>
        <v/>
      </c>
      <c r="D25" s="252" t="str">
        <f>IF('Frais réels'!D24="","",'Frais réels'!$D24)</f>
        <v/>
      </c>
      <c r="E25" s="251" t="str">
        <f>IF('Frais réels'!E24="","",'Frais réels'!$E24)</f>
        <v/>
      </c>
      <c r="F25" s="251" t="str">
        <f>IF('Frais réels'!F24="","",'Frais réels'!$F24)</f>
        <v/>
      </c>
      <c r="G25" s="279" t="str">
        <f>IF('Frais réels'!G24="","",'Frais réels'!$G24)</f>
        <v/>
      </c>
      <c r="H25" s="94"/>
      <c r="I25" s="254" t="str">
        <f t="shared" si="0"/>
        <v/>
      </c>
      <c r="J25" s="285" t="str">
        <f t="shared" si="1"/>
        <v/>
      </c>
      <c r="K25" s="291" t="str">
        <f t="shared" si="2"/>
        <v/>
      </c>
      <c r="L25" s="287" t="str">
        <f t="shared" si="3"/>
        <v/>
      </c>
      <c r="M25" s="298"/>
      <c r="N25" s="126"/>
    </row>
    <row r="26" spans="1:14" ht="20.100000000000001" customHeight="1" x14ac:dyDescent="0.25">
      <c r="A26" s="244">
        <v>20</v>
      </c>
      <c r="B26" s="252" t="str">
        <f>IF('Frais réels'!B25="","",'Frais réels'!$B25)</f>
        <v/>
      </c>
      <c r="C26" s="252" t="str">
        <f>IF('Frais réels'!C25="","",'Frais réels'!$C25)</f>
        <v/>
      </c>
      <c r="D26" s="252" t="str">
        <f>IF('Frais réels'!D25="","",'Frais réels'!$D25)</f>
        <v/>
      </c>
      <c r="E26" s="251" t="str">
        <f>IF('Frais réels'!E25="","",'Frais réels'!$E25)</f>
        <v/>
      </c>
      <c r="F26" s="251" t="str">
        <f>IF('Frais réels'!F25="","",'Frais réels'!$F25)</f>
        <v/>
      </c>
      <c r="G26" s="279" t="str">
        <f>IF('Frais réels'!G25="","",'Frais réels'!$G25)</f>
        <v/>
      </c>
      <c r="H26" s="94"/>
      <c r="I26" s="254" t="str">
        <f t="shared" si="0"/>
        <v/>
      </c>
      <c r="J26" s="285" t="str">
        <f t="shared" si="1"/>
        <v/>
      </c>
      <c r="K26" s="291" t="str">
        <f t="shared" si="2"/>
        <v/>
      </c>
      <c r="L26" s="287" t="str">
        <f t="shared" si="3"/>
        <v/>
      </c>
      <c r="M26" s="298"/>
      <c r="N26" s="126"/>
    </row>
    <row r="27" spans="1:14" ht="20.100000000000001" customHeight="1" x14ac:dyDescent="0.25">
      <c r="A27" s="244">
        <v>21</v>
      </c>
      <c r="B27" s="252" t="str">
        <f>IF('Frais réels'!B26="","",'Frais réels'!$B26)</f>
        <v/>
      </c>
      <c r="C27" s="252" t="str">
        <f>IF('Frais réels'!C26="","",'Frais réels'!$C26)</f>
        <v/>
      </c>
      <c r="D27" s="252" t="str">
        <f>IF('Frais réels'!D26="","",'Frais réels'!$D26)</f>
        <v/>
      </c>
      <c r="E27" s="251" t="str">
        <f>IF('Frais réels'!E26="","",'Frais réels'!$E26)</f>
        <v/>
      </c>
      <c r="F27" s="251" t="str">
        <f>IF('Frais réels'!F26="","",'Frais réels'!$F26)</f>
        <v/>
      </c>
      <c r="G27" s="279" t="str">
        <f>IF('Frais réels'!G26="","",'Frais réels'!$G26)</f>
        <v/>
      </c>
      <c r="H27" s="94"/>
      <c r="I27" s="254" t="str">
        <f t="shared" si="0"/>
        <v/>
      </c>
      <c r="J27" s="285" t="str">
        <f t="shared" si="1"/>
        <v/>
      </c>
      <c r="K27" s="291" t="str">
        <f t="shared" si="2"/>
        <v/>
      </c>
      <c r="L27" s="287" t="str">
        <f t="shared" si="3"/>
        <v/>
      </c>
      <c r="M27" s="298"/>
      <c r="N27" s="126"/>
    </row>
    <row r="28" spans="1:14" ht="20.100000000000001" customHeight="1" x14ac:dyDescent="0.25">
      <c r="A28" s="244">
        <v>22</v>
      </c>
      <c r="B28" s="252" t="str">
        <f>IF('Frais réels'!B27="","",'Frais réels'!$B27)</f>
        <v/>
      </c>
      <c r="C28" s="252" t="str">
        <f>IF('Frais réels'!C27="","",'Frais réels'!$C27)</f>
        <v/>
      </c>
      <c r="D28" s="252" t="str">
        <f>IF('Frais réels'!D27="","",'Frais réels'!$D27)</f>
        <v/>
      </c>
      <c r="E28" s="251" t="str">
        <f>IF('Frais réels'!E27="","",'Frais réels'!$E27)</f>
        <v/>
      </c>
      <c r="F28" s="251" t="str">
        <f>IF('Frais réels'!F27="","",'Frais réels'!$F27)</f>
        <v/>
      </c>
      <c r="G28" s="279" t="str">
        <f>IF('Frais réels'!G27="","",'Frais réels'!$G27)</f>
        <v/>
      </c>
      <c r="H28" s="94"/>
      <c r="I28" s="254" t="str">
        <f t="shared" si="0"/>
        <v/>
      </c>
      <c r="J28" s="285" t="str">
        <f t="shared" si="1"/>
        <v/>
      </c>
      <c r="K28" s="291" t="str">
        <f t="shared" si="2"/>
        <v/>
      </c>
      <c r="L28" s="287" t="str">
        <f t="shared" si="3"/>
        <v/>
      </c>
      <c r="M28" s="298"/>
      <c r="N28" s="126"/>
    </row>
    <row r="29" spans="1:14" ht="20.100000000000001" customHeight="1" x14ac:dyDescent="0.25">
      <c r="A29" s="244">
        <v>23</v>
      </c>
      <c r="B29" s="252" t="str">
        <f>IF('Frais réels'!B28="","",'Frais réels'!$B28)</f>
        <v/>
      </c>
      <c r="C29" s="252" t="str">
        <f>IF('Frais réels'!C28="","",'Frais réels'!$C28)</f>
        <v/>
      </c>
      <c r="D29" s="252" t="str">
        <f>IF('Frais réels'!D28="","",'Frais réels'!$D28)</f>
        <v/>
      </c>
      <c r="E29" s="251" t="str">
        <f>IF('Frais réels'!E28="","",'Frais réels'!$E28)</f>
        <v/>
      </c>
      <c r="F29" s="251" t="str">
        <f>IF('Frais réels'!F28="","",'Frais réels'!$F28)</f>
        <v/>
      </c>
      <c r="G29" s="279" t="str">
        <f>IF('Frais réels'!G28="","",'Frais réels'!$G28)</f>
        <v/>
      </c>
      <c r="H29" s="94"/>
      <c r="I29" s="254" t="str">
        <f t="shared" si="0"/>
        <v/>
      </c>
      <c r="J29" s="285" t="str">
        <f t="shared" si="1"/>
        <v/>
      </c>
      <c r="K29" s="291" t="str">
        <f t="shared" si="2"/>
        <v/>
      </c>
      <c r="L29" s="287" t="str">
        <f t="shared" si="3"/>
        <v/>
      </c>
      <c r="M29" s="298"/>
      <c r="N29" s="126"/>
    </row>
    <row r="30" spans="1:14" ht="20.100000000000001" customHeight="1" x14ac:dyDescent="0.25">
      <c r="A30" s="244">
        <v>24</v>
      </c>
      <c r="B30" s="252" t="str">
        <f>IF('Frais réels'!B29="","",'Frais réels'!$B29)</f>
        <v/>
      </c>
      <c r="C30" s="252" t="str">
        <f>IF('Frais réels'!C29="","",'Frais réels'!$C29)</f>
        <v/>
      </c>
      <c r="D30" s="252" t="str">
        <f>IF('Frais réels'!D29="","",'Frais réels'!$D29)</f>
        <v/>
      </c>
      <c r="E30" s="251" t="str">
        <f>IF('Frais réels'!E29="","",'Frais réels'!$E29)</f>
        <v/>
      </c>
      <c r="F30" s="251" t="str">
        <f>IF('Frais réels'!F29="","",'Frais réels'!$F29)</f>
        <v/>
      </c>
      <c r="G30" s="279" t="str">
        <f>IF('Frais réels'!G29="","",'Frais réels'!$G29)</f>
        <v/>
      </c>
      <c r="H30" s="94"/>
      <c r="I30" s="254" t="str">
        <f t="shared" si="0"/>
        <v/>
      </c>
      <c r="J30" s="285" t="str">
        <f t="shared" si="1"/>
        <v/>
      </c>
      <c r="K30" s="291" t="str">
        <f t="shared" si="2"/>
        <v/>
      </c>
      <c r="L30" s="287" t="str">
        <f t="shared" si="3"/>
        <v/>
      </c>
      <c r="M30" s="298"/>
      <c r="N30" s="126"/>
    </row>
    <row r="31" spans="1:14" ht="20.100000000000001" customHeight="1" x14ac:dyDescent="0.25">
      <c r="A31" s="244">
        <v>25</v>
      </c>
      <c r="B31" s="252" t="str">
        <f>IF('Frais réels'!B30="","",'Frais réels'!$B30)</f>
        <v/>
      </c>
      <c r="C31" s="252" t="str">
        <f>IF('Frais réels'!C30="","",'Frais réels'!$C30)</f>
        <v/>
      </c>
      <c r="D31" s="252" t="str">
        <f>IF('Frais réels'!D30="","",'Frais réels'!$D30)</f>
        <v/>
      </c>
      <c r="E31" s="251" t="str">
        <f>IF('Frais réels'!E30="","",'Frais réels'!$E30)</f>
        <v/>
      </c>
      <c r="F31" s="251" t="str">
        <f>IF('Frais réels'!F30="","",'Frais réels'!$F30)</f>
        <v/>
      </c>
      <c r="G31" s="279" t="str">
        <f>IF('Frais réels'!G30="","",'Frais réels'!$G30)</f>
        <v/>
      </c>
      <c r="H31" s="94"/>
      <c r="I31" s="254" t="str">
        <f t="shared" si="0"/>
        <v/>
      </c>
      <c r="J31" s="285" t="str">
        <f t="shared" si="1"/>
        <v/>
      </c>
      <c r="K31" s="291" t="str">
        <f t="shared" si="2"/>
        <v/>
      </c>
      <c r="L31" s="287" t="str">
        <f t="shared" si="3"/>
        <v/>
      </c>
      <c r="M31" s="298"/>
      <c r="N31" s="126"/>
    </row>
    <row r="32" spans="1:14" ht="20.100000000000001" customHeight="1" x14ac:dyDescent="0.25">
      <c r="A32" s="244">
        <v>26</v>
      </c>
      <c r="B32" s="252" t="str">
        <f>IF('Frais réels'!B31="","",'Frais réels'!$B31)</f>
        <v/>
      </c>
      <c r="C32" s="252" t="str">
        <f>IF('Frais réels'!C31="","",'Frais réels'!$C31)</f>
        <v/>
      </c>
      <c r="D32" s="252" t="str">
        <f>IF('Frais réels'!D31="","",'Frais réels'!$D31)</f>
        <v/>
      </c>
      <c r="E32" s="251" t="str">
        <f>IF('Frais réels'!E31="","",'Frais réels'!$E31)</f>
        <v/>
      </c>
      <c r="F32" s="251" t="str">
        <f>IF('Frais réels'!F31="","",'Frais réels'!$F31)</f>
        <v/>
      </c>
      <c r="G32" s="279" t="str">
        <f>IF('Frais réels'!G31="","",'Frais réels'!$G31)</f>
        <v/>
      </c>
      <c r="H32" s="94"/>
      <c r="I32" s="254" t="str">
        <f t="shared" si="0"/>
        <v/>
      </c>
      <c r="J32" s="285" t="str">
        <f t="shared" si="1"/>
        <v/>
      </c>
      <c r="K32" s="291" t="str">
        <f t="shared" si="2"/>
        <v/>
      </c>
      <c r="L32" s="287" t="str">
        <f t="shared" si="3"/>
        <v/>
      </c>
      <c r="M32" s="298"/>
      <c r="N32" s="126"/>
    </row>
    <row r="33" spans="1:14" ht="20.100000000000001" customHeight="1" x14ac:dyDescent="0.25">
      <c r="A33" s="244">
        <v>27</v>
      </c>
      <c r="B33" s="252" t="str">
        <f>IF('Frais réels'!B32="","",'Frais réels'!$B32)</f>
        <v/>
      </c>
      <c r="C33" s="252" t="str">
        <f>IF('Frais réels'!C32="","",'Frais réels'!$C32)</f>
        <v/>
      </c>
      <c r="D33" s="252" t="str">
        <f>IF('Frais réels'!D32="","",'Frais réels'!$D32)</f>
        <v/>
      </c>
      <c r="E33" s="251" t="str">
        <f>IF('Frais réels'!E32="","",'Frais réels'!$E32)</f>
        <v/>
      </c>
      <c r="F33" s="251" t="str">
        <f>IF('Frais réels'!F32="","",'Frais réels'!$F32)</f>
        <v/>
      </c>
      <c r="G33" s="279" t="str">
        <f>IF('Frais réels'!G32="","",'Frais réels'!$G32)</f>
        <v/>
      </c>
      <c r="H33" s="94"/>
      <c r="I33" s="254" t="str">
        <f t="shared" si="0"/>
        <v/>
      </c>
      <c r="J33" s="285" t="str">
        <f t="shared" si="1"/>
        <v/>
      </c>
      <c r="K33" s="291" t="str">
        <f t="shared" si="2"/>
        <v/>
      </c>
      <c r="L33" s="287" t="str">
        <f t="shared" si="3"/>
        <v/>
      </c>
      <c r="M33" s="298"/>
      <c r="N33" s="126"/>
    </row>
    <row r="34" spans="1:14" ht="20.100000000000001" customHeight="1" x14ac:dyDescent="0.25">
      <c r="A34" s="244">
        <v>28</v>
      </c>
      <c r="B34" s="252" t="str">
        <f>IF('Frais réels'!B33="","",'Frais réels'!$B33)</f>
        <v/>
      </c>
      <c r="C34" s="252" t="str">
        <f>IF('Frais réels'!C33="","",'Frais réels'!$C33)</f>
        <v/>
      </c>
      <c r="D34" s="252" t="str">
        <f>IF('Frais réels'!D33="","",'Frais réels'!$D33)</f>
        <v/>
      </c>
      <c r="E34" s="251" t="str">
        <f>IF('Frais réels'!E33="","",'Frais réels'!$E33)</f>
        <v/>
      </c>
      <c r="F34" s="251" t="str">
        <f>IF('Frais réels'!F33="","",'Frais réels'!$F33)</f>
        <v/>
      </c>
      <c r="G34" s="279" t="str">
        <f>IF('Frais réels'!G33="","",'Frais réels'!$G33)</f>
        <v/>
      </c>
      <c r="H34" s="94"/>
      <c r="I34" s="254" t="str">
        <f t="shared" si="0"/>
        <v/>
      </c>
      <c r="J34" s="285" t="str">
        <f t="shared" si="1"/>
        <v/>
      </c>
      <c r="K34" s="291" t="str">
        <f t="shared" si="2"/>
        <v/>
      </c>
      <c r="L34" s="287" t="str">
        <f t="shared" si="3"/>
        <v/>
      </c>
      <c r="M34" s="298"/>
      <c r="N34" s="126"/>
    </row>
    <row r="35" spans="1:14" ht="20.100000000000001" customHeight="1" x14ac:dyDescent="0.25">
      <c r="A35" s="244">
        <v>29</v>
      </c>
      <c r="B35" s="252" t="str">
        <f>IF('Frais réels'!B34="","",'Frais réels'!$B34)</f>
        <v/>
      </c>
      <c r="C35" s="252" t="str">
        <f>IF('Frais réels'!C34="","",'Frais réels'!$C34)</f>
        <v/>
      </c>
      <c r="D35" s="252" t="str">
        <f>IF('Frais réels'!D34="","",'Frais réels'!$D34)</f>
        <v/>
      </c>
      <c r="E35" s="251" t="str">
        <f>IF('Frais réels'!E34="","",'Frais réels'!$E34)</f>
        <v/>
      </c>
      <c r="F35" s="251" t="str">
        <f>IF('Frais réels'!F34="","",'Frais réels'!$F34)</f>
        <v/>
      </c>
      <c r="G35" s="279" t="str">
        <f>IF('Frais réels'!G34="","",'Frais réels'!$G34)</f>
        <v/>
      </c>
      <c r="H35" s="94"/>
      <c r="I35" s="254" t="str">
        <f t="shared" si="0"/>
        <v/>
      </c>
      <c r="J35" s="285" t="str">
        <f t="shared" si="1"/>
        <v/>
      </c>
      <c r="K35" s="291" t="str">
        <f t="shared" si="2"/>
        <v/>
      </c>
      <c r="L35" s="287" t="str">
        <f t="shared" si="3"/>
        <v/>
      </c>
      <c r="M35" s="298"/>
      <c r="N35" s="126"/>
    </row>
    <row r="36" spans="1:14" ht="20.100000000000001" customHeight="1" x14ac:dyDescent="0.25">
      <c r="A36" s="244">
        <v>30</v>
      </c>
      <c r="B36" s="252" t="str">
        <f>IF('Frais réels'!B35="","",'Frais réels'!$B35)</f>
        <v/>
      </c>
      <c r="C36" s="252" t="str">
        <f>IF('Frais réels'!C35="","",'Frais réels'!$C35)</f>
        <v/>
      </c>
      <c r="D36" s="252" t="str">
        <f>IF('Frais réels'!D35="","",'Frais réels'!$D35)</f>
        <v/>
      </c>
      <c r="E36" s="251" t="str">
        <f>IF('Frais réels'!E35="","",'Frais réels'!$E35)</f>
        <v/>
      </c>
      <c r="F36" s="251" t="str">
        <f>IF('Frais réels'!F35="","",'Frais réels'!$F35)</f>
        <v/>
      </c>
      <c r="G36" s="279" t="str">
        <f>IF('Frais réels'!G35="","",'Frais réels'!$G35)</f>
        <v/>
      </c>
      <c r="H36" s="94"/>
      <c r="I36" s="254" t="str">
        <f t="shared" si="0"/>
        <v/>
      </c>
      <c r="J36" s="285" t="str">
        <f t="shared" si="1"/>
        <v/>
      </c>
      <c r="K36" s="291" t="str">
        <f t="shared" si="2"/>
        <v/>
      </c>
      <c r="L36" s="287" t="str">
        <f t="shared" si="3"/>
        <v/>
      </c>
      <c r="M36" s="298"/>
      <c r="N36" s="126"/>
    </row>
    <row r="37" spans="1:14" ht="20.100000000000001" customHeight="1" x14ac:dyDescent="0.25">
      <c r="A37" s="244">
        <v>31</v>
      </c>
      <c r="B37" s="252" t="str">
        <f>IF('Frais réels'!B36="","",'Frais réels'!$B36)</f>
        <v/>
      </c>
      <c r="C37" s="252" t="str">
        <f>IF('Frais réels'!C36="","",'Frais réels'!$C36)</f>
        <v/>
      </c>
      <c r="D37" s="252" t="str">
        <f>IF('Frais réels'!D36="","",'Frais réels'!$D36)</f>
        <v/>
      </c>
      <c r="E37" s="251" t="str">
        <f>IF('Frais réels'!E36="","",'Frais réels'!$E36)</f>
        <v/>
      </c>
      <c r="F37" s="251" t="str">
        <f>IF('Frais réels'!F36="","",'Frais réels'!$F36)</f>
        <v/>
      </c>
      <c r="G37" s="279" t="str">
        <f>IF('Frais réels'!G36="","",'Frais réels'!$G36)</f>
        <v/>
      </c>
      <c r="H37" s="94"/>
      <c r="I37" s="254" t="str">
        <f t="shared" si="0"/>
        <v/>
      </c>
      <c r="J37" s="285" t="str">
        <f t="shared" si="1"/>
        <v/>
      </c>
      <c r="K37" s="291" t="str">
        <f t="shared" si="2"/>
        <v/>
      </c>
      <c r="L37" s="287" t="str">
        <f t="shared" si="3"/>
        <v/>
      </c>
      <c r="M37" s="298"/>
      <c r="N37" s="126"/>
    </row>
    <row r="38" spans="1:14" ht="20.100000000000001" customHeight="1" x14ac:dyDescent="0.25">
      <c r="A38" s="244">
        <v>32</v>
      </c>
      <c r="B38" s="252" t="str">
        <f>IF('Frais réels'!B37="","",'Frais réels'!$B37)</f>
        <v/>
      </c>
      <c r="C38" s="252" t="str">
        <f>IF('Frais réels'!C37="","",'Frais réels'!$C37)</f>
        <v/>
      </c>
      <c r="D38" s="252" t="str">
        <f>IF('Frais réels'!D37="","",'Frais réels'!$D37)</f>
        <v/>
      </c>
      <c r="E38" s="251" t="str">
        <f>IF('Frais réels'!E37="","",'Frais réels'!$E37)</f>
        <v/>
      </c>
      <c r="F38" s="251" t="str">
        <f>IF('Frais réels'!F37="","",'Frais réels'!$F37)</f>
        <v/>
      </c>
      <c r="G38" s="279" t="str">
        <f>IF('Frais réels'!G37="","",'Frais réels'!$G37)</f>
        <v/>
      </c>
      <c r="H38" s="94"/>
      <c r="I38" s="254" t="str">
        <f t="shared" si="0"/>
        <v/>
      </c>
      <c r="J38" s="285" t="str">
        <f t="shared" si="1"/>
        <v/>
      </c>
      <c r="K38" s="291" t="str">
        <f t="shared" si="2"/>
        <v/>
      </c>
      <c r="L38" s="287" t="str">
        <f t="shared" si="3"/>
        <v/>
      </c>
      <c r="M38" s="298"/>
      <c r="N38" s="126"/>
    </row>
    <row r="39" spans="1:14" ht="20.100000000000001" customHeight="1" x14ac:dyDescent="0.25">
      <c r="A39" s="244">
        <v>33</v>
      </c>
      <c r="B39" s="252" t="str">
        <f>IF('Frais réels'!B38="","",'Frais réels'!$B38)</f>
        <v/>
      </c>
      <c r="C39" s="252" t="str">
        <f>IF('Frais réels'!C38="","",'Frais réels'!$C38)</f>
        <v/>
      </c>
      <c r="D39" s="252" t="str">
        <f>IF('Frais réels'!D38="","",'Frais réels'!$D38)</f>
        <v/>
      </c>
      <c r="E39" s="251" t="str">
        <f>IF('Frais réels'!E38="","",'Frais réels'!$E38)</f>
        <v/>
      </c>
      <c r="F39" s="251" t="str">
        <f>IF('Frais réels'!F38="","",'Frais réels'!$F38)</f>
        <v/>
      </c>
      <c r="G39" s="279" t="str">
        <f>IF('Frais réels'!G38="","",'Frais réels'!$G38)</f>
        <v/>
      </c>
      <c r="H39" s="94"/>
      <c r="I39" s="254" t="str">
        <f t="shared" si="0"/>
        <v/>
      </c>
      <c r="J39" s="285" t="str">
        <f t="shared" si="1"/>
        <v/>
      </c>
      <c r="K39" s="291" t="str">
        <f t="shared" si="2"/>
        <v/>
      </c>
      <c r="L39" s="287" t="str">
        <f t="shared" si="3"/>
        <v/>
      </c>
      <c r="M39" s="298"/>
      <c r="N39" s="126"/>
    </row>
    <row r="40" spans="1:14" ht="20.100000000000001" customHeight="1" x14ac:dyDescent="0.25">
      <c r="A40" s="244">
        <v>34</v>
      </c>
      <c r="B40" s="252" t="str">
        <f>IF('Frais réels'!B39="","",'Frais réels'!$B39)</f>
        <v/>
      </c>
      <c r="C40" s="252" t="str">
        <f>IF('Frais réels'!C39="","",'Frais réels'!$C39)</f>
        <v/>
      </c>
      <c r="D40" s="252" t="str">
        <f>IF('Frais réels'!D39="","",'Frais réels'!$D39)</f>
        <v/>
      </c>
      <c r="E40" s="251" t="str">
        <f>IF('Frais réels'!E39="","",'Frais réels'!$E39)</f>
        <v/>
      </c>
      <c r="F40" s="251" t="str">
        <f>IF('Frais réels'!F39="","",'Frais réels'!$F39)</f>
        <v/>
      </c>
      <c r="G40" s="279" t="str">
        <f>IF('Frais réels'!G39="","",'Frais réels'!$G39)</f>
        <v/>
      </c>
      <c r="H40" s="94"/>
      <c r="I40" s="254" t="str">
        <f t="shared" si="0"/>
        <v/>
      </c>
      <c r="J40" s="285" t="str">
        <f t="shared" si="1"/>
        <v/>
      </c>
      <c r="K40" s="291" t="str">
        <f t="shared" si="2"/>
        <v/>
      </c>
      <c r="L40" s="287" t="str">
        <f t="shared" si="3"/>
        <v/>
      </c>
      <c r="M40" s="298"/>
      <c r="N40" s="126"/>
    </row>
    <row r="41" spans="1:14" ht="20.100000000000001" customHeight="1" x14ac:dyDescent="0.25">
      <c r="A41" s="244">
        <v>35</v>
      </c>
      <c r="B41" s="252" t="str">
        <f>IF('Frais réels'!B40="","",'Frais réels'!$B40)</f>
        <v/>
      </c>
      <c r="C41" s="252" t="str">
        <f>IF('Frais réels'!C40="","",'Frais réels'!$C40)</f>
        <v/>
      </c>
      <c r="D41" s="252" t="str">
        <f>IF('Frais réels'!D40="","",'Frais réels'!$D40)</f>
        <v/>
      </c>
      <c r="E41" s="251" t="str">
        <f>IF('Frais réels'!E40="","",'Frais réels'!$E40)</f>
        <v/>
      </c>
      <c r="F41" s="251" t="str">
        <f>IF('Frais réels'!F40="","",'Frais réels'!$F40)</f>
        <v/>
      </c>
      <c r="G41" s="279" t="str">
        <f>IF('Frais réels'!G40="","",'Frais réels'!$G40)</f>
        <v/>
      </c>
      <c r="H41" s="94"/>
      <c r="I41" s="254" t="str">
        <f t="shared" si="0"/>
        <v/>
      </c>
      <c r="J41" s="285" t="str">
        <f t="shared" si="1"/>
        <v/>
      </c>
      <c r="K41" s="291" t="str">
        <f t="shared" si="2"/>
        <v/>
      </c>
      <c r="L41" s="287" t="str">
        <f t="shared" si="3"/>
        <v/>
      </c>
      <c r="M41" s="298"/>
      <c r="N41" s="126"/>
    </row>
    <row r="42" spans="1:14" ht="20.100000000000001" customHeight="1" x14ac:dyDescent="0.25">
      <c r="A42" s="244">
        <v>36</v>
      </c>
      <c r="B42" s="252" t="str">
        <f>IF('Frais réels'!B41="","",'Frais réels'!$B41)</f>
        <v/>
      </c>
      <c r="C42" s="252" t="str">
        <f>IF('Frais réels'!C41="","",'Frais réels'!$C41)</f>
        <v/>
      </c>
      <c r="D42" s="252" t="str">
        <f>IF('Frais réels'!D41="","",'Frais réels'!$D41)</f>
        <v/>
      </c>
      <c r="E42" s="251" t="str">
        <f>IF('Frais réels'!E41="","",'Frais réels'!$E41)</f>
        <v/>
      </c>
      <c r="F42" s="251" t="str">
        <f>IF('Frais réels'!F41="","",'Frais réels'!$F41)</f>
        <v/>
      </c>
      <c r="G42" s="279" t="str">
        <f>IF('Frais réels'!G41="","",'Frais réels'!$G41)</f>
        <v/>
      </c>
      <c r="H42" s="94"/>
      <c r="I42" s="254" t="str">
        <f t="shared" si="0"/>
        <v/>
      </c>
      <c r="J42" s="285" t="str">
        <f t="shared" si="1"/>
        <v/>
      </c>
      <c r="K42" s="291" t="str">
        <f t="shared" si="2"/>
        <v/>
      </c>
      <c r="L42" s="287" t="str">
        <f t="shared" si="3"/>
        <v/>
      </c>
      <c r="M42" s="298"/>
      <c r="N42" s="126"/>
    </row>
    <row r="43" spans="1:14" ht="20.100000000000001" customHeight="1" x14ac:dyDescent="0.25">
      <c r="A43" s="244">
        <v>37</v>
      </c>
      <c r="B43" s="252" t="str">
        <f>IF('Frais réels'!B42="","",'Frais réels'!$B42)</f>
        <v/>
      </c>
      <c r="C43" s="252" t="str">
        <f>IF('Frais réels'!C42="","",'Frais réels'!$C42)</f>
        <v/>
      </c>
      <c r="D43" s="252" t="str">
        <f>IF('Frais réels'!D42="","",'Frais réels'!$D42)</f>
        <v/>
      </c>
      <c r="E43" s="251" t="str">
        <f>IF('Frais réels'!E42="","",'Frais réels'!$E42)</f>
        <v/>
      </c>
      <c r="F43" s="251" t="str">
        <f>IF('Frais réels'!F42="","",'Frais réels'!$F42)</f>
        <v/>
      </c>
      <c r="G43" s="279" t="str">
        <f>IF('Frais réels'!G42="","",'Frais réels'!$G42)</f>
        <v/>
      </c>
      <c r="H43" s="94"/>
      <c r="I43" s="254" t="str">
        <f t="shared" si="0"/>
        <v/>
      </c>
      <c r="J43" s="285" t="str">
        <f t="shared" si="1"/>
        <v/>
      </c>
      <c r="K43" s="291" t="str">
        <f t="shared" si="2"/>
        <v/>
      </c>
      <c r="L43" s="287" t="str">
        <f t="shared" si="3"/>
        <v/>
      </c>
      <c r="M43" s="298"/>
      <c r="N43" s="126"/>
    </row>
    <row r="44" spans="1:14" ht="20.100000000000001" customHeight="1" x14ac:dyDescent="0.25">
      <c r="A44" s="244">
        <v>38</v>
      </c>
      <c r="B44" s="252" t="str">
        <f>IF('Frais réels'!B43="","",'Frais réels'!$B43)</f>
        <v/>
      </c>
      <c r="C44" s="252" t="str">
        <f>IF('Frais réels'!C43="","",'Frais réels'!$C43)</f>
        <v/>
      </c>
      <c r="D44" s="252" t="str">
        <f>IF('Frais réels'!D43="","",'Frais réels'!$D43)</f>
        <v/>
      </c>
      <c r="E44" s="251" t="str">
        <f>IF('Frais réels'!E43="","",'Frais réels'!$E43)</f>
        <v/>
      </c>
      <c r="F44" s="251" t="str">
        <f>IF('Frais réels'!F43="","",'Frais réels'!$F43)</f>
        <v/>
      </c>
      <c r="G44" s="279" t="str">
        <f>IF('Frais réels'!G43="","",'Frais réels'!$G43)</f>
        <v/>
      </c>
      <c r="H44" s="94"/>
      <c r="I44" s="254" t="str">
        <f t="shared" si="0"/>
        <v/>
      </c>
      <c r="J44" s="285" t="str">
        <f t="shared" si="1"/>
        <v/>
      </c>
      <c r="K44" s="291" t="str">
        <f t="shared" si="2"/>
        <v/>
      </c>
      <c r="L44" s="287" t="str">
        <f t="shared" si="3"/>
        <v/>
      </c>
      <c r="M44" s="298"/>
      <c r="N44" s="126"/>
    </row>
    <row r="45" spans="1:14" ht="20.100000000000001" customHeight="1" x14ac:dyDescent="0.25">
      <c r="A45" s="244">
        <v>39</v>
      </c>
      <c r="B45" s="252" t="str">
        <f>IF('Frais réels'!B44="","",'Frais réels'!$B44)</f>
        <v/>
      </c>
      <c r="C45" s="252" t="str">
        <f>IF('Frais réels'!C44="","",'Frais réels'!$C44)</f>
        <v/>
      </c>
      <c r="D45" s="252" t="str">
        <f>IF('Frais réels'!D44="","",'Frais réels'!$D44)</f>
        <v/>
      </c>
      <c r="E45" s="251" t="str">
        <f>IF('Frais réels'!E44="","",'Frais réels'!$E44)</f>
        <v/>
      </c>
      <c r="F45" s="251" t="str">
        <f>IF('Frais réels'!F44="","",'Frais réels'!$F44)</f>
        <v/>
      </c>
      <c r="G45" s="279" t="str">
        <f>IF('Frais réels'!G44="","",'Frais réels'!$G44)</f>
        <v/>
      </c>
      <c r="H45" s="94"/>
      <c r="I45" s="254" t="str">
        <f t="shared" si="0"/>
        <v/>
      </c>
      <c r="J45" s="285" t="str">
        <f t="shared" si="1"/>
        <v/>
      </c>
      <c r="K45" s="291" t="str">
        <f t="shared" si="2"/>
        <v/>
      </c>
      <c r="L45" s="287" t="str">
        <f t="shared" si="3"/>
        <v/>
      </c>
      <c r="M45" s="298"/>
      <c r="N45" s="126"/>
    </row>
    <row r="46" spans="1:14" ht="20.100000000000001" customHeight="1" x14ac:dyDescent="0.25">
      <c r="A46" s="244">
        <v>40</v>
      </c>
      <c r="B46" s="252" t="str">
        <f>IF('Frais réels'!B45="","",'Frais réels'!$B45)</f>
        <v/>
      </c>
      <c r="C46" s="252" t="str">
        <f>IF('Frais réels'!C45="","",'Frais réels'!$C45)</f>
        <v/>
      </c>
      <c r="D46" s="252" t="str">
        <f>IF('Frais réels'!D45="","",'Frais réels'!$D45)</f>
        <v/>
      </c>
      <c r="E46" s="251" t="str">
        <f>IF('Frais réels'!E45="","",'Frais réels'!$E45)</f>
        <v/>
      </c>
      <c r="F46" s="251" t="str">
        <f>IF('Frais réels'!F45="","",'Frais réels'!$F45)</f>
        <v/>
      </c>
      <c r="G46" s="279" t="str">
        <f>IF('Frais réels'!G45="","",'Frais réels'!$G45)</f>
        <v/>
      </c>
      <c r="H46" s="94"/>
      <c r="I46" s="254" t="str">
        <f t="shared" si="0"/>
        <v/>
      </c>
      <c r="J46" s="285" t="str">
        <f t="shared" si="1"/>
        <v/>
      </c>
      <c r="K46" s="291" t="str">
        <f t="shared" si="2"/>
        <v/>
      </c>
      <c r="L46" s="287" t="str">
        <f t="shared" si="3"/>
        <v/>
      </c>
      <c r="M46" s="298"/>
      <c r="N46" s="126"/>
    </row>
    <row r="47" spans="1:14" ht="20.100000000000001" customHeight="1" x14ac:dyDescent="0.25">
      <c r="A47" s="244">
        <v>41</v>
      </c>
      <c r="B47" s="252" t="str">
        <f>IF('Frais réels'!B46="","",'Frais réels'!$B46)</f>
        <v/>
      </c>
      <c r="C47" s="252" t="str">
        <f>IF('Frais réels'!C46="","",'Frais réels'!$C46)</f>
        <v/>
      </c>
      <c r="D47" s="252" t="str">
        <f>IF('Frais réels'!D46="","",'Frais réels'!$D46)</f>
        <v/>
      </c>
      <c r="E47" s="251" t="str">
        <f>IF('Frais réels'!E46="","",'Frais réels'!$E46)</f>
        <v/>
      </c>
      <c r="F47" s="251" t="str">
        <f>IF('Frais réels'!F46="","",'Frais réels'!$F46)</f>
        <v/>
      </c>
      <c r="G47" s="279" t="str">
        <f>IF('Frais réels'!G46="","",'Frais réels'!$G46)</f>
        <v/>
      </c>
      <c r="H47" s="94"/>
      <c r="I47" s="254" t="str">
        <f t="shared" si="0"/>
        <v/>
      </c>
      <c r="J47" s="285" t="str">
        <f t="shared" si="1"/>
        <v/>
      </c>
      <c r="K47" s="291" t="str">
        <f t="shared" si="2"/>
        <v/>
      </c>
      <c r="L47" s="287" t="str">
        <f t="shared" si="3"/>
        <v/>
      </c>
      <c r="M47" s="298"/>
      <c r="N47" s="126"/>
    </row>
    <row r="48" spans="1:14" ht="20.100000000000001" customHeight="1" x14ac:dyDescent="0.25">
      <c r="A48" s="244">
        <v>42</v>
      </c>
      <c r="B48" s="252" t="str">
        <f>IF('Frais réels'!B47="","",'Frais réels'!$B47)</f>
        <v/>
      </c>
      <c r="C48" s="252" t="str">
        <f>IF('Frais réels'!C47="","",'Frais réels'!$C47)</f>
        <v/>
      </c>
      <c r="D48" s="252" t="str">
        <f>IF('Frais réels'!D47="","",'Frais réels'!$D47)</f>
        <v/>
      </c>
      <c r="E48" s="251" t="str">
        <f>IF('Frais réels'!E47="","",'Frais réels'!$E47)</f>
        <v/>
      </c>
      <c r="F48" s="251" t="str">
        <f>IF('Frais réels'!F47="","",'Frais réels'!$F47)</f>
        <v/>
      </c>
      <c r="G48" s="279" t="str">
        <f>IF('Frais réels'!G47="","",'Frais réels'!$G47)</f>
        <v/>
      </c>
      <c r="H48" s="94"/>
      <c r="I48" s="254" t="str">
        <f t="shared" si="0"/>
        <v/>
      </c>
      <c r="J48" s="285" t="str">
        <f t="shared" si="1"/>
        <v/>
      </c>
      <c r="K48" s="291" t="str">
        <f t="shared" si="2"/>
        <v/>
      </c>
      <c r="L48" s="287" t="str">
        <f t="shared" si="3"/>
        <v/>
      </c>
      <c r="M48" s="298"/>
      <c r="N48" s="126"/>
    </row>
    <row r="49" spans="1:14" ht="20.100000000000001" customHeight="1" x14ac:dyDescent="0.25">
      <c r="A49" s="244">
        <v>43</v>
      </c>
      <c r="B49" s="252" t="str">
        <f>IF('Frais réels'!B48="","",'Frais réels'!$B48)</f>
        <v/>
      </c>
      <c r="C49" s="252" t="str">
        <f>IF('Frais réels'!C48="","",'Frais réels'!$C48)</f>
        <v/>
      </c>
      <c r="D49" s="252" t="str">
        <f>IF('Frais réels'!D48="","",'Frais réels'!$D48)</f>
        <v/>
      </c>
      <c r="E49" s="251" t="str">
        <f>IF('Frais réels'!E48="","",'Frais réels'!$E48)</f>
        <v/>
      </c>
      <c r="F49" s="251" t="str">
        <f>IF('Frais réels'!F48="","",'Frais réels'!$F48)</f>
        <v/>
      </c>
      <c r="G49" s="279" t="str">
        <f>IF('Frais réels'!G48="","",'Frais réels'!$G48)</f>
        <v/>
      </c>
      <c r="H49" s="94"/>
      <c r="I49" s="254" t="str">
        <f t="shared" si="0"/>
        <v/>
      </c>
      <c r="J49" s="285" t="str">
        <f t="shared" si="1"/>
        <v/>
      </c>
      <c r="K49" s="291" t="str">
        <f t="shared" si="2"/>
        <v/>
      </c>
      <c r="L49" s="287" t="str">
        <f t="shared" si="3"/>
        <v/>
      </c>
      <c r="M49" s="298"/>
      <c r="N49" s="126"/>
    </row>
    <row r="50" spans="1:14" ht="20.100000000000001" customHeight="1" x14ac:dyDescent="0.25">
      <c r="A50" s="244">
        <v>44</v>
      </c>
      <c r="B50" s="252" t="str">
        <f>IF('Frais réels'!B49="","",'Frais réels'!$B49)</f>
        <v/>
      </c>
      <c r="C50" s="252" t="str">
        <f>IF('Frais réels'!C49="","",'Frais réels'!$C49)</f>
        <v/>
      </c>
      <c r="D50" s="252" t="str">
        <f>IF('Frais réels'!D49="","",'Frais réels'!$D49)</f>
        <v/>
      </c>
      <c r="E50" s="251" t="str">
        <f>IF('Frais réels'!E49="","",'Frais réels'!$E49)</f>
        <v/>
      </c>
      <c r="F50" s="251" t="str">
        <f>IF('Frais réels'!F49="","",'Frais réels'!$F49)</f>
        <v/>
      </c>
      <c r="G50" s="279" t="str">
        <f>IF('Frais réels'!G49="","",'Frais réels'!$G49)</f>
        <v/>
      </c>
      <c r="H50" s="94"/>
      <c r="I50" s="254" t="str">
        <f t="shared" si="0"/>
        <v/>
      </c>
      <c r="J50" s="285" t="str">
        <f t="shared" si="1"/>
        <v/>
      </c>
      <c r="K50" s="291" t="str">
        <f t="shared" si="2"/>
        <v/>
      </c>
      <c r="L50" s="287" t="str">
        <f t="shared" si="3"/>
        <v/>
      </c>
      <c r="M50" s="298"/>
      <c r="N50" s="126"/>
    </row>
    <row r="51" spans="1:14" ht="20.100000000000001" customHeight="1" x14ac:dyDescent="0.25">
      <c r="A51" s="244">
        <v>45</v>
      </c>
      <c r="B51" s="252" t="str">
        <f>IF('Frais réels'!B50="","",'Frais réels'!$B50)</f>
        <v/>
      </c>
      <c r="C51" s="252" t="str">
        <f>IF('Frais réels'!C50="","",'Frais réels'!$C50)</f>
        <v/>
      </c>
      <c r="D51" s="252" t="str">
        <f>IF('Frais réels'!D50="","",'Frais réels'!$D50)</f>
        <v/>
      </c>
      <c r="E51" s="251" t="str">
        <f>IF('Frais réels'!E50="","",'Frais réels'!$E50)</f>
        <v/>
      </c>
      <c r="F51" s="251" t="str">
        <f>IF('Frais réels'!F50="","",'Frais réels'!$F50)</f>
        <v/>
      </c>
      <c r="G51" s="279" t="str">
        <f>IF('Frais réels'!G50="","",'Frais réels'!$G50)</f>
        <v/>
      </c>
      <c r="H51" s="94"/>
      <c r="I51" s="254" t="str">
        <f t="shared" si="0"/>
        <v/>
      </c>
      <c r="J51" s="285" t="str">
        <f t="shared" si="1"/>
        <v/>
      </c>
      <c r="K51" s="291" t="str">
        <f t="shared" si="2"/>
        <v/>
      </c>
      <c r="L51" s="287" t="str">
        <f t="shared" si="3"/>
        <v/>
      </c>
      <c r="M51" s="298"/>
      <c r="N51" s="126"/>
    </row>
    <row r="52" spans="1:14" ht="20.100000000000001" customHeight="1" x14ac:dyDescent="0.25">
      <c r="A52" s="244">
        <v>46</v>
      </c>
      <c r="B52" s="252" t="str">
        <f>IF('Frais réels'!B51="","",'Frais réels'!$B51)</f>
        <v/>
      </c>
      <c r="C52" s="252" t="str">
        <f>IF('Frais réels'!C51="","",'Frais réels'!$C51)</f>
        <v/>
      </c>
      <c r="D52" s="252" t="str">
        <f>IF('Frais réels'!D51="","",'Frais réels'!$D51)</f>
        <v/>
      </c>
      <c r="E52" s="251" t="str">
        <f>IF('Frais réels'!E51="","",'Frais réels'!$E51)</f>
        <v/>
      </c>
      <c r="F52" s="251" t="str">
        <f>IF('Frais réels'!F51="","",'Frais réels'!$F51)</f>
        <v/>
      </c>
      <c r="G52" s="279" t="str">
        <f>IF('Frais réels'!G51="","",'Frais réels'!$G51)</f>
        <v/>
      </c>
      <c r="H52" s="94"/>
      <c r="I52" s="254" t="str">
        <f t="shared" si="0"/>
        <v/>
      </c>
      <c r="J52" s="285" t="str">
        <f t="shared" si="1"/>
        <v/>
      </c>
      <c r="K52" s="291" t="str">
        <f t="shared" si="2"/>
        <v/>
      </c>
      <c r="L52" s="287" t="str">
        <f t="shared" si="3"/>
        <v/>
      </c>
      <c r="M52" s="298"/>
      <c r="N52" s="126"/>
    </row>
    <row r="53" spans="1:14" ht="20.100000000000001" customHeight="1" x14ac:dyDescent="0.25">
      <c r="A53" s="244">
        <v>47</v>
      </c>
      <c r="B53" s="252" t="str">
        <f>IF('Frais réels'!B52="","",'Frais réels'!$B52)</f>
        <v/>
      </c>
      <c r="C53" s="252" t="str">
        <f>IF('Frais réels'!C52="","",'Frais réels'!$C52)</f>
        <v/>
      </c>
      <c r="D53" s="252" t="str">
        <f>IF('Frais réels'!D52="","",'Frais réels'!$D52)</f>
        <v/>
      </c>
      <c r="E53" s="251" t="str">
        <f>IF('Frais réels'!E52="","",'Frais réels'!$E52)</f>
        <v/>
      </c>
      <c r="F53" s="251" t="str">
        <f>IF('Frais réels'!F52="","",'Frais réels'!$F52)</f>
        <v/>
      </c>
      <c r="G53" s="279" t="str">
        <f>IF('Frais réels'!G52="","",'Frais réels'!$G52)</f>
        <v/>
      </c>
      <c r="H53" s="94"/>
      <c r="I53" s="254" t="str">
        <f t="shared" si="0"/>
        <v/>
      </c>
      <c r="J53" s="285" t="str">
        <f t="shared" si="1"/>
        <v/>
      </c>
      <c r="K53" s="291" t="str">
        <f t="shared" si="2"/>
        <v/>
      </c>
      <c r="L53" s="287" t="str">
        <f t="shared" si="3"/>
        <v/>
      </c>
      <c r="M53" s="298"/>
      <c r="N53" s="126"/>
    </row>
    <row r="54" spans="1:14" ht="20.100000000000001" customHeight="1" x14ac:dyDescent="0.25">
      <c r="A54" s="244">
        <v>48</v>
      </c>
      <c r="B54" s="252" t="str">
        <f>IF('Frais réels'!B53="","",'Frais réels'!$B53)</f>
        <v/>
      </c>
      <c r="C54" s="252" t="str">
        <f>IF('Frais réels'!C53="","",'Frais réels'!$C53)</f>
        <v/>
      </c>
      <c r="D54" s="252" t="str">
        <f>IF('Frais réels'!D53="","",'Frais réels'!$D53)</f>
        <v/>
      </c>
      <c r="E54" s="251" t="str">
        <f>IF('Frais réels'!E53="","",'Frais réels'!$E53)</f>
        <v/>
      </c>
      <c r="F54" s="251" t="str">
        <f>IF('Frais réels'!F53="","",'Frais réels'!$F53)</f>
        <v/>
      </c>
      <c r="G54" s="279" t="str">
        <f>IF('Frais réels'!G53="","",'Frais réels'!$G53)</f>
        <v/>
      </c>
      <c r="H54" s="94"/>
      <c r="I54" s="254" t="str">
        <f t="shared" si="0"/>
        <v/>
      </c>
      <c r="J54" s="285" t="str">
        <f t="shared" si="1"/>
        <v/>
      </c>
      <c r="K54" s="291" t="str">
        <f t="shared" si="2"/>
        <v/>
      </c>
      <c r="L54" s="287" t="str">
        <f t="shared" si="3"/>
        <v/>
      </c>
      <c r="M54" s="298"/>
      <c r="N54" s="126"/>
    </row>
    <row r="55" spans="1:14" ht="20.100000000000001" customHeight="1" x14ac:dyDescent="0.25">
      <c r="A55" s="244">
        <v>49</v>
      </c>
      <c r="B55" s="252" t="str">
        <f>IF('Frais réels'!B54="","",'Frais réels'!$B54)</f>
        <v/>
      </c>
      <c r="C55" s="252" t="str">
        <f>IF('Frais réels'!C54="","",'Frais réels'!$C54)</f>
        <v/>
      </c>
      <c r="D55" s="252" t="str">
        <f>IF('Frais réels'!D54="","",'Frais réels'!$D54)</f>
        <v/>
      </c>
      <c r="E55" s="251" t="str">
        <f>IF('Frais réels'!E54="","",'Frais réels'!$E54)</f>
        <v/>
      </c>
      <c r="F55" s="251" t="str">
        <f>IF('Frais réels'!F54="","",'Frais réels'!$F54)</f>
        <v/>
      </c>
      <c r="G55" s="279" t="str">
        <f>IF('Frais réels'!G54="","",'Frais réels'!$G54)</f>
        <v/>
      </c>
      <c r="H55" s="94"/>
      <c r="I55" s="254" t="str">
        <f t="shared" si="0"/>
        <v/>
      </c>
      <c r="J55" s="285" t="str">
        <f t="shared" si="1"/>
        <v/>
      </c>
      <c r="K55" s="291" t="str">
        <f t="shared" si="2"/>
        <v/>
      </c>
      <c r="L55" s="287" t="str">
        <f t="shared" si="3"/>
        <v/>
      </c>
      <c r="M55" s="298"/>
      <c r="N55" s="126"/>
    </row>
    <row r="56" spans="1:14" ht="20.100000000000001" customHeight="1" x14ac:dyDescent="0.25">
      <c r="A56" s="244">
        <v>50</v>
      </c>
      <c r="B56" s="252" t="str">
        <f>IF('Frais réels'!B55="","",'Frais réels'!$B55)</f>
        <v/>
      </c>
      <c r="C56" s="252" t="str">
        <f>IF('Frais réels'!C55="","",'Frais réels'!$C55)</f>
        <v/>
      </c>
      <c r="D56" s="252" t="str">
        <f>IF('Frais réels'!D55="","",'Frais réels'!$D55)</f>
        <v/>
      </c>
      <c r="E56" s="251" t="str">
        <f>IF('Frais réels'!E55="","",'Frais réels'!$E55)</f>
        <v/>
      </c>
      <c r="F56" s="251" t="str">
        <f>IF('Frais réels'!F55="","",'Frais réels'!$F55)</f>
        <v/>
      </c>
      <c r="G56" s="279" t="str">
        <f>IF('Frais réels'!G55="","",'Frais réels'!$G55)</f>
        <v/>
      </c>
      <c r="H56" s="94"/>
      <c r="I56" s="254" t="str">
        <f t="shared" si="0"/>
        <v/>
      </c>
      <c r="J56" s="285" t="str">
        <f t="shared" si="1"/>
        <v/>
      </c>
      <c r="K56" s="291" t="str">
        <f t="shared" si="2"/>
        <v/>
      </c>
      <c r="L56" s="287" t="str">
        <f t="shared" si="3"/>
        <v/>
      </c>
      <c r="M56" s="298"/>
      <c r="N56" s="126"/>
    </row>
    <row r="57" spans="1:14" ht="20.100000000000001" customHeight="1" x14ac:dyDescent="0.25">
      <c r="A57" s="244">
        <v>51</v>
      </c>
      <c r="B57" s="252" t="str">
        <f>IF('Frais réels'!B56="","",'Frais réels'!$B56)</f>
        <v/>
      </c>
      <c r="C57" s="252" t="str">
        <f>IF('Frais réels'!C56="","",'Frais réels'!$C56)</f>
        <v/>
      </c>
      <c r="D57" s="252" t="str">
        <f>IF('Frais réels'!D56="","",'Frais réels'!$D56)</f>
        <v/>
      </c>
      <c r="E57" s="251" t="str">
        <f>IF('Frais réels'!E56="","",'Frais réels'!$E56)</f>
        <v/>
      </c>
      <c r="F57" s="251" t="str">
        <f>IF('Frais réels'!F56="","",'Frais réels'!$F56)</f>
        <v/>
      </c>
      <c r="G57" s="279" t="str">
        <f>IF('Frais réels'!G56="","",'Frais réels'!$G56)</f>
        <v/>
      </c>
      <c r="H57" s="94"/>
      <c r="I57" s="254" t="str">
        <f t="shared" si="0"/>
        <v/>
      </c>
      <c r="J57" s="285" t="str">
        <f t="shared" si="1"/>
        <v/>
      </c>
      <c r="K57" s="291" t="str">
        <f t="shared" si="2"/>
        <v/>
      </c>
      <c r="L57" s="287" t="str">
        <f t="shared" si="3"/>
        <v/>
      </c>
      <c r="M57" s="298"/>
      <c r="N57" s="126"/>
    </row>
    <row r="58" spans="1:14" ht="20.100000000000001" customHeight="1" x14ac:dyDescent="0.25">
      <c r="A58" s="244">
        <v>52</v>
      </c>
      <c r="B58" s="252" t="str">
        <f>IF('Frais réels'!B57="","",'Frais réels'!$B57)</f>
        <v/>
      </c>
      <c r="C58" s="252" t="str">
        <f>IF('Frais réels'!C57="","",'Frais réels'!$C57)</f>
        <v/>
      </c>
      <c r="D58" s="252" t="str">
        <f>IF('Frais réels'!D57="","",'Frais réels'!$D57)</f>
        <v/>
      </c>
      <c r="E58" s="251" t="str">
        <f>IF('Frais réels'!E57="","",'Frais réels'!$E57)</f>
        <v/>
      </c>
      <c r="F58" s="251" t="str">
        <f>IF('Frais réels'!F57="","",'Frais réels'!$F57)</f>
        <v/>
      </c>
      <c r="G58" s="279" t="str">
        <f>IF('Frais réels'!G57="","",'Frais réels'!$G57)</f>
        <v/>
      </c>
      <c r="H58" s="94"/>
      <c r="I58" s="254" t="str">
        <f t="shared" si="0"/>
        <v/>
      </c>
      <c r="J58" s="285" t="str">
        <f t="shared" si="1"/>
        <v/>
      </c>
      <c r="K58" s="291" t="str">
        <f t="shared" si="2"/>
        <v/>
      </c>
      <c r="L58" s="287" t="str">
        <f t="shared" si="3"/>
        <v/>
      </c>
      <c r="M58" s="298"/>
      <c r="N58" s="126"/>
    </row>
    <row r="59" spans="1:14" ht="20.100000000000001" customHeight="1" x14ac:dyDescent="0.25">
      <c r="A59" s="244">
        <v>53</v>
      </c>
      <c r="B59" s="252" t="str">
        <f>IF('Frais réels'!B58="","",'Frais réels'!$B58)</f>
        <v/>
      </c>
      <c r="C59" s="252" t="str">
        <f>IF('Frais réels'!C58="","",'Frais réels'!$C58)</f>
        <v/>
      </c>
      <c r="D59" s="252" t="str">
        <f>IF('Frais réels'!D58="","",'Frais réels'!$D58)</f>
        <v/>
      </c>
      <c r="E59" s="251" t="str">
        <f>IF('Frais réels'!E58="","",'Frais réels'!$E58)</f>
        <v/>
      </c>
      <c r="F59" s="251" t="str">
        <f>IF('Frais réels'!F58="","",'Frais réels'!$F58)</f>
        <v/>
      </c>
      <c r="G59" s="279" t="str">
        <f>IF('Frais réels'!G58="","",'Frais réels'!$G58)</f>
        <v/>
      </c>
      <c r="H59" s="94"/>
      <c r="I59" s="254" t="str">
        <f t="shared" si="0"/>
        <v/>
      </c>
      <c r="J59" s="285" t="str">
        <f t="shared" si="1"/>
        <v/>
      </c>
      <c r="K59" s="291" t="str">
        <f t="shared" si="2"/>
        <v/>
      </c>
      <c r="L59" s="287" t="str">
        <f t="shared" si="3"/>
        <v/>
      </c>
      <c r="M59" s="298"/>
      <c r="N59" s="126"/>
    </row>
    <row r="60" spans="1:14" ht="20.100000000000001" customHeight="1" x14ac:dyDescent="0.25">
      <c r="A60" s="244">
        <v>54</v>
      </c>
      <c r="B60" s="252" t="str">
        <f>IF('Frais réels'!B59="","",'Frais réels'!$B59)</f>
        <v/>
      </c>
      <c r="C60" s="252" t="str">
        <f>IF('Frais réels'!C59="","",'Frais réels'!$C59)</f>
        <v/>
      </c>
      <c r="D60" s="252" t="str">
        <f>IF('Frais réels'!D59="","",'Frais réels'!$D59)</f>
        <v/>
      </c>
      <c r="E60" s="251" t="str">
        <f>IF('Frais réels'!E59="","",'Frais réels'!$E59)</f>
        <v/>
      </c>
      <c r="F60" s="251" t="str">
        <f>IF('Frais réels'!F59="","",'Frais réels'!$F59)</f>
        <v/>
      </c>
      <c r="G60" s="279" t="str">
        <f>IF('Frais réels'!G59="","",'Frais réels'!$G59)</f>
        <v/>
      </c>
      <c r="H60" s="94"/>
      <c r="I60" s="254" t="str">
        <f t="shared" si="0"/>
        <v/>
      </c>
      <c r="J60" s="285" t="str">
        <f t="shared" si="1"/>
        <v/>
      </c>
      <c r="K60" s="291" t="str">
        <f t="shared" si="2"/>
        <v/>
      </c>
      <c r="L60" s="287" t="str">
        <f t="shared" si="3"/>
        <v/>
      </c>
      <c r="M60" s="298"/>
      <c r="N60" s="126"/>
    </row>
    <row r="61" spans="1:14" ht="20.100000000000001" customHeight="1" x14ac:dyDescent="0.25">
      <c r="A61" s="244">
        <v>55</v>
      </c>
      <c r="B61" s="252" t="str">
        <f>IF('Frais réels'!B60="","",'Frais réels'!$B60)</f>
        <v/>
      </c>
      <c r="C61" s="252" t="str">
        <f>IF('Frais réels'!C60="","",'Frais réels'!$C60)</f>
        <v/>
      </c>
      <c r="D61" s="252" t="str">
        <f>IF('Frais réels'!D60="","",'Frais réels'!$D60)</f>
        <v/>
      </c>
      <c r="E61" s="251" t="str">
        <f>IF('Frais réels'!E60="","",'Frais réels'!$E60)</f>
        <v/>
      </c>
      <c r="F61" s="251" t="str">
        <f>IF('Frais réels'!F60="","",'Frais réels'!$F60)</f>
        <v/>
      </c>
      <c r="G61" s="279" t="str">
        <f>IF('Frais réels'!G60="","",'Frais réels'!$G60)</f>
        <v/>
      </c>
      <c r="H61" s="94"/>
      <c r="I61" s="254" t="str">
        <f t="shared" si="0"/>
        <v/>
      </c>
      <c r="J61" s="285" t="str">
        <f t="shared" si="1"/>
        <v/>
      </c>
      <c r="K61" s="291" t="str">
        <f t="shared" si="2"/>
        <v/>
      </c>
      <c r="L61" s="287" t="str">
        <f t="shared" si="3"/>
        <v/>
      </c>
      <c r="M61" s="298"/>
      <c r="N61" s="126"/>
    </row>
    <row r="62" spans="1:14" ht="20.100000000000001" customHeight="1" x14ac:dyDescent="0.25">
      <c r="A62" s="244">
        <v>56</v>
      </c>
      <c r="B62" s="252" t="str">
        <f>IF('Frais réels'!B61="","",'Frais réels'!$B61)</f>
        <v/>
      </c>
      <c r="C62" s="252" t="str">
        <f>IF('Frais réels'!C61="","",'Frais réels'!$C61)</f>
        <v/>
      </c>
      <c r="D62" s="252" t="str">
        <f>IF('Frais réels'!D61="","",'Frais réels'!$D61)</f>
        <v/>
      </c>
      <c r="E62" s="251" t="str">
        <f>IF('Frais réels'!E61="","",'Frais réels'!$E61)</f>
        <v/>
      </c>
      <c r="F62" s="251" t="str">
        <f>IF('Frais réels'!F61="","",'Frais réels'!$F61)</f>
        <v/>
      </c>
      <c r="G62" s="279" t="str">
        <f>IF('Frais réels'!G61="","",'Frais réels'!$G61)</f>
        <v/>
      </c>
      <c r="H62" s="94"/>
      <c r="I62" s="254" t="str">
        <f t="shared" si="0"/>
        <v/>
      </c>
      <c r="J62" s="285" t="str">
        <f t="shared" si="1"/>
        <v/>
      </c>
      <c r="K62" s="291" t="str">
        <f t="shared" si="2"/>
        <v/>
      </c>
      <c r="L62" s="287" t="str">
        <f t="shared" si="3"/>
        <v/>
      </c>
      <c r="M62" s="298"/>
      <c r="N62" s="126"/>
    </row>
    <row r="63" spans="1:14" ht="20.100000000000001" customHeight="1" x14ac:dyDescent="0.25">
      <c r="A63" s="244">
        <v>57</v>
      </c>
      <c r="B63" s="252" t="str">
        <f>IF('Frais réels'!B62="","",'Frais réels'!$B62)</f>
        <v/>
      </c>
      <c r="C63" s="252" t="str">
        <f>IF('Frais réels'!C62="","",'Frais réels'!$C62)</f>
        <v/>
      </c>
      <c r="D63" s="252" t="str">
        <f>IF('Frais réels'!D62="","",'Frais réels'!$D62)</f>
        <v/>
      </c>
      <c r="E63" s="251" t="str">
        <f>IF('Frais réels'!E62="","",'Frais réels'!$E62)</f>
        <v/>
      </c>
      <c r="F63" s="251" t="str">
        <f>IF('Frais réels'!F62="","",'Frais réels'!$F62)</f>
        <v/>
      </c>
      <c r="G63" s="279" t="str">
        <f>IF('Frais réels'!G62="","",'Frais réels'!$G62)</f>
        <v/>
      </c>
      <c r="H63" s="94"/>
      <c r="I63" s="254" t="str">
        <f t="shared" si="0"/>
        <v/>
      </c>
      <c r="J63" s="285" t="str">
        <f t="shared" si="1"/>
        <v/>
      </c>
      <c r="K63" s="291" t="str">
        <f t="shared" si="2"/>
        <v/>
      </c>
      <c r="L63" s="287" t="str">
        <f t="shared" si="3"/>
        <v/>
      </c>
      <c r="M63" s="298"/>
      <c r="N63" s="126"/>
    </row>
    <row r="64" spans="1:14" ht="20.100000000000001" customHeight="1" x14ac:dyDescent="0.25">
      <c r="A64" s="244">
        <v>58</v>
      </c>
      <c r="B64" s="252" t="str">
        <f>IF('Frais réels'!B63="","",'Frais réels'!$B63)</f>
        <v/>
      </c>
      <c r="C64" s="252" t="str">
        <f>IF('Frais réels'!C63="","",'Frais réels'!$C63)</f>
        <v/>
      </c>
      <c r="D64" s="252" t="str">
        <f>IF('Frais réels'!D63="","",'Frais réels'!$D63)</f>
        <v/>
      </c>
      <c r="E64" s="251" t="str">
        <f>IF('Frais réels'!E63="","",'Frais réels'!$E63)</f>
        <v/>
      </c>
      <c r="F64" s="251" t="str">
        <f>IF('Frais réels'!F63="","",'Frais réels'!$F63)</f>
        <v/>
      </c>
      <c r="G64" s="279" t="str">
        <f>IF('Frais réels'!G63="","",'Frais réels'!$G63)</f>
        <v/>
      </c>
      <c r="H64" s="94"/>
      <c r="I64" s="254" t="str">
        <f t="shared" si="0"/>
        <v/>
      </c>
      <c r="J64" s="285" t="str">
        <f t="shared" si="1"/>
        <v/>
      </c>
      <c r="K64" s="291" t="str">
        <f t="shared" si="2"/>
        <v/>
      </c>
      <c r="L64" s="287" t="str">
        <f t="shared" si="3"/>
        <v/>
      </c>
      <c r="M64" s="298"/>
      <c r="N64" s="126"/>
    </row>
    <row r="65" spans="1:14" ht="20.100000000000001" customHeight="1" x14ac:dyDescent="0.25">
      <c r="A65" s="244">
        <v>59</v>
      </c>
      <c r="B65" s="252" t="str">
        <f>IF('Frais réels'!B64="","",'Frais réels'!$B64)</f>
        <v/>
      </c>
      <c r="C65" s="252" t="str">
        <f>IF('Frais réels'!C64="","",'Frais réels'!$C64)</f>
        <v/>
      </c>
      <c r="D65" s="252" t="str">
        <f>IF('Frais réels'!D64="","",'Frais réels'!$D64)</f>
        <v/>
      </c>
      <c r="E65" s="251" t="str">
        <f>IF('Frais réels'!E64="","",'Frais réels'!$E64)</f>
        <v/>
      </c>
      <c r="F65" s="251" t="str">
        <f>IF('Frais réels'!F64="","",'Frais réels'!$F64)</f>
        <v/>
      </c>
      <c r="G65" s="279" t="str">
        <f>IF('Frais réels'!G64="","",'Frais réels'!$G64)</f>
        <v/>
      </c>
      <c r="H65" s="94"/>
      <c r="I65" s="254" t="str">
        <f t="shared" si="0"/>
        <v/>
      </c>
      <c r="J65" s="285" t="str">
        <f t="shared" si="1"/>
        <v/>
      </c>
      <c r="K65" s="291" t="str">
        <f t="shared" si="2"/>
        <v/>
      </c>
      <c r="L65" s="287" t="str">
        <f t="shared" si="3"/>
        <v/>
      </c>
      <c r="M65" s="298"/>
      <c r="N65" s="126"/>
    </row>
    <row r="66" spans="1:14" ht="20.100000000000001" customHeight="1" x14ac:dyDescent="0.25">
      <c r="A66" s="244">
        <v>60</v>
      </c>
      <c r="B66" s="252" t="str">
        <f>IF('Frais réels'!B65="","",'Frais réels'!$B65)</f>
        <v/>
      </c>
      <c r="C66" s="252" t="str">
        <f>IF('Frais réels'!C65="","",'Frais réels'!$C65)</f>
        <v/>
      </c>
      <c r="D66" s="252" t="str">
        <f>IF('Frais réels'!D65="","",'Frais réels'!$D65)</f>
        <v/>
      </c>
      <c r="E66" s="251" t="str">
        <f>IF('Frais réels'!E65="","",'Frais réels'!$E65)</f>
        <v/>
      </c>
      <c r="F66" s="251" t="str">
        <f>IF('Frais réels'!F65="","",'Frais réels'!$F65)</f>
        <v/>
      </c>
      <c r="G66" s="279" t="str">
        <f>IF('Frais réels'!G65="","",'Frais réels'!$G65)</f>
        <v/>
      </c>
      <c r="H66" s="94"/>
      <c r="I66" s="254" t="str">
        <f t="shared" si="0"/>
        <v/>
      </c>
      <c r="J66" s="285" t="str">
        <f t="shared" si="1"/>
        <v/>
      </c>
      <c r="K66" s="291" t="str">
        <f t="shared" si="2"/>
        <v/>
      </c>
      <c r="L66" s="287" t="str">
        <f t="shared" si="3"/>
        <v/>
      </c>
      <c r="M66" s="298"/>
      <c r="N66" s="126"/>
    </row>
    <row r="67" spans="1:14" ht="20.100000000000001" customHeight="1" x14ac:dyDescent="0.25">
      <c r="A67" s="244">
        <v>61</v>
      </c>
      <c r="B67" s="252" t="str">
        <f>IF('Frais réels'!B66="","",'Frais réels'!$B66)</f>
        <v/>
      </c>
      <c r="C67" s="252" t="str">
        <f>IF('Frais réels'!C66="","",'Frais réels'!$C66)</f>
        <v/>
      </c>
      <c r="D67" s="252" t="str">
        <f>IF('Frais réels'!D66="","",'Frais réels'!$D66)</f>
        <v/>
      </c>
      <c r="E67" s="251" t="str">
        <f>IF('Frais réels'!E66="","",'Frais réels'!$E66)</f>
        <v/>
      </c>
      <c r="F67" s="251" t="str">
        <f>IF('Frais réels'!F66="","",'Frais réels'!$F66)</f>
        <v/>
      </c>
      <c r="G67" s="279" t="str">
        <f>IF('Frais réels'!G66="","",'Frais réels'!$G66)</f>
        <v/>
      </c>
      <c r="H67" s="94"/>
      <c r="I67" s="254" t="str">
        <f t="shared" si="0"/>
        <v/>
      </c>
      <c r="J67" s="285" t="str">
        <f t="shared" si="1"/>
        <v/>
      </c>
      <c r="K67" s="291" t="str">
        <f t="shared" si="2"/>
        <v/>
      </c>
      <c r="L67" s="287" t="str">
        <f t="shared" si="3"/>
        <v/>
      </c>
      <c r="M67" s="298"/>
      <c r="N67" s="126"/>
    </row>
    <row r="68" spans="1:14" ht="20.100000000000001" customHeight="1" x14ac:dyDescent="0.25">
      <c r="A68" s="244">
        <v>62</v>
      </c>
      <c r="B68" s="252" t="str">
        <f>IF('Frais réels'!B67="","",'Frais réels'!$B67)</f>
        <v/>
      </c>
      <c r="C68" s="252" t="str">
        <f>IF('Frais réels'!C67="","",'Frais réels'!$C67)</f>
        <v/>
      </c>
      <c r="D68" s="252" t="str">
        <f>IF('Frais réels'!D67="","",'Frais réels'!$D67)</f>
        <v/>
      </c>
      <c r="E68" s="251" t="str">
        <f>IF('Frais réels'!E67="","",'Frais réels'!$E67)</f>
        <v/>
      </c>
      <c r="F68" s="251" t="str">
        <f>IF('Frais réels'!F67="","",'Frais réels'!$F67)</f>
        <v/>
      </c>
      <c r="G68" s="279" t="str">
        <f>IF('Frais réels'!G67="","",'Frais réels'!$G67)</f>
        <v/>
      </c>
      <c r="H68" s="94"/>
      <c r="I68" s="254" t="str">
        <f t="shared" si="0"/>
        <v/>
      </c>
      <c r="J68" s="285" t="str">
        <f t="shared" si="1"/>
        <v/>
      </c>
      <c r="K68" s="291" t="str">
        <f t="shared" si="2"/>
        <v/>
      </c>
      <c r="L68" s="287" t="str">
        <f t="shared" si="3"/>
        <v/>
      </c>
      <c r="M68" s="298"/>
      <c r="N68" s="126"/>
    </row>
    <row r="69" spans="1:14" ht="20.100000000000001" customHeight="1" x14ac:dyDescent="0.25">
      <c r="A69" s="244">
        <v>63</v>
      </c>
      <c r="B69" s="252" t="str">
        <f>IF('Frais réels'!B68="","",'Frais réels'!$B68)</f>
        <v/>
      </c>
      <c r="C69" s="252" t="str">
        <f>IF('Frais réels'!C68="","",'Frais réels'!$C68)</f>
        <v/>
      </c>
      <c r="D69" s="252" t="str">
        <f>IF('Frais réels'!D68="","",'Frais réels'!$D68)</f>
        <v/>
      </c>
      <c r="E69" s="251" t="str">
        <f>IF('Frais réels'!E68="","",'Frais réels'!$E68)</f>
        <v/>
      </c>
      <c r="F69" s="251" t="str">
        <f>IF('Frais réels'!F68="","",'Frais réels'!$F68)</f>
        <v/>
      </c>
      <c r="G69" s="279" t="str">
        <f>IF('Frais réels'!G68="","",'Frais réels'!$G68)</f>
        <v/>
      </c>
      <c r="H69" s="94"/>
      <c r="I69" s="254" t="str">
        <f t="shared" si="0"/>
        <v/>
      </c>
      <c r="J69" s="285" t="str">
        <f t="shared" si="1"/>
        <v/>
      </c>
      <c r="K69" s="291" t="str">
        <f t="shared" si="2"/>
        <v/>
      </c>
      <c r="L69" s="287" t="str">
        <f t="shared" si="3"/>
        <v/>
      </c>
      <c r="M69" s="298"/>
      <c r="N69" s="126"/>
    </row>
    <row r="70" spans="1:14" ht="20.100000000000001" customHeight="1" x14ac:dyDescent="0.25">
      <c r="A70" s="244">
        <v>64</v>
      </c>
      <c r="B70" s="252" t="str">
        <f>IF('Frais réels'!B69="","",'Frais réels'!$B69)</f>
        <v/>
      </c>
      <c r="C70" s="252" t="str">
        <f>IF('Frais réels'!C69="","",'Frais réels'!$C69)</f>
        <v/>
      </c>
      <c r="D70" s="252" t="str">
        <f>IF('Frais réels'!D69="","",'Frais réels'!$D69)</f>
        <v/>
      </c>
      <c r="E70" s="251" t="str">
        <f>IF('Frais réels'!E69="","",'Frais réels'!$E69)</f>
        <v/>
      </c>
      <c r="F70" s="251" t="str">
        <f>IF('Frais réels'!F69="","",'Frais réels'!$F69)</f>
        <v/>
      </c>
      <c r="G70" s="279" t="str">
        <f>IF('Frais réels'!G69="","",'Frais réels'!$G69)</f>
        <v/>
      </c>
      <c r="H70" s="94"/>
      <c r="I70" s="254" t="str">
        <f t="shared" si="0"/>
        <v/>
      </c>
      <c r="J70" s="285" t="str">
        <f t="shared" si="1"/>
        <v/>
      </c>
      <c r="K70" s="291" t="str">
        <f t="shared" si="2"/>
        <v/>
      </c>
      <c r="L70" s="287" t="str">
        <f t="shared" si="3"/>
        <v/>
      </c>
      <c r="M70" s="298"/>
      <c r="N70" s="126"/>
    </row>
    <row r="71" spans="1:14" ht="20.100000000000001" customHeight="1" x14ac:dyDescent="0.25">
      <c r="A71" s="244">
        <v>65</v>
      </c>
      <c r="B71" s="252" t="str">
        <f>IF('Frais réels'!B70="","",'Frais réels'!$B70)</f>
        <v/>
      </c>
      <c r="C71" s="252" t="str">
        <f>IF('Frais réels'!C70="","",'Frais réels'!$C70)</f>
        <v/>
      </c>
      <c r="D71" s="252" t="str">
        <f>IF('Frais réels'!D70="","",'Frais réels'!$D70)</f>
        <v/>
      </c>
      <c r="E71" s="251" t="str">
        <f>IF('Frais réels'!E70="","",'Frais réels'!$E70)</f>
        <v/>
      </c>
      <c r="F71" s="251" t="str">
        <f>IF('Frais réels'!F70="","",'Frais réels'!$F70)</f>
        <v/>
      </c>
      <c r="G71" s="279" t="str">
        <f>IF('Frais réels'!G70="","",'Frais réels'!$G70)</f>
        <v/>
      </c>
      <c r="H71" s="94"/>
      <c r="I71" s="254" t="str">
        <f t="shared" si="0"/>
        <v/>
      </c>
      <c r="J71" s="285" t="str">
        <f t="shared" si="1"/>
        <v/>
      </c>
      <c r="K71" s="291" t="str">
        <f t="shared" si="2"/>
        <v/>
      </c>
      <c r="L71" s="287" t="str">
        <f t="shared" si="3"/>
        <v/>
      </c>
      <c r="M71" s="298"/>
      <c r="N71" s="126"/>
    </row>
    <row r="72" spans="1:14" ht="20.100000000000001" customHeight="1" x14ac:dyDescent="0.25">
      <c r="A72" s="244">
        <v>66</v>
      </c>
      <c r="B72" s="252" t="str">
        <f>IF('Frais réels'!B71="","",'Frais réels'!$B71)</f>
        <v/>
      </c>
      <c r="C72" s="252" t="str">
        <f>IF('Frais réels'!C71="","",'Frais réels'!$C71)</f>
        <v/>
      </c>
      <c r="D72" s="252" t="str">
        <f>IF('Frais réels'!D71="","",'Frais réels'!$D71)</f>
        <v/>
      </c>
      <c r="E72" s="251" t="str">
        <f>IF('Frais réels'!E71="","",'Frais réels'!$E71)</f>
        <v/>
      </c>
      <c r="F72" s="251" t="str">
        <f>IF('Frais réels'!F71="","",'Frais réels'!$F71)</f>
        <v/>
      </c>
      <c r="G72" s="279" t="str">
        <f>IF('Frais réels'!G71="","",'Frais réels'!$G71)</f>
        <v/>
      </c>
      <c r="H72" s="94"/>
      <c r="I72" s="254" t="str">
        <f t="shared" ref="I72:I135" si="4">IF($G72="","",IF($H72&gt;$G72,"Le montant éligible ne peut etre supérieur au montant présenté",""))</f>
        <v/>
      </c>
      <c r="J72" s="285" t="str">
        <f t="shared" ref="J72:J135" si="5">IF(OR(H72=0, ISBLANK(H72)), "", H72)</f>
        <v/>
      </c>
      <c r="K72" s="291" t="str">
        <f t="shared" ref="K72:K135" si="6">IF(F72="Aller - Retour Mayotte - Hexagone",IF(1900=0,"",1900),IF(F72="Aller - Retour Mayotte - La Réunion",IF(700=0,"",700),IF(F72="Aller - Retour Mayotte - Caraïbes",IF(2200=0,"",2200),IF(E72="Billets de train",IF(H72=0,"",""),IF(E72="","")))))</f>
        <v/>
      </c>
      <c r="L72" s="287" t="str">
        <f t="shared" ref="L72:L135" si="7">IF(J72="", "", IF(MIN(J72,K72)=0, "", MIN(J72,K72)))</f>
        <v/>
      </c>
      <c r="M72" s="298"/>
      <c r="N72" s="126"/>
    </row>
    <row r="73" spans="1:14" ht="20.100000000000001" customHeight="1" x14ac:dyDescent="0.25">
      <c r="A73" s="244">
        <v>67</v>
      </c>
      <c r="B73" s="252" t="str">
        <f>IF('Frais réels'!B72="","",'Frais réels'!$B72)</f>
        <v/>
      </c>
      <c r="C73" s="252" t="str">
        <f>IF('Frais réels'!C72="","",'Frais réels'!$C72)</f>
        <v/>
      </c>
      <c r="D73" s="252" t="str">
        <f>IF('Frais réels'!D72="","",'Frais réels'!$D72)</f>
        <v/>
      </c>
      <c r="E73" s="251" t="str">
        <f>IF('Frais réels'!E72="","",'Frais réels'!$E72)</f>
        <v/>
      </c>
      <c r="F73" s="251" t="str">
        <f>IF('Frais réels'!F72="","",'Frais réels'!$F72)</f>
        <v/>
      </c>
      <c r="G73" s="279" t="str">
        <f>IF('Frais réels'!G72="","",'Frais réels'!$G72)</f>
        <v/>
      </c>
      <c r="H73" s="94"/>
      <c r="I73" s="254" t="str">
        <f t="shared" si="4"/>
        <v/>
      </c>
      <c r="J73" s="285" t="str">
        <f t="shared" si="5"/>
        <v/>
      </c>
      <c r="K73" s="291" t="str">
        <f t="shared" si="6"/>
        <v/>
      </c>
      <c r="L73" s="287" t="str">
        <f t="shared" si="7"/>
        <v/>
      </c>
      <c r="M73" s="298"/>
      <c r="N73" s="126"/>
    </row>
    <row r="74" spans="1:14" ht="20.100000000000001" customHeight="1" x14ac:dyDescent="0.25">
      <c r="A74" s="244">
        <v>68</v>
      </c>
      <c r="B74" s="252" t="str">
        <f>IF('Frais réels'!B73="","",'Frais réels'!$B73)</f>
        <v/>
      </c>
      <c r="C74" s="252" t="str">
        <f>IF('Frais réels'!C73="","",'Frais réels'!$C73)</f>
        <v/>
      </c>
      <c r="D74" s="252" t="str">
        <f>IF('Frais réels'!D73="","",'Frais réels'!$D73)</f>
        <v/>
      </c>
      <c r="E74" s="251" t="str">
        <f>IF('Frais réels'!E73="","",'Frais réels'!$E73)</f>
        <v/>
      </c>
      <c r="F74" s="251" t="str">
        <f>IF('Frais réels'!F73="","",'Frais réels'!$F73)</f>
        <v/>
      </c>
      <c r="G74" s="279" t="str">
        <f>IF('Frais réels'!G73="","",'Frais réels'!$G73)</f>
        <v/>
      </c>
      <c r="H74" s="94"/>
      <c r="I74" s="254" t="str">
        <f t="shared" si="4"/>
        <v/>
      </c>
      <c r="J74" s="285" t="str">
        <f t="shared" si="5"/>
        <v/>
      </c>
      <c r="K74" s="291" t="str">
        <f t="shared" si="6"/>
        <v/>
      </c>
      <c r="L74" s="287" t="str">
        <f t="shared" si="7"/>
        <v/>
      </c>
      <c r="M74" s="298"/>
      <c r="N74" s="126"/>
    </row>
    <row r="75" spans="1:14" ht="20.100000000000001" customHeight="1" x14ac:dyDescent="0.25">
      <c r="A75" s="244">
        <v>69</v>
      </c>
      <c r="B75" s="252" t="str">
        <f>IF('Frais réels'!B74="","",'Frais réels'!$B74)</f>
        <v/>
      </c>
      <c r="C75" s="252" t="str">
        <f>IF('Frais réels'!C74="","",'Frais réels'!$C74)</f>
        <v/>
      </c>
      <c r="D75" s="252" t="str">
        <f>IF('Frais réels'!D74="","",'Frais réels'!$D74)</f>
        <v/>
      </c>
      <c r="E75" s="251" t="str">
        <f>IF('Frais réels'!E74="","",'Frais réels'!$E74)</f>
        <v/>
      </c>
      <c r="F75" s="251" t="str">
        <f>IF('Frais réels'!F74="","",'Frais réels'!$F74)</f>
        <v/>
      </c>
      <c r="G75" s="279" t="str">
        <f>IF('Frais réels'!G74="","",'Frais réels'!$G74)</f>
        <v/>
      </c>
      <c r="H75" s="94"/>
      <c r="I75" s="254" t="str">
        <f t="shared" si="4"/>
        <v/>
      </c>
      <c r="J75" s="285" t="str">
        <f t="shared" si="5"/>
        <v/>
      </c>
      <c r="K75" s="291" t="str">
        <f t="shared" si="6"/>
        <v/>
      </c>
      <c r="L75" s="287" t="str">
        <f t="shared" si="7"/>
        <v/>
      </c>
      <c r="M75" s="298"/>
      <c r="N75" s="126"/>
    </row>
    <row r="76" spans="1:14" ht="20.100000000000001" customHeight="1" x14ac:dyDescent="0.25">
      <c r="A76" s="244">
        <v>70</v>
      </c>
      <c r="B76" s="252" t="str">
        <f>IF('Frais réels'!B75="","",'Frais réels'!$B75)</f>
        <v/>
      </c>
      <c r="C76" s="252" t="str">
        <f>IF('Frais réels'!C75="","",'Frais réels'!$C75)</f>
        <v/>
      </c>
      <c r="D76" s="252" t="str">
        <f>IF('Frais réels'!D75="","",'Frais réels'!$D75)</f>
        <v/>
      </c>
      <c r="E76" s="251" t="str">
        <f>IF('Frais réels'!E75="","",'Frais réels'!$E75)</f>
        <v/>
      </c>
      <c r="F76" s="251" t="str">
        <f>IF('Frais réels'!F75="","",'Frais réels'!$F75)</f>
        <v/>
      </c>
      <c r="G76" s="279" t="str">
        <f>IF('Frais réels'!G75="","",'Frais réels'!$G75)</f>
        <v/>
      </c>
      <c r="H76" s="94"/>
      <c r="I76" s="254" t="str">
        <f t="shared" si="4"/>
        <v/>
      </c>
      <c r="J76" s="285" t="str">
        <f t="shared" si="5"/>
        <v/>
      </c>
      <c r="K76" s="291" t="str">
        <f t="shared" si="6"/>
        <v/>
      </c>
      <c r="L76" s="287" t="str">
        <f t="shared" si="7"/>
        <v/>
      </c>
      <c r="M76" s="298"/>
      <c r="N76" s="126"/>
    </row>
    <row r="77" spans="1:14" ht="20.100000000000001" customHeight="1" x14ac:dyDescent="0.25">
      <c r="A77" s="244">
        <v>71</v>
      </c>
      <c r="B77" s="252" t="str">
        <f>IF('Frais réels'!B76="","",'Frais réels'!$B76)</f>
        <v/>
      </c>
      <c r="C77" s="252" t="str">
        <f>IF('Frais réels'!C76="","",'Frais réels'!$C76)</f>
        <v/>
      </c>
      <c r="D77" s="252" t="str">
        <f>IF('Frais réels'!D76="","",'Frais réels'!$D76)</f>
        <v/>
      </c>
      <c r="E77" s="251" t="str">
        <f>IF('Frais réels'!E76="","",'Frais réels'!$E76)</f>
        <v/>
      </c>
      <c r="F77" s="251" t="str">
        <f>IF('Frais réels'!F76="","",'Frais réels'!$F76)</f>
        <v/>
      </c>
      <c r="G77" s="279" t="str">
        <f>IF('Frais réels'!G76="","",'Frais réels'!$G76)</f>
        <v/>
      </c>
      <c r="H77" s="94"/>
      <c r="I77" s="254" t="str">
        <f t="shared" si="4"/>
        <v/>
      </c>
      <c r="J77" s="285" t="str">
        <f t="shared" si="5"/>
        <v/>
      </c>
      <c r="K77" s="291" t="str">
        <f t="shared" si="6"/>
        <v/>
      </c>
      <c r="L77" s="287" t="str">
        <f t="shared" si="7"/>
        <v/>
      </c>
      <c r="M77" s="298"/>
      <c r="N77" s="126"/>
    </row>
    <row r="78" spans="1:14" ht="20.100000000000001" customHeight="1" x14ac:dyDescent="0.25">
      <c r="A78" s="244">
        <v>72</v>
      </c>
      <c r="B78" s="252" t="str">
        <f>IF('Frais réels'!B77="","",'Frais réels'!$B77)</f>
        <v/>
      </c>
      <c r="C78" s="252" t="str">
        <f>IF('Frais réels'!C77="","",'Frais réels'!$C77)</f>
        <v/>
      </c>
      <c r="D78" s="252" t="str">
        <f>IF('Frais réels'!D77="","",'Frais réels'!$D77)</f>
        <v/>
      </c>
      <c r="E78" s="251" t="str">
        <f>IF('Frais réels'!E77="","",'Frais réels'!$E77)</f>
        <v/>
      </c>
      <c r="F78" s="251" t="str">
        <f>IF('Frais réels'!F77="","",'Frais réels'!$F77)</f>
        <v/>
      </c>
      <c r="G78" s="279" t="str">
        <f>IF('Frais réels'!G77="","",'Frais réels'!$G77)</f>
        <v/>
      </c>
      <c r="H78" s="94"/>
      <c r="I78" s="254" t="str">
        <f t="shared" si="4"/>
        <v/>
      </c>
      <c r="J78" s="285" t="str">
        <f t="shared" si="5"/>
        <v/>
      </c>
      <c r="K78" s="291" t="str">
        <f t="shared" si="6"/>
        <v/>
      </c>
      <c r="L78" s="287" t="str">
        <f t="shared" si="7"/>
        <v/>
      </c>
      <c r="M78" s="298"/>
      <c r="N78" s="126"/>
    </row>
    <row r="79" spans="1:14" ht="20.100000000000001" customHeight="1" x14ac:dyDescent="0.25">
      <c r="A79" s="244">
        <v>73</v>
      </c>
      <c r="B79" s="252" t="str">
        <f>IF('Frais réels'!B78="","",'Frais réels'!$B78)</f>
        <v/>
      </c>
      <c r="C79" s="252" t="str">
        <f>IF('Frais réels'!C78="","",'Frais réels'!$C78)</f>
        <v/>
      </c>
      <c r="D79" s="252" t="str">
        <f>IF('Frais réels'!D78="","",'Frais réels'!$D78)</f>
        <v/>
      </c>
      <c r="E79" s="251" t="str">
        <f>IF('Frais réels'!E78="","",'Frais réels'!$E78)</f>
        <v/>
      </c>
      <c r="F79" s="251" t="str">
        <f>IF('Frais réels'!F78="","",'Frais réels'!$F78)</f>
        <v/>
      </c>
      <c r="G79" s="279" t="str">
        <f>IF('Frais réels'!G78="","",'Frais réels'!$G78)</f>
        <v/>
      </c>
      <c r="H79" s="94"/>
      <c r="I79" s="254" t="str">
        <f t="shared" si="4"/>
        <v/>
      </c>
      <c r="J79" s="285" t="str">
        <f t="shared" si="5"/>
        <v/>
      </c>
      <c r="K79" s="291" t="str">
        <f t="shared" si="6"/>
        <v/>
      </c>
      <c r="L79" s="287" t="str">
        <f t="shared" si="7"/>
        <v/>
      </c>
      <c r="M79" s="298"/>
      <c r="N79" s="126"/>
    </row>
    <row r="80" spans="1:14" ht="20.100000000000001" customHeight="1" x14ac:dyDescent="0.25">
      <c r="A80" s="244">
        <v>74</v>
      </c>
      <c r="B80" s="252" t="str">
        <f>IF('Frais réels'!B79="","",'Frais réels'!$B79)</f>
        <v/>
      </c>
      <c r="C80" s="252" t="str">
        <f>IF('Frais réels'!C79="","",'Frais réels'!$C79)</f>
        <v/>
      </c>
      <c r="D80" s="252" t="str">
        <f>IF('Frais réels'!D79="","",'Frais réels'!$D79)</f>
        <v/>
      </c>
      <c r="E80" s="251" t="str">
        <f>IF('Frais réels'!E79="","",'Frais réels'!$E79)</f>
        <v/>
      </c>
      <c r="F80" s="251" t="str">
        <f>IF('Frais réels'!F79="","",'Frais réels'!$F79)</f>
        <v/>
      </c>
      <c r="G80" s="279" t="str">
        <f>IF('Frais réels'!G79="","",'Frais réels'!$G79)</f>
        <v/>
      </c>
      <c r="H80" s="94"/>
      <c r="I80" s="254" t="str">
        <f t="shared" si="4"/>
        <v/>
      </c>
      <c r="J80" s="285" t="str">
        <f t="shared" si="5"/>
        <v/>
      </c>
      <c r="K80" s="291" t="str">
        <f t="shared" si="6"/>
        <v/>
      </c>
      <c r="L80" s="287" t="str">
        <f t="shared" si="7"/>
        <v/>
      </c>
      <c r="M80" s="298"/>
      <c r="N80" s="126"/>
    </row>
    <row r="81" spans="1:14" ht="20.100000000000001" customHeight="1" x14ac:dyDescent="0.25">
      <c r="A81" s="244">
        <v>75</v>
      </c>
      <c r="B81" s="252" t="str">
        <f>IF('Frais réels'!B80="","",'Frais réels'!$B80)</f>
        <v/>
      </c>
      <c r="C81" s="252" t="str">
        <f>IF('Frais réels'!C80="","",'Frais réels'!$C80)</f>
        <v/>
      </c>
      <c r="D81" s="252" t="str">
        <f>IF('Frais réels'!D80="","",'Frais réels'!$D80)</f>
        <v/>
      </c>
      <c r="E81" s="251" t="str">
        <f>IF('Frais réels'!E80="","",'Frais réels'!$E80)</f>
        <v/>
      </c>
      <c r="F81" s="251" t="str">
        <f>IF('Frais réels'!F80="","",'Frais réels'!$F80)</f>
        <v/>
      </c>
      <c r="G81" s="279" t="str">
        <f>IF('Frais réels'!G80="","",'Frais réels'!$G80)</f>
        <v/>
      </c>
      <c r="H81" s="94"/>
      <c r="I81" s="254" t="str">
        <f t="shared" si="4"/>
        <v/>
      </c>
      <c r="J81" s="285" t="str">
        <f t="shared" si="5"/>
        <v/>
      </c>
      <c r="K81" s="291" t="str">
        <f t="shared" si="6"/>
        <v/>
      </c>
      <c r="L81" s="287" t="str">
        <f t="shared" si="7"/>
        <v/>
      </c>
      <c r="M81" s="298"/>
      <c r="N81" s="126"/>
    </row>
    <row r="82" spans="1:14" ht="20.100000000000001" customHeight="1" x14ac:dyDescent="0.25">
      <c r="A82" s="244">
        <v>76</v>
      </c>
      <c r="B82" s="252" t="str">
        <f>IF('Frais réels'!B81="","",'Frais réels'!$B81)</f>
        <v/>
      </c>
      <c r="C82" s="252" t="str">
        <f>IF('Frais réels'!C81="","",'Frais réels'!$C81)</f>
        <v/>
      </c>
      <c r="D82" s="252" t="str">
        <f>IF('Frais réels'!D81="","",'Frais réels'!$D81)</f>
        <v/>
      </c>
      <c r="E82" s="251" t="str">
        <f>IF('Frais réels'!E81="","",'Frais réels'!$E81)</f>
        <v/>
      </c>
      <c r="F82" s="251" t="str">
        <f>IF('Frais réels'!F81="","",'Frais réels'!$F81)</f>
        <v/>
      </c>
      <c r="G82" s="279" t="str">
        <f>IF('Frais réels'!G81="","",'Frais réels'!$G81)</f>
        <v/>
      </c>
      <c r="H82" s="94"/>
      <c r="I82" s="254" t="str">
        <f t="shared" si="4"/>
        <v/>
      </c>
      <c r="J82" s="285" t="str">
        <f t="shared" si="5"/>
        <v/>
      </c>
      <c r="K82" s="291" t="str">
        <f t="shared" si="6"/>
        <v/>
      </c>
      <c r="L82" s="287" t="str">
        <f t="shared" si="7"/>
        <v/>
      </c>
      <c r="M82" s="298"/>
      <c r="N82" s="126"/>
    </row>
    <row r="83" spans="1:14" ht="20.100000000000001" customHeight="1" x14ac:dyDescent="0.25">
      <c r="A83" s="244">
        <v>77</v>
      </c>
      <c r="B83" s="252" t="str">
        <f>IF('Frais réels'!B82="","",'Frais réels'!$B82)</f>
        <v/>
      </c>
      <c r="C83" s="252" t="str">
        <f>IF('Frais réels'!C82="","",'Frais réels'!$C82)</f>
        <v/>
      </c>
      <c r="D83" s="252" t="str">
        <f>IF('Frais réels'!D82="","",'Frais réels'!$D82)</f>
        <v/>
      </c>
      <c r="E83" s="251" t="str">
        <f>IF('Frais réels'!E82="","",'Frais réels'!$E82)</f>
        <v/>
      </c>
      <c r="F83" s="251" t="str">
        <f>IF('Frais réels'!F82="","",'Frais réels'!$F82)</f>
        <v/>
      </c>
      <c r="G83" s="279" t="str">
        <f>IF('Frais réels'!G82="","",'Frais réels'!$G82)</f>
        <v/>
      </c>
      <c r="H83" s="94"/>
      <c r="I83" s="254" t="str">
        <f t="shared" si="4"/>
        <v/>
      </c>
      <c r="J83" s="285" t="str">
        <f t="shared" si="5"/>
        <v/>
      </c>
      <c r="K83" s="291" t="str">
        <f t="shared" si="6"/>
        <v/>
      </c>
      <c r="L83" s="287" t="str">
        <f t="shared" si="7"/>
        <v/>
      </c>
      <c r="M83" s="298"/>
      <c r="N83" s="126"/>
    </row>
    <row r="84" spans="1:14" ht="20.100000000000001" customHeight="1" x14ac:dyDescent="0.25">
      <c r="A84" s="244">
        <v>78</v>
      </c>
      <c r="B84" s="252" t="str">
        <f>IF('Frais réels'!B83="","",'Frais réels'!$B83)</f>
        <v/>
      </c>
      <c r="C84" s="252" t="str">
        <f>IF('Frais réels'!C83="","",'Frais réels'!$C83)</f>
        <v/>
      </c>
      <c r="D84" s="252" t="str">
        <f>IF('Frais réels'!D83="","",'Frais réels'!$D83)</f>
        <v/>
      </c>
      <c r="E84" s="251" t="str">
        <f>IF('Frais réels'!E83="","",'Frais réels'!$E83)</f>
        <v/>
      </c>
      <c r="F84" s="251" t="str">
        <f>IF('Frais réels'!F83="","",'Frais réels'!$F83)</f>
        <v/>
      </c>
      <c r="G84" s="279" t="str">
        <f>IF('Frais réels'!G83="","",'Frais réels'!$G83)</f>
        <v/>
      </c>
      <c r="H84" s="94"/>
      <c r="I84" s="254" t="str">
        <f t="shared" si="4"/>
        <v/>
      </c>
      <c r="J84" s="285" t="str">
        <f t="shared" si="5"/>
        <v/>
      </c>
      <c r="K84" s="291" t="str">
        <f t="shared" si="6"/>
        <v/>
      </c>
      <c r="L84" s="287" t="str">
        <f t="shared" si="7"/>
        <v/>
      </c>
      <c r="M84" s="298"/>
      <c r="N84" s="126"/>
    </row>
    <row r="85" spans="1:14" ht="20.100000000000001" customHeight="1" x14ac:dyDescent="0.25">
      <c r="A85" s="244">
        <v>79</v>
      </c>
      <c r="B85" s="252" t="str">
        <f>IF('Frais réels'!B84="","",'Frais réels'!$B84)</f>
        <v/>
      </c>
      <c r="C85" s="252" t="str">
        <f>IF('Frais réels'!C84="","",'Frais réels'!$C84)</f>
        <v/>
      </c>
      <c r="D85" s="252" t="str">
        <f>IF('Frais réels'!D84="","",'Frais réels'!$D84)</f>
        <v/>
      </c>
      <c r="E85" s="251" t="str">
        <f>IF('Frais réels'!E84="","",'Frais réels'!$E84)</f>
        <v/>
      </c>
      <c r="F85" s="251" t="str">
        <f>IF('Frais réels'!F84="","",'Frais réels'!$F84)</f>
        <v/>
      </c>
      <c r="G85" s="279" t="str">
        <f>IF('Frais réels'!G84="","",'Frais réels'!$G84)</f>
        <v/>
      </c>
      <c r="H85" s="94"/>
      <c r="I85" s="254" t="str">
        <f t="shared" si="4"/>
        <v/>
      </c>
      <c r="J85" s="285" t="str">
        <f t="shared" si="5"/>
        <v/>
      </c>
      <c r="K85" s="291" t="str">
        <f t="shared" si="6"/>
        <v/>
      </c>
      <c r="L85" s="287" t="str">
        <f t="shared" si="7"/>
        <v/>
      </c>
      <c r="M85" s="298"/>
      <c r="N85" s="126"/>
    </row>
    <row r="86" spans="1:14" ht="20.100000000000001" customHeight="1" x14ac:dyDescent="0.25">
      <c r="A86" s="244">
        <v>80</v>
      </c>
      <c r="B86" s="252" t="str">
        <f>IF('Frais réels'!B85="","",'Frais réels'!$B85)</f>
        <v/>
      </c>
      <c r="C86" s="252" t="str">
        <f>IF('Frais réels'!C85="","",'Frais réels'!$C85)</f>
        <v/>
      </c>
      <c r="D86" s="252" t="str">
        <f>IF('Frais réels'!D85="","",'Frais réels'!$D85)</f>
        <v/>
      </c>
      <c r="E86" s="251" t="str">
        <f>IF('Frais réels'!E85="","",'Frais réels'!$E85)</f>
        <v/>
      </c>
      <c r="F86" s="251" t="str">
        <f>IF('Frais réels'!F85="","",'Frais réels'!$F85)</f>
        <v/>
      </c>
      <c r="G86" s="279" t="str">
        <f>IF('Frais réels'!G85="","",'Frais réels'!$G85)</f>
        <v/>
      </c>
      <c r="H86" s="94"/>
      <c r="I86" s="254" t="str">
        <f t="shared" si="4"/>
        <v/>
      </c>
      <c r="J86" s="285" t="str">
        <f t="shared" si="5"/>
        <v/>
      </c>
      <c r="K86" s="291" t="str">
        <f t="shared" si="6"/>
        <v/>
      </c>
      <c r="L86" s="287" t="str">
        <f t="shared" si="7"/>
        <v/>
      </c>
      <c r="M86" s="298"/>
      <c r="N86" s="126"/>
    </row>
    <row r="87" spans="1:14" ht="20.100000000000001" customHeight="1" x14ac:dyDescent="0.25">
      <c r="A87" s="244">
        <v>81</v>
      </c>
      <c r="B87" s="252" t="str">
        <f>IF('Frais réels'!B86="","",'Frais réels'!$B86)</f>
        <v/>
      </c>
      <c r="C87" s="252" t="str">
        <f>IF('Frais réels'!C86="","",'Frais réels'!$C86)</f>
        <v/>
      </c>
      <c r="D87" s="252" t="str">
        <f>IF('Frais réels'!D86="","",'Frais réels'!$D86)</f>
        <v/>
      </c>
      <c r="E87" s="251" t="str">
        <f>IF('Frais réels'!E86="","",'Frais réels'!$E86)</f>
        <v/>
      </c>
      <c r="F87" s="251" t="str">
        <f>IF('Frais réels'!F86="","",'Frais réels'!$F86)</f>
        <v/>
      </c>
      <c r="G87" s="279" t="str">
        <f>IF('Frais réels'!G86="","",'Frais réels'!$G86)</f>
        <v/>
      </c>
      <c r="H87" s="94"/>
      <c r="I87" s="254" t="str">
        <f t="shared" si="4"/>
        <v/>
      </c>
      <c r="J87" s="285" t="str">
        <f t="shared" si="5"/>
        <v/>
      </c>
      <c r="K87" s="291" t="str">
        <f t="shared" si="6"/>
        <v/>
      </c>
      <c r="L87" s="287" t="str">
        <f t="shared" si="7"/>
        <v/>
      </c>
      <c r="M87" s="298"/>
      <c r="N87" s="126"/>
    </row>
    <row r="88" spans="1:14" ht="20.100000000000001" customHeight="1" x14ac:dyDescent="0.25">
      <c r="A88" s="244">
        <v>82</v>
      </c>
      <c r="B88" s="252" t="str">
        <f>IF('Frais réels'!B87="","",'Frais réels'!$B87)</f>
        <v/>
      </c>
      <c r="C88" s="252" t="str">
        <f>IF('Frais réels'!C87="","",'Frais réels'!$C87)</f>
        <v/>
      </c>
      <c r="D88" s="252" t="str">
        <f>IF('Frais réels'!D87="","",'Frais réels'!$D87)</f>
        <v/>
      </c>
      <c r="E88" s="251" t="str">
        <f>IF('Frais réels'!E87="","",'Frais réels'!$E87)</f>
        <v/>
      </c>
      <c r="F88" s="251" t="str">
        <f>IF('Frais réels'!F87="","",'Frais réels'!$F87)</f>
        <v/>
      </c>
      <c r="G88" s="279" t="str">
        <f>IF('Frais réels'!G87="","",'Frais réels'!$G87)</f>
        <v/>
      </c>
      <c r="H88" s="94"/>
      <c r="I88" s="254" t="str">
        <f t="shared" si="4"/>
        <v/>
      </c>
      <c r="J88" s="285" t="str">
        <f t="shared" si="5"/>
        <v/>
      </c>
      <c r="K88" s="291" t="str">
        <f t="shared" si="6"/>
        <v/>
      </c>
      <c r="L88" s="287" t="str">
        <f t="shared" si="7"/>
        <v/>
      </c>
      <c r="M88" s="298"/>
      <c r="N88" s="126"/>
    </row>
    <row r="89" spans="1:14" ht="20.100000000000001" customHeight="1" x14ac:dyDescent="0.25">
      <c r="A89" s="244">
        <v>83</v>
      </c>
      <c r="B89" s="252" t="str">
        <f>IF('Frais réels'!B88="","",'Frais réels'!$B88)</f>
        <v/>
      </c>
      <c r="C89" s="252" t="str">
        <f>IF('Frais réels'!C88="","",'Frais réels'!$C88)</f>
        <v/>
      </c>
      <c r="D89" s="252" t="str">
        <f>IF('Frais réels'!D88="","",'Frais réels'!$D88)</f>
        <v/>
      </c>
      <c r="E89" s="251" t="str">
        <f>IF('Frais réels'!E88="","",'Frais réels'!$E88)</f>
        <v/>
      </c>
      <c r="F89" s="251" t="str">
        <f>IF('Frais réels'!F88="","",'Frais réels'!$F88)</f>
        <v/>
      </c>
      <c r="G89" s="279" t="str">
        <f>IF('Frais réels'!G88="","",'Frais réels'!$G88)</f>
        <v/>
      </c>
      <c r="H89" s="94"/>
      <c r="I89" s="254" t="str">
        <f t="shared" si="4"/>
        <v/>
      </c>
      <c r="J89" s="285" t="str">
        <f t="shared" si="5"/>
        <v/>
      </c>
      <c r="K89" s="291" t="str">
        <f t="shared" si="6"/>
        <v/>
      </c>
      <c r="L89" s="287" t="str">
        <f t="shared" si="7"/>
        <v/>
      </c>
      <c r="M89" s="298"/>
      <c r="N89" s="126"/>
    </row>
    <row r="90" spans="1:14" ht="20.100000000000001" customHeight="1" x14ac:dyDescent="0.25">
      <c r="A90" s="244">
        <v>84</v>
      </c>
      <c r="B90" s="252" t="str">
        <f>IF('Frais réels'!B89="","",'Frais réels'!$B89)</f>
        <v/>
      </c>
      <c r="C90" s="252" t="str">
        <f>IF('Frais réels'!C89="","",'Frais réels'!$C89)</f>
        <v/>
      </c>
      <c r="D90" s="252" t="str">
        <f>IF('Frais réels'!D89="","",'Frais réels'!$D89)</f>
        <v/>
      </c>
      <c r="E90" s="251" t="str">
        <f>IF('Frais réels'!E89="","",'Frais réels'!$E89)</f>
        <v/>
      </c>
      <c r="F90" s="251" t="str">
        <f>IF('Frais réels'!F89="","",'Frais réels'!$F89)</f>
        <v/>
      </c>
      <c r="G90" s="279" t="str">
        <f>IF('Frais réels'!G89="","",'Frais réels'!$G89)</f>
        <v/>
      </c>
      <c r="H90" s="94"/>
      <c r="I90" s="254" t="str">
        <f t="shared" si="4"/>
        <v/>
      </c>
      <c r="J90" s="285" t="str">
        <f t="shared" si="5"/>
        <v/>
      </c>
      <c r="K90" s="291" t="str">
        <f t="shared" si="6"/>
        <v/>
      </c>
      <c r="L90" s="287" t="str">
        <f t="shared" si="7"/>
        <v/>
      </c>
      <c r="M90" s="298"/>
      <c r="N90" s="126"/>
    </row>
    <row r="91" spans="1:14" ht="20.100000000000001" customHeight="1" x14ac:dyDescent="0.25">
      <c r="A91" s="244">
        <v>85</v>
      </c>
      <c r="B91" s="252" t="str">
        <f>IF('Frais réels'!B90="","",'Frais réels'!$B90)</f>
        <v/>
      </c>
      <c r="C91" s="252" t="str">
        <f>IF('Frais réels'!C90="","",'Frais réels'!$C90)</f>
        <v/>
      </c>
      <c r="D91" s="252" t="str">
        <f>IF('Frais réels'!D90="","",'Frais réels'!$D90)</f>
        <v/>
      </c>
      <c r="E91" s="251" t="str">
        <f>IF('Frais réels'!E90="","",'Frais réels'!$E90)</f>
        <v/>
      </c>
      <c r="F91" s="251" t="str">
        <f>IF('Frais réels'!F90="","",'Frais réels'!$F90)</f>
        <v/>
      </c>
      <c r="G91" s="279" t="str">
        <f>IF('Frais réels'!G90="","",'Frais réels'!$G90)</f>
        <v/>
      </c>
      <c r="H91" s="94"/>
      <c r="I91" s="254" t="str">
        <f t="shared" si="4"/>
        <v/>
      </c>
      <c r="J91" s="285" t="str">
        <f t="shared" si="5"/>
        <v/>
      </c>
      <c r="K91" s="291" t="str">
        <f t="shared" si="6"/>
        <v/>
      </c>
      <c r="L91" s="287" t="str">
        <f t="shared" si="7"/>
        <v/>
      </c>
      <c r="M91" s="298"/>
      <c r="N91" s="126"/>
    </row>
    <row r="92" spans="1:14" ht="20.100000000000001" customHeight="1" x14ac:dyDescent="0.25">
      <c r="A92" s="244">
        <v>86</v>
      </c>
      <c r="B92" s="252" t="str">
        <f>IF('Frais réels'!B91="","",'Frais réels'!$B91)</f>
        <v/>
      </c>
      <c r="C92" s="252" t="str">
        <f>IF('Frais réels'!C91="","",'Frais réels'!$C91)</f>
        <v/>
      </c>
      <c r="D92" s="252" t="str">
        <f>IF('Frais réels'!D91="","",'Frais réels'!$D91)</f>
        <v/>
      </c>
      <c r="E92" s="251" t="str">
        <f>IF('Frais réels'!E91="","",'Frais réels'!$E91)</f>
        <v/>
      </c>
      <c r="F92" s="251" t="str">
        <f>IF('Frais réels'!F91="","",'Frais réels'!$F91)</f>
        <v/>
      </c>
      <c r="G92" s="279" t="str">
        <f>IF('Frais réels'!G91="","",'Frais réels'!$G91)</f>
        <v/>
      </c>
      <c r="H92" s="94"/>
      <c r="I92" s="254" t="str">
        <f t="shared" si="4"/>
        <v/>
      </c>
      <c r="J92" s="285" t="str">
        <f t="shared" si="5"/>
        <v/>
      </c>
      <c r="K92" s="291" t="str">
        <f t="shared" si="6"/>
        <v/>
      </c>
      <c r="L92" s="287" t="str">
        <f t="shared" si="7"/>
        <v/>
      </c>
      <c r="M92" s="298"/>
      <c r="N92" s="126"/>
    </row>
    <row r="93" spans="1:14" ht="20.100000000000001" customHeight="1" x14ac:dyDescent="0.25">
      <c r="A93" s="244">
        <v>87</v>
      </c>
      <c r="B93" s="252" t="str">
        <f>IF('Frais réels'!B92="","",'Frais réels'!$B92)</f>
        <v/>
      </c>
      <c r="C93" s="252" t="str">
        <f>IF('Frais réels'!C92="","",'Frais réels'!$C92)</f>
        <v/>
      </c>
      <c r="D93" s="252" t="str">
        <f>IF('Frais réels'!D92="","",'Frais réels'!$D92)</f>
        <v/>
      </c>
      <c r="E93" s="251" t="str">
        <f>IF('Frais réels'!E92="","",'Frais réels'!$E92)</f>
        <v/>
      </c>
      <c r="F93" s="251" t="str">
        <f>IF('Frais réels'!F92="","",'Frais réels'!$F92)</f>
        <v/>
      </c>
      <c r="G93" s="279" t="str">
        <f>IF('Frais réels'!G92="","",'Frais réels'!$G92)</f>
        <v/>
      </c>
      <c r="H93" s="94"/>
      <c r="I93" s="254" t="str">
        <f t="shared" si="4"/>
        <v/>
      </c>
      <c r="J93" s="285" t="str">
        <f t="shared" si="5"/>
        <v/>
      </c>
      <c r="K93" s="291" t="str">
        <f t="shared" si="6"/>
        <v/>
      </c>
      <c r="L93" s="287" t="str">
        <f t="shared" si="7"/>
        <v/>
      </c>
      <c r="M93" s="298"/>
      <c r="N93" s="126"/>
    </row>
    <row r="94" spans="1:14" ht="20.100000000000001" customHeight="1" x14ac:dyDescent="0.25">
      <c r="A94" s="244">
        <v>88</v>
      </c>
      <c r="B94" s="252" t="str">
        <f>IF('Frais réels'!B93="","",'Frais réels'!$B93)</f>
        <v/>
      </c>
      <c r="C94" s="252" t="str">
        <f>IF('Frais réels'!C93="","",'Frais réels'!$C93)</f>
        <v/>
      </c>
      <c r="D94" s="252" t="str">
        <f>IF('Frais réels'!D93="","",'Frais réels'!$D93)</f>
        <v/>
      </c>
      <c r="E94" s="251" t="str">
        <f>IF('Frais réels'!E93="","",'Frais réels'!$E93)</f>
        <v/>
      </c>
      <c r="F94" s="251" t="str">
        <f>IF('Frais réels'!F93="","",'Frais réels'!$F93)</f>
        <v/>
      </c>
      <c r="G94" s="279" t="str">
        <f>IF('Frais réels'!G93="","",'Frais réels'!$G93)</f>
        <v/>
      </c>
      <c r="H94" s="94"/>
      <c r="I94" s="254" t="str">
        <f t="shared" si="4"/>
        <v/>
      </c>
      <c r="J94" s="285" t="str">
        <f t="shared" si="5"/>
        <v/>
      </c>
      <c r="K94" s="291" t="str">
        <f t="shared" si="6"/>
        <v/>
      </c>
      <c r="L94" s="287" t="str">
        <f t="shared" si="7"/>
        <v/>
      </c>
      <c r="M94" s="298"/>
      <c r="N94" s="126"/>
    </row>
    <row r="95" spans="1:14" ht="20.100000000000001" customHeight="1" x14ac:dyDescent="0.25">
      <c r="A95" s="244">
        <v>89</v>
      </c>
      <c r="B95" s="252" t="str">
        <f>IF('Frais réels'!B94="","",'Frais réels'!$B94)</f>
        <v/>
      </c>
      <c r="C95" s="252" t="str">
        <f>IF('Frais réels'!C94="","",'Frais réels'!$C94)</f>
        <v/>
      </c>
      <c r="D95" s="252" t="str">
        <f>IF('Frais réels'!D94="","",'Frais réels'!$D94)</f>
        <v/>
      </c>
      <c r="E95" s="251" t="str">
        <f>IF('Frais réels'!E94="","",'Frais réels'!$E94)</f>
        <v/>
      </c>
      <c r="F95" s="251" t="str">
        <f>IF('Frais réels'!F94="","",'Frais réels'!$F94)</f>
        <v/>
      </c>
      <c r="G95" s="279" t="str">
        <f>IF('Frais réels'!G94="","",'Frais réels'!$G94)</f>
        <v/>
      </c>
      <c r="H95" s="94"/>
      <c r="I95" s="254" t="str">
        <f t="shared" si="4"/>
        <v/>
      </c>
      <c r="J95" s="285" t="str">
        <f t="shared" si="5"/>
        <v/>
      </c>
      <c r="K95" s="291" t="str">
        <f t="shared" si="6"/>
        <v/>
      </c>
      <c r="L95" s="287" t="str">
        <f t="shared" si="7"/>
        <v/>
      </c>
      <c r="M95" s="298"/>
      <c r="N95" s="126"/>
    </row>
    <row r="96" spans="1:14" ht="20.100000000000001" customHeight="1" x14ac:dyDescent="0.25">
      <c r="A96" s="244">
        <v>90</v>
      </c>
      <c r="B96" s="252" t="str">
        <f>IF('Frais réels'!B95="","",'Frais réels'!$B95)</f>
        <v/>
      </c>
      <c r="C96" s="252" t="str">
        <f>IF('Frais réels'!C95="","",'Frais réels'!$C95)</f>
        <v/>
      </c>
      <c r="D96" s="252" t="str">
        <f>IF('Frais réels'!D95="","",'Frais réels'!$D95)</f>
        <v/>
      </c>
      <c r="E96" s="251" t="str">
        <f>IF('Frais réels'!E95="","",'Frais réels'!$E95)</f>
        <v/>
      </c>
      <c r="F96" s="251" t="str">
        <f>IF('Frais réels'!F95="","",'Frais réels'!$F95)</f>
        <v/>
      </c>
      <c r="G96" s="279" t="str">
        <f>IF('Frais réels'!G95="","",'Frais réels'!$G95)</f>
        <v/>
      </c>
      <c r="H96" s="94"/>
      <c r="I96" s="254" t="str">
        <f t="shared" si="4"/>
        <v/>
      </c>
      <c r="J96" s="285" t="str">
        <f t="shared" si="5"/>
        <v/>
      </c>
      <c r="K96" s="291" t="str">
        <f t="shared" si="6"/>
        <v/>
      </c>
      <c r="L96" s="287" t="str">
        <f t="shared" si="7"/>
        <v/>
      </c>
      <c r="M96" s="298"/>
      <c r="N96" s="126"/>
    </row>
    <row r="97" spans="1:14" ht="20.100000000000001" customHeight="1" x14ac:dyDescent="0.25">
      <c r="A97" s="244">
        <v>91</v>
      </c>
      <c r="B97" s="252" t="str">
        <f>IF('Frais réels'!B96="","",'Frais réels'!$B96)</f>
        <v/>
      </c>
      <c r="C97" s="252" t="str">
        <f>IF('Frais réels'!C96="","",'Frais réels'!$C96)</f>
        <v/>
      </c>
      <c r="D97" s="252" t="str">
        <f>IF('Frais réels'!D96="","",'Frais réels'!$D96)</f>
        <v/>
      </c>
      <c r="E97" s="251" t="str">
        <f>IF('Frais réels'!E96="","",'Frais réels'!$E96)</f>
        <v/>
      </c>
      <c r="F97" s="251" t="str">
        <f>IF('Frais réels'!F96="","",'Frais réels'!$F96)</f>
        <v/>
      </c>
      <c r="G97" s="279" t="str">
        <f>IF('Frais réels'!G96="","",'Frais réels'!$G96)</f>
        <v/>
      </c>
      <c r="H97" s="94"/>
      <c r="I97" s="254" t="str">
        <f t="shared" si="4"/>
        <v/>
      </c>
      <c r="J97" s="285" t="str">
        <f t="shared" si="5"/>
        <v/>
      </c>
      <c r="K97" s="291" t="str">
        <f t="shared" si="6"/>
        <v/>
      </c>
      <c r="L97" s="287" t="str">
        <f t="shared" si="7"/>
        <v/>
      </c>
      <c r="M97" s="298"/>
      <c r="N97" s="126"/>
    </row>
    <row r="98" spans="1:14" ht="20.100000000000001" customHeight="1" x14ac:dyDescent="0.25">
      <c r="A98" s="244">
        <v>92</v>
      </c>
      <c r="B98" s="252" t="str">
        <f>IF('Frais réels'!B97="","",'Frais réels'!$B97)</f>
        <v/>
      </c>
      <c r="C98" s="252" t="str">
        <f>IF('Frais réels'!C97="","",'Frais réels'!$C97)</f>
        <v/>
      </c>
      <c r="D98" s="252" t="str">
        <f>IF('Frais réels'!D97="","",'Frais réels'!$D97)</f>
        <v/>
      </c>
      <c r="E98" s="251" t="str">
        <f>IF('Frais réels'!E97="","",'Frais réels'!$E97)</f>
        <v/>
      </c>
      <c r="F98" s="251" t="str">
        <f>IF('Frais réels'!F97="","",'Frais réels'!$F97)</f>
        <v/>
      </c>
      <c r="G98" s="279" t="str">
        <f>IF('Frais réels'!G97="","",'Frais réels'!$G97)</f>
        <v/>
      </c>
      <c r="H98" s="94"/>
      <c r="I98" s="254" t="str">
        <f t="shared" si="4"/>
        <v/>
      </c>
      <c r="J98" s="285" t="str">
        <f t="shared" si="5"/>
        <v/>
      </c>
      <c r="K98" s="291" t="str">
        <f t="shared" si="6"/>
        <v/>
      </c>
      <c r="L98" s="287" t="str">
        <f t="shared" si="7"/>
        <v/>
      </c>
      <c r="M98" s="298"/>
      <c r="N98" s="126"/>
    </row>
    <row r="99" spans="1:14" ht="20.100000000000001" customHeight="1" x14ac:dyDescent="0.25">
      <c r="A99" s="244">
        <v>93</v>
      </c>
      <c r="B99" s="252" t="str">
        <f>IF('Frais réels'!B98="","",'Frais réels'!$B98)</f>
        <v/>
      </c>
      <c r="C99" s="252" t="str">
        <f>IF('Frais réels'!C98="","",'Frais réels'!$C98)</f>
        <v/>
      </c>
      <c r="D99" s="252" t="str">
        <f>IF('Frais réels'!D98="","",'Frais réels'!$D98)</f>
        <v/>
      </c>
      <c r="E99" s="251" t="str">
        <f>IF('Frais réels'!E98="","",'Frais réels'!$E98)</f>
        <v/>
      </c>
      <c r="F99" s="251" t="str">
        <f>IF('Frais réels'!F98="","",'Frais réels'!$F98)</f>
        <v/>
      </c>
      <c r="G99" s="279" t="str">
        <f>IF('Frais réels'!G98="","",'Frais réels'!$G98)</f>
        <v/>
      </c>
      <c r="H99" s="94"/>
      <c r="I99" s="254" t="str">
        <f t="shared" si="4"/>
        <v/>
      </c>
      <c r="J99" s="285" t="str">
        <f t="shared" si="5"/>
        <v/>
      </c>
      <c r="K99" s="291" t="str">
        <f t="shared" si="6"/>
        <v/>
      </c>
      <c r="L99" s="287" t="str">
        <f t="shared" si="7"/>
        <v/>
      </c>
      <c r="M99" s="298"/>
      <c r="N99" s="126"/>
    </row>
    <row r="100" spans="1:14" ht="20.100000000000001" customHeight="1" x14ac:dyDescent="0.25">
      <c r="A100" s="244">
        <v>94</v>
      </c>
      <c r="B100" s="252" t="str">
        <f>IF('Frais réels'!B99="","",'Frais réels'!$B99)</f>
        <v/>
      </c>
      <c r="C100" s="252" t="str">
        <f>IF('Frais réels'!C99="","",'Frais réels'!$C99)</f>
        <v/>
      </c>
      <c r="D100" s="252" t="str">
        <f>IF('Frais réels'!D99="","",'Frais réels'!$D99)</f>
        <v/>
      </c>
      <c r="E100" s="251" t="str">
        <f>IF('Frais réels'!E99="","",'Frais réels'!$E99)</f>
        <v/>
      </c>
      <c r="F100" s="251" t="str">
        <f>IF('Frais réels'!F99="","",'Frais réels'!$F99)</f>
        <v/>
      </c>
      <c r="G100" s="279" t="str">
        <f>IF('Frais réels'!G99="","",'Frais réels'!$G99)</f>
        <v/>
      </c>
      <c r="H100" s="94"/>
      <c r="I100" s="254" t="str">
        <f t="shared" si="4"/>
        <v/>
      </c>
      <c r="J100" s="285" t="str">
        <f t="shared" si="5"/>
        <v/>
      </c>
      <c r="K100" s="291" t="str">
        <f t="shared" si="6"/>
        <v/>
      </c>
      <c r="L100" s="287" t="str">
        <f t="shared" si="7"/>
        <v/>
      </c>
      <c r="M100" s="298"/>
      <c r="N100" s="126"/>
    </row>
    <row r="101" spans="1:14" ht="20.100000000000001" customHeight="1" x14ac:dyDescent="0.25">
      <c r="A101" s="244">
        <v>95</v>
      </c>
      <c r="B101" s="252" t="str">
        <f>IF('Frais réels'!B100="","",'Frais réels'!$B100)</f>
        <v/>
      </c>
      <c r="C101" s="252" t="str">
        <f>IF('Frais réels'!C100="","",'Frais réels'!$C100)</f>
        <v/>
      </c>
      <c r="D101" s="252" t="str">
        <f>IF('Frais réels'!D100="","",'Frais réels'!$D100)</f>
        <v/>
      </c>
      <c r="E101" s="251" t="str">
        <f>IF('Frais réels'!E100="","",'Frais réels'!$E100)</f>
        <v/>
      </c>
      <c r="F101" s="251" t="str">
        <f>IF('Frais réels'!F100="","",'Frais réels'!$F100)</f>
        <v/>
      </c>
      <c r="G101" s="279" t="str">
        <f>IF('Frais réels'!G100="","",'Frais réels'!$G100)</f>
        <v/>
      </c>
      <c r="H101" s="94"/>
      <c r="I101" s="254" t="str">
        <f t="shared" si="4"/>
        <v/>
      </c>
      <c r="J101" s="285" t="str">
        <f t="shared" si="5"/>
        <v/>
      </c>
      <c r="K101" s="291" t="str">
        <f t="shared" si="6"/>
        <v/>
      </c>
      <c r="L101" s="287" t="str">
        <f t="shared" si="7"/>
        <v/>
      </c>
      <c r="M101" s="298"/>
      <c r="N101" s="126"/>
    </row>
    <row r="102" spans="1:14" ht="20.100000000000001" customHeight="1" x14ac:dyDescent="0.25">
      <c r="A102" s="244">
        <v>96</v>
      </c>
      <c r="B102" s="252" t="str">
        <f>IF('Frais réels'!B101="","",'Frais réels'!$B101)</f>
        <v/>
      </c>
      <c r="C102" s="252" t="str">
        <f>IF('Frais réels'!C101="","",'Frais réels'!$C101)</f>
        <v/>
      </c>
      <c r="D102" s="252" t="str">
        <f>IF('Frais réels'!D101="","",'Frais réels'!$D101)</f>
        <v/>
      </c>
      <c r="E102" s="251" t="str">
        <f>IF('Frais réels'!E101="","",'Frais réels'!$E101)</f>
        <v/>
      </c>
      <c r="F102" s="251" t="str">
        <f>IF('Frais réels'!F101="","",'Frais réels'!$F101)</f>
        <v/>
      </c>
      <c r="G102" s="279" t="str">
        <f>IF('Frais réels'!G101="","",'Frais réels'!$G101)</f>
        <v/>
      </c>
      <c r="H102" s="94"/>
      <c r="I102" s="254" t="str">
        <f t="shared" si="4"/>
        <v/>
      </c>
      <c r="J102" s="285" t="str">
        <f t="shared" si="5"/>
        <v/>
      </c>
      <c r="K102" s="291" t="str">
        <f t="shared" si="6"/>
        <v/>
      </c>
      <c r="L102" s="287" t="str">
        <f t="shared" si="7"/>
        <v/>
      </c>
      <c r="M102" s="298"/>
      <c r="N102" s="126"/>
    </row>
    <row r="103" spans="1:14" ht="20.100000000000001" customHeight="1" x14ac:dyDescent="0.25">
      <c r="A103" s="244">
        <v>97</v>
      </c>
      <c r="B103" s="252" t="str">
        <f>IF('Frais réels'!B102="","",'Frais réels'!$B102)</f>
        <v/>
      </c>
      <c r="C103" s="252" t="str">
        <f>IF('Frais réels'!C102="","",'Frais réels'!$C102)</f>
        <v/>
      </c>
      <c r="D103" s="252" t="str">
        <f>IF('Frais réels'!D102="","",'Frais réels'!$D102)</f>
        <v/>
      </c>
      <c r="E103" s="251" t="str">
        <f>IF('Frais réels'!E102="","",'Frais réels'!$E102)</f>
        <v/>
      </c>
      <c r="F103" s="251" t="str">
        <f>IF('Frais réels'!F102="","",'Frais réels'!$F102)</f>
        <v/>
      </c>
      <c r="G103" s="279" t="str">
        <f>IF('Frais réels'!G102="","",'Frais réels'!$G102)</f>
        <v/>
      </c>
      <c r="H103" s="94"/>
      <c r="I103" s="254" t="str">
        <f t="shared" si="4"/>
        <v/>
      </c>
      <c r="J103" s="285" t="str">
        <f t="shared" si="5"/>
        <v/>
      </c>
      <c r="K103" s="291" t="str">
        <f t="shared" si="6"/>
        <v/>
      </c>
      <c r="L103" s="287" t="str">
        <f t="shared" si="7"/>
        <v/>
      </c>
      <c r="M103" s="298"/>
      <c r="N103" s="126"/>
    </row>
    <row r="104" spans="1:14" ht="20.100000000000001" customHeight="1" x14ac:dyDescent="0.25">
      <c r="A104" s="244">
        <v>98</v>
      </c>
      <c r="B104" s="252" t="str">
        <f>IF('Frais réels'!B103="","",'Frais réels'!$B103)</f>
        <v/>
      </c>
      <c r="C104" s="252" t="str">
        <f>IF('Frais réels'!C103="","",'Frais réels'!$C103)</f>
        <v/>
      </c>
      <c r="D104" s="252" t="str">
        <f>IF('Frais réels'!D103="","",'Frais réels'!$D103)</f>
        <v/>
      </c>
      <c r="E104" s="251" t="str">
        <f>IF('Frais réels'!E103="","",'Frais réels'!$E103)</f>
        <v/>
      </c>
      <c r="F104" s="251" t="str">
        <f>IF('Frais réels'!F103="","",'Frais réels'!$F103)</f>
        <v/>
      </c>
      <c r="G104" s="279" t="str">
        <f>IF('Frais réels'!G103="","",'Frais réels'!$G103)</f>
        <v/>
      </c>
      <c r="H104" s="94"/>
      <c r="I104" s="254" t="str">
        <f t="shared" si="4"/>
        <v/>
      </c>
      <c r="J104" s="285" t="str">
        <f t="shared" si="5"/>
        <v/>
      </c>
      <c r="K104" s="291" t="str">
        <f t="shared" si="6"/>
        <v/>
      </c>
      <c r="L104" s="287" t="str">
        <f t="shared" si="7"/>
        <v/>
      </c>
      <c r="M104" s="298"/>
      <c r="N104" s="126"/>
    </row>
    <row r="105" spans="1:14" ht="20.100000000000001" customHeight="1" x14ac:dyDescent="0.25">
      <c r="A105" s="244">
        <v>99</v>
      </c>
      <c r="B105" s="252" t="str">
        <f>IF('Frais réels'!B104="","",'Frais réels'!$B104)</f>
        <v/>
      </c>
      <c r="C105" s="252" t="str">
        <f>IF('Frais réels'!C104="","",'Frais réels'!$C104)</f>
        <v/>
      </c>
      <c r="D105" s="252" t="str">
        <f>IF('Frais réels'!D104="","",'Frais réels'!$D104)</f>
        <v/>
      </c>
      <c r="E105" s="251" t="str">
        <f>IF('Frais réels'!E104="","",'Frais réels'!$E104)</f>
        <v/>
      </c>
      <c r="F105" s="251" t="str">
        <f>IF('Frais réels'!F104="","",'Frais réels'!$F104)</f>
        <v/>
      </c>
      <c r="G105" s="279" t="str">
        <f>IF('Frais réels'!G104="","",'Frais réels'!$G104)</f>
        <v/>
      </c>
      <c r="H105" s="94"/>
      <c r="I105" s="254" t="str">
        <f t="shared" si="4"/>
        <v/>
      </c>
      <c r="J105" s="285" t="str">
        <f t="shared" si="5"/>
        <v/>
      </c>
      <c r="K105" s="291" t="str">
        <f t="shared" si="6"/>
        <v/>
      </c>
      <c r="L105" s="287" t="str">
        <f t="shared" si="7"/>
        <v/>
      </c>
      <c r="M105" s="298"/>
      <c r="N105" s="126"/>
    </row>
    <row r="106" spans="1:14" ht="20.100000000000001" customHeight="1" x14ac:dyDescent="0.25">
      <c r="A106" s="244">
        <v>100</v>
      </c>
      <c r="B106" s="252" t="str">
        <f>IF('Frais réels'!B105="","",'Frais réels'!$B105)</f>
        <v/>
      </c>
      <c r="C106" s="252" t="str">
        <f>IF('Frais réels'!C105="","",'Frais réels'!$C105)</f>
        <v/>
      </c>
      <c r="D106" s="252" t="str">
        <f>IF('Frais réels'!D105="","",'Frais réels'!$D105)</f>
        <v/>
      </c>
      <c r="E106" s="251" t="str">
        <f>IF('Frais réels'!E105="","",'Frais réels'!$E105)</f>
        <v/>
      </c>
      <c r="F106" s="251" t="str">
        <f>IF('Frais réels'!F105="","",'Frais réels'!$F105)</f>
        <v/>
      </c>
      <c r="G106" s="279" t="str">
        <f>IF('Frais réels'!G105="","",'Frais réels'!$G105)</f>
        <v/>
      </c>
      <c r="H106" s="94"/>
      <c r="I106" s="254" t="str">
        <f t="shared" si="4"/>
        <v/>
      </c>
      <c r="J106" s="285" t="str">
        <f t="shared" si="5"/>
        <v/>
      </c>
      <c r="K106" s="291" t="str">
        <f t="shared" si="6"/>
        <v/>
      </c>
      <c r="L106" s="287" t="str">
        <f t="shared" si="7"/>
        <v/>
      </c>
      <c r="M106" s="298"/>
      <c r="N106" s="126"/>
    </row>
    <row r="107" spans="1:14" ht="20.100000000000001" customHeight="1" x14ac:dyDescent="0.25">
      <c r="A107" s="244">
        <v>101</v>
      </c>
      <c r="B107" s="252" t="str">
        <f>IF('Frais réels'!B106="","",'Frais réels'!$B106)</f>
        <v/>
      </c>
      <c r="C107" s="252" t="str">
        <f>IF('Frais réels'!C106="","",'Frais réels'!$C106)</f>
        <v/>
      </c>
      <c r="D107" s="252" t="str">
        <f>IF('Frais réels'!D106="","",'Frais réels'!$D106)</f>
        <v/>
      </c>
      <c r="E107" s="251" t="str">
        <f>IF('Frais réels'!E106="","",'Frais réels'!$E106)</f>
        <v/>
      </c>
      <c r="F107" s="251" t="str">
        <f>IF('Frais réels'!F106="","",'Frais réels'!$F106)</f>
        <v/>
      </c>
      <c r="G107" s="279" t="str">
        <f>IF('Frais réels'!G106="","",'Frais réels'!$G106)</f>
        <v/>
      </c>
      <c r="H107" s="94"/>
      <c r="I107" s="254" t="str">
        <f t="shared" si="4"/>
        <v/>
      </c>
      <c r="J107" s="285" t="str">
        <f t="shared" si="5"/>
        <v/>
      </c>
      <c r="K107" s="291" t="str">
        <f t="shared" si="6"/>
        <v/>
      </c>
      <c r="L107" s="287" t="str">
        <f t="shared" si="7"/>
        <v/>
      </c>
      <c r="M107" s="298"/>
      <c r="N107" s="126"/>
    </row>
    <row r="108" spans="1:14" ht="20.100000000000001" customHeight="1" x14ac:dyDescent="0.25">
      <c r="A108" s="244">
        <v>102</v>
      </c>
      <c r="B108" s="252" t="str">
        <f>IF('Frais réels'!B107="","",'Frais réels'!$B107)</f>
        <v/>
      </c>
      <c r="C108" s="252" t="str">
        <f>IF('Frais réels'!C107="","",'Frais réels'!$C107)</f>
        <v/>
      </c>
      <c r="D108" s="252" t="str">
        <f>IF('Frais réels'!D107="","",'Frais réels'!$D107)</f>
        <v/>
      </c>
      <c r="E108" s="251" t="str">
        <f>IF('Frais réels'!E107="","",'Frais réels'!$E107)</f>
        <v/>
      </c>
      <c r="F108" s="251" t="str">
        <f>IF('Frais réels'!F107="","",'Frais réels'!$F107)</f>
        <v/>
      </c>
      <c r="G108" s="279" t="str">
        <f>IF('Frais réels'!G107="","",'Frais réels'!$G107)</f>
        <v/>
      </c>
      <c r="H108" s="94"/>
      <c r="I108" s="254" t="str">
        <f t="shared" si="4"/>
        <v/>
      </c>
      <c r="J108" s="285" t="str">
        <f t="shared" si="5"/>
        <v/>
      </c>
      <c r="K108" s="291" t="str">
        <f t="shared" si="6"/>
        <v/>
      </c>
      <c r="L108" s="287" t="str">
        <f t="shared" si="7"/>
        <v/>
      </c>
      <c r="M108" s="298"/>
      <c r="N108" s="126"/>
    </row>
    <row r="109" spans="1:14" ht="20.100000000000001" customHeight="1" x14ac:dyDescent="0.25">
      <c r="A109" s="244">
        <v>103</v>
      </c>
      <c r="B109" s="252" t="str">
        <f>IF('Frais réels'!B108="","",'Frais réels'!$B108)</f>
        <v/>
      </c>
      <c r="C109" s="252" t="str">
        <f>IF('Frais réels'!C108="","",'Frais réels'!$C108)</f>
        <v/>
      </c>
      <c r="D109" s="252" t="str">
        <f>IF('Frais réels'!D108="","",'Frais réels'!$D108)</f>
        <v/>
      </c>
      <c r="E109" s="251" t="str">
        <f>IF('Frais réels'!E108="","",'Frais réels'!$E108)</f>
        <v/>
      </c>
      <c r="F109" s="251" t="str">
        <f>IF('Frais réels'!F108="","",'Frais réels'!$F108)</f>
        <v/>
      </c>
      <c r="G109" s="279" t="str">
        <f>IF('Frais réels'!G108="","",'Frais réels'!$G108)</f>
        <v/>
      </c>
      <c r="H109" s="94"/>
      <c r="I109" s="254" t="str">
        <f t="shared" si="4"/>
        <v/>
      </c>
      <c r="J109" s="285" t="str">
        <f t="shared" si="5"/>
        <v/>
      </c>
      <c r="K109" s="291" t="str">
        <f t="shared" si="6"/>
        <v/>
      </c>
      <c r="L109" s="287" t="str">
        <f t="shared" si="7"/>
        <v/>
      </c>
      <c r="M109" s="298"/>
      <c r="N109" s="126"/>
    </row>
    <row r="110" spans="1:14" ht="20.100000000000001" customHeight="1" x14ac:dyDescent="0.25">
      <c r="A110" s="244">
        <v>104</v>
      </c>
      <c r="B110" s="252" t="str">
        <f>IF('Frais réels'!B109="","",'Frais réels'!$B109)</f>
        <v/>
      </c>
      <c r="C110" s="252" t="str">
        <f>IF('Frais réels'!C109="","",'Frais réels'!$C109)</f>
        <v/>
      </c>
      <c r="D110" s="252" t="str">
        <f>IF('Frais réels'!D109="","",'Frais réels'!$D109)</f>
        <v/>
      </c>
      <c r="E110" s="251" t="str">
        <f>IF('Frais réels'!E109="","",'Frais réels'!$E109)</f>
        <v/>
      </c>
      <c r="F110" s="251" t="str">
        <f>IF('Frais réels'!F109="","",'Frais réels'!$F109)</f>
        <v/>
      </c>
      <c r="G110" s="279" t="str">
        <f>IF('Frais réels'!G109="","",'Frais réels'!$G109)</f>
        <v/>
      </c>
      <c r="H110" s="94"/>
      <c r="I110" s="254" t="str">
        <f t="shared" si="4"/>
        <v/>
      </c>
      <c r="J110" s="285" t="str">
        <f t="shared" si="5"/>
        <v/>
      </c>
      <c r="K110" s="291" t="str">
        <f t="shared" si="6"/>
        <v/>
      </c>
      <c r="L110" s="287" t="str">
        <f t="shared" si="7"/>
        <v/>
      </c>
      <c r="M110" s="298"/>
      <c r="N110" s="126"/>
    </row>
    <row r="111" spans="1:14" ht="20.100000000000001" customHeight="1" x14ac:dyDescent="0.25">
      <c r="A111" s="244">
        <v>105</v>
      </c>
      <c r="B111" s="252" t="str">
        <f>IF('Frais réels'!B110="","",'Frais réels'!$B110)</f>
        <v/>
      </c>
      <c r="C111" s="252" t="str">
        <f>IF('Frais réels'!C110="","",'Frais réels'!$C110)</f>
        <v/>
      </c>
      <c r="D111" s="252" t="str">
        <f>IF('Frais réels'!D110="","",'Frais réels'!$D110)</f>
        <v/>
      </c>
      <c r="E111" s="251" t="str">
        <f>IF('Frais réels'!E110="","",'Frais réels'!$E110)</f>
        <v/>
      </c>
      <c r="F111" s="251" t="str">
        <f>IF('Frais réels'!F110="","",'Frais réels'!$F110)</f>
        <v/>
      </c>
      <c r="G111" s="279" t="str">
        <f>IF('Frais réels'!G110="","",'Frais réels'!$G110)</f>
        <v/>
      </c>
      <c r="H111" s="94"/>
      <c r="I111" s="254" t="str">
        <f t="shared" si="4"/>
        <v/>
      </c>
      <c r="J111" s="285" t="str">
        <f t="shared" si="5"/>
        <v/>
      </c>
      <c r="K111" s="291" t="str">
        <f t="shared" si="6"/>
        <v/>
      </c>
      <c r="L111" s="287" t="str">
        <f t="shared" si="7"/>
        <v/>
      </c>
      <c r="M111" s="298"/>
      <c r="N111" s="126"/>
    </row>
    <row r="112" spans="1:14" ht="20.100000000000001" customHeight="1" x14ac:dyDescent="0.25">
      <c r="A112" s="244">
        <v>106</v>
      </c>
      <c r="B112" s="252" t="str">
        <f>IF('Frais réels'!B111="","",'Frais réels'!$B111)</f>
        <v/>
      </c>
      <c r="C112" s="252" t="str">
        <f>IF('Frais réels'!C111="","",'Frais réels'!$C111)</f>
        <v/>
      </c>
      <c r="D112" s="252" t="str">
        <f>IF('Frais réels'!D111="","",'Frais réels'!$D111)</f>
        <v/>
      </c>
      <c r="E112" s="251" t="str">
        <f>IF('Frais réels'!E111="","",'Frais réels'!$E111)</f>
        <v/>
      </c>
      <c r="F112" s="251" t="str">
        <f>IF('Frais réels'!F111="","",'Frais réels'!$F111)</f>
        <v/>
      </c>
      <c r="G112" s="279" t="str">
        <f>IF('Frais réels'!G111="","",'Frais réels'!$G111)</f>
        <v/>
      </c>
      <c r="H112" s="94"/>
      <c r="I112" s="254" t="str">
        <f t="shared" si="4"/>
        <v/>
      </c>
      <c r="J112" s="285" t="str">
        <f t="shared" si="5"/>
        <v/>
      </c>
      <c r="K112" s="291" t="str">
        <f t="shared" si="6"/>
        <v/>
      </c>
      <c r="L112" s="287" t="str">
        <f t="shared" si="7"/>
        <v/>
      </c>
      <c r="M112" s="298"/>
      <c r="N112" s="126"/>
    </row>
    <row r="113" spans="1:14" ht="20.100000000000001" customHeight="1" x14ac:dyDescent="0.25">
      <c r="A113" s="244">
        <v>107</v>
      </c>
      <c r="B113" s="252" t="str">
        <f>IF('Frais réels'!B112="","",'Frais réels'!$B112)</f>
        <v/>
      </c>
      <c r="C113" s="252" t="str">
        <f>IF('Frais réels'!C112="","",'Frais réels'!$C112)</f>
        <v/>
      </c>
      <c r="D113" s="252" t="str">
        <f>IF('Frais réels'!D112="","",'Frais réels'!$D112)</f>
        <v/>
      </c>
      <c r="E113" s="251" t="str">
        <f>IF('Frais réels'!E112="","",'Frais réels'!$E112)</f>
        <v/>
      </c>
      <c r="F113" s="251" t="str">
        <f>IF('Frais réels'!F112="","",'Frais réels'!$F112)</f>
        <v/>
      </c>
      <c r="G113" s="279" t="str">
        <f>IF('Frais réels'!G112="","",'Frais réels'!$G112)</f>
        <v/>
      </c>
      <c r="H113" s="94"/>
      <c r="I113" s="254" t="str">
        <f t="shared" si="4"/>
        <v/>
      </c>
      <c r="J113" s="285" t="str">
        <f t="shared" si="5"/>
        <v/>
      </c>
      <c r="K113" s="291" t="str">
        <f t="shared" si="6"/>
        <v/>
      </c>
      <c r="L113" s="287" t="str">
        <f t="shared" si="7"/>
        <v/>
      </c>
      <c r="M113" s="298"/>
      <c r="N113" s="126"/>
    </row>
    <row r="114" spans="1:14" ht="20.100000000000001" customHeight="1" x14ac:dyDescent="0.25">
      <c r="A114" s="244">
        <v>108</v>
      </c>
      <c r="B114" s="252" t="str">
        <f>IF('Frais réels'!B113="","",'Frais réels'!$B113)</f>
        <v/>
      </c>
      <c r="C114" s="252" t="str">
        <f>IF('Frais réels'!C113="","",'Frais réels'!$C113)</f>
        <v/>
      </c>
      <c r="D114" s="252" t="str">
        <f>IF('Frais réels'!D113="","",'Frais réels'!$D113)</f>
        <v/>
      </c>
      <c r="E114" s="251" t="str">
        <f>IF('Frais réels'!E113="","",'Frais réels'!$E113)</f>
        <v/>
      </c>
      <c r="F114" s="251" t="str">
        <f>IF('Frais réels'!F113="","",'Frais réels'!$F113)</f>
        <v/>
      </c>
      <c r="G114" s="279" t="str">
        <f>IF('Frais réels'!G113="","",'Frais réels'!$G113)</f>
        <v/>
      </c>
      <c r="H114" s="94"/>
      <c r="I114" s="254" t="str">
        <f t="shared" si="4"/>
        <v/>
      </c>
      <c r="J114" s="285" t="str">
        <f t="shared" si="5"/>
        <v/>
      </c>
      <c r="K114" s="291" t="str">
        <f t="shared" si="6"/>
        <v/>
      </c>
      <c r="L114" s="287" t="str">
        <f t="shared" si="7"/>
        <v/>
      </c>
      <c r="M114" s="298"/>
      <c r="N114" s="126"/>
    </row>
    <row r="115" spans="1:14" ht="20.100000000000001" customHeight="1" x14ac:dyDescent="0.25">
      <c r="A115" s="244">
        <v>109</v>
      </c>
      <c r="B115" s="252" t="str">
        <f>IF('Frais réels'!B114="","",'Frais réels'!$B114)</f>
        <v/>
      </c>
      <c r="C115" s="252" t="str">
        <f>IF('Frais réels'!C114="","",'Frais réels'!$C114)</f>
        <v/>
      </c>
      <c r="D115" s="252" t="str">
        <f>IF('Frais réels'!D114="","",'Frais réels'!$D114)</f>
        <v/>
      </c>
      <c r="E115" s="251" t="str">
        <f>IF('Frais réels'!E114="","",'Frais réels'!$E114)</f>
        <v/>
      </c>
      <c r="F115" s="251" t="str">
        <f>IF('Frais réels'!F114="","",'Frais réels'!$F114)</f>
        <v/>
      </c>
      <c r="G115" s="279" t="str">
        <f>IF('Frais réels'!G114="","",'Frais réels'!$G114)</f>
        <v/>
      </c>
      <c r="H115" s="94"/>
      <c r="I115" s="254" t="str">
        <f t="shared" si="4"/>
        <v/>
      </c>
      <c r="J115" s="285" t="str">
        <f t="shared" si="5"/>
        <v/>
      </c>
      <c r="K115" s="291" t="str">
        <f t="shared" si="6"/>
        <v/>
      </c>
      <c r="L115" s="287" t="str">
        <f t="shared" si="7"/>
        <v/>
      </c>
      <c r="M115" s="298"/>
      <c r="N115" s="126"/>
    </row>
    <row r="116" spans="1:14" ht="20.100000000000001" customHeight="1" x14ac:dyDescent="0.25">
      <c r="A116" s="244">
        <v>110</v>
      </c>
      <c r="B116" s="252" t="str">
        <f>IF('Frais réels'!B115="","",'Frais réels'!$B115)</f>
        <v/>
      </c>
      <c r="C116" s="252" t="str">
        <f>IF('Frais réels'!C115="","",'Frais réels'!$C115)</f>
        <v/>
      </c>
      <c r="D116" s="252" t="str">
        <f>IF('Frais réels'!D115="","",'Frais réels'!$D115)</f>
        <v/>
      </c>
      <c r="E116" s="251" t="str">
        <f>IF('Frais réels'!E115="","",'Frais réels'!$E115)</f>
        <v/>
      </c>
      <c r="F116" s="251" t="str">
        <f>IF('Frais réels'!F115="","",'Frais réels'!$F115)</f>
        <v/>
      </c>
      <c r="G116" s="279" t="str">
        <f>IF('Frais réels'!G115="","",'Frais réels'!$G115)</f>
        <v/>
      </c>
      <c r="H116" s="94"/>
      <c r="I116" s="254" t="str">
        <f t="shared" si="4"/>
        <v/>
      </c>
      <c r="J116" s="285" t="str">
        <f t="shared" si="5"/>
        <v/>
      </c>
      <c r="K116" s="291" t="str">
        <f t="shared" si="6"/>
        <v/>
      </c>
      <c r="L116" s="287" t="str">
        <f t="shared" si="7"/>
        <v/>
      </c>
      <c r="M116" s="298"/>
      <c r="N116" s="126"/>
    </row>
    <row r="117" spans="1:14" ht="20.100000000000001" customHeight="1" x14ac:dyDescent="0.25">
      <c r="A117" s="244">
        <v>111</v>
      </c>
      <c r="B117" s="252" t="str">
        <f>IF('Frais réels'!B116="","",'Frais réels'!$B116)</f>
        <v/>
      </c>
      <c r="C117" s="252" t="str">
        <f>IF('Frais réels'!C116="","",'Frais réels'!$C116)</f>
        <v/>
      </c>
      <c r="D117" s="252" t="str">
        <f>IF('Frais réels'!D116="","",'Frais réels'!$D116)</f>
        <v/>
      </c>
      <c r="E117" s="251" t="str">
        <f>IF('Frais réels'!E116="","",'Frais réels'!$E116)</f>
        <v/>
      </c>
      <c r="F117" s="251" t="str">
        <f>IF('Frais réels'!F116="","",'Frais réels'!$F116)</f>
        <v/>
      </c>
      <c r="G117" s="279" t="str">
        <f>IF('Frais réels'!G116="","",'Frais réels'!$G116)</f>
        <v/>
      </c>
      <c r="H117" s="94"/>
      <c r="I117" s="254" t="str">
        <f t="shared" si="4"/>
        <v/>
      </c>
      <c r="J117" s="285" t="str">
        <f t="shared" si="5"/>
        <v/>
      </c>
      <c r="K117" s="291" t="str">
        <f t="shared" si="6"/>
        <v/>
      </c>
      <c r="L117" s="287" t="str">
        <f t="shared" si="7"/>
        <v/>
      </c>
      <c r="M117" s="298"/>
      <c r="N117" s="126"/>
    </row>
    <row r="118" spans="1:14" ht="20.100000000000001" customHeight="1" x14ac:dyDescent="0.25">
      <c r="A118" s="244">
        <v>112</v>
      </c>
      <c r="B118" s="252" t="str">
        <f>IF('Frais réels'!B117="","",'Frais réels'!$B117)</f>
        <v/>
      </c>
      <c r="C118" s="252" t="str">
        <f>IF('Frais réels'!C117="","",'Frais réels'!$C117)</f>
        <v/>
      </c>
      <c r="D118" s="252" t="str">
        <f>IF('Frais réels'!D117="","",'Frais réels'!$D117)</f>
        <v/>
      </c>
      <c r="E118" s="251" t="str">
        <f>IF('Frais réels'!E117="","",'Frais réels'!$E117)</f>
        <v/>
      </c>
      <c r="F118" s="251" t="str">
        <f>IF('Frais réels'!F117="","",'Frais réels'!$F117)</f>
        <v/>
      </c>
      <c r="G118" s="279" t="str">
        <f>IF('Frais réels'!G117="","",'Frais réels'!$G117)</f>
        <v/>
      </c>
      <c r="H118" s="94"/>
      <c r="I118" s="254" t="str">
        <f t="shared" si="4"/>
        <v/>
      </c>
      <c r="J118" s="285" t="str">
        <f t="shared" si="5"/>
        <v/>
      </c>
      <c r="K118" s="291" t="str">
        <f t="shared" si="6"/>
        <v/>
      </c>
      <c r="L118" s="287" t="str">
        <f t="shared" si="7"/>
        <v/>
      </c>
      <c r="M118" s="298"/>
      <c r="N118" s="126"/>
    </row>
    <row r="119" spans="1:14" ht="20.100000000000001" customHeight="1" x14ac:dyDescent="0.25">
      <c r="A119" s="244">
        <v>113</v>
      </c>
      <c r="B119" s="252" t="str">
        <f>IF('Frais réels'!B118="","",'Frais réels'!$B118)</f>
        <v/>
      </c>
      <c r="C119" s="252" t="str">
        <f>IF('Frais réels'!C118="","",'Frais réels'!$C118)</f>
        <v/>
      </c>
      <c r="D119" s="252" t="str">
        <f>IF('Frais réels'!D118="","",'Frais réels'!$D118)</f>
        <v/>
      </c>
      <c r="E119" s="251" t="str">
        <f>IF('Frais réels'!E118="","",'Frais réels'!$E118)</f>
        <v/>
      </c>
      <c r="F119" s="251" t="str">
        <f>IF('Frais réels'!F118="","",'Frais réels'!$F118)</f>
        <v/>
      </c>
      <c r="G119" s="279" t="str">
        <f>IF('Frais réels'!G118="","",'Frais réels'!$G118)</f>
        <v/>
      </c>
      <c r="H119" s="94"/>
      <c r="I119" s="254" t="str">
        <f t="shared" si="4"/>
        <v/>
      </c>
      <c r="J119" s="285" t="str">
        <f t="shared" si="5"/>
        <v/>
      </c>
      <c r="K119" s="291" t="str">
        <f t="shared" si="6"/>
        <v/>
      </c>
      <c r="L119" s="287" t="str">
        <f t="shared" si="7"/>
        <v/>
      </c>
      <c r="M119" s="298"/>
      <c r="N119" s="126"/>
    </row>
    <row r="120" spans="1:14" ht="20.100000000000001" customHeight="1" x14ac:dyDescent="0.25">
      <c r="A120" s="244">
        <v>114</v>
      </c>
      <c r="B120" s="252" t="str">
        <f>IF('Frais réels'!B119="","",'Frais réels'!$B119)</f>
        <v/>
      </c>
      <c r="C120" s="252" t="str">
        <f>IF('Frais réels'!C119="","",'Frais réels'!$C119)</f>
        <v/>
      </c>
      <c r="D120" s="252" t="str">
        <f>IF('Frais réels'!D119="","",'Frais réels'!$D119)</f>
        <v/>
      </c>
      <c r="E120" s="251" t="str">
        <f>IF('Frais réels'!E119="","",'Frais réels'!$E119)</f>
        <v/>
      </c>
      <c r="F120" s="251" t="str">
        <f>IF('Frais réels'!F119="","",'Frais réels'!$F119)</f>
        <v/>
      </c>
      <c r="G120" s="279" t="str">
        <f>IF('Frais réels'!G119="","",'Frais réels'!$G119)</f>
        <v/>
      </c>
      <c r="H120" s="94"/>
      <c r="I120" s="254" t="str">
        <f t="shared" si="4"/>
        <v/>
      </c>
      <c r="J120" s="285" t="str">
        <f t="shared" si="5"/>
        <v/>
      </c>
      <c r="K120" s="291" t="str">
        <f t="shared" si="6"/>
        <v/>
      </c>
      <c r="L120" s="287" t="str">
        <f t="shared" si="7"/>
        <v/>
      </c>
      <c r="M120" s="298"/>
      <c r="N120" s="126"/>
    </row>
    <row r="121" spans="1:14" ht="20.100000000000001" customHeight="1" x14ac:dyDescent="0.25">
      <c r="A121" s="244">
        <v>115</v>
      </c>
      <c r="B121" s="252" t="str">
        <f>IF('Frais réels'!B120="","",'Frais réels'!$B120)</f>
        <v/>
      </c>
      <c r="C121" s="252" t="str">
        <f>IF('Frais réels'!C120="","",'Frais réels'!$C120)</f>
        <v/>
      </c>
      <c r="D121" s="252" t="str">
        <f>IF('Frais réels'!D120="","",'Frais réels'!$D120)</f>
        <v/>
      </c>
      <c r="E121" s="251" t="str">
        <f>IF('Frais réels'!E120="","",'Frais réels'!$E120)</f>
        <v/>
      </c>
      <c r="F121" s="251" t="str">
        <f>IF('Frais réels'!F120="","",'Frais réels'!$F120)</f>
        <v/>
      </c>
      <c r="G121" s="279" t="str">
        <f>IF('Frais réels'!G120="","",'Frais réels'!$G120)</f>
        <v/>
      </c>
      <c r="H121" s="94"/>
      <c r="I121" s="254" t="str">
        <f t="shared" si="4"/>
        <v/>
      </c>
      <c r="J121" s="285" t="str">
        <f t="shared" si="5"/>
        <v/>
      </c>
      <c r="K121" s="291" t="str">
        <f t="shared" si="6"/>
        <v/>
      </c>
      <c r="L121" s="287" t="str">
        <f t="shared" si="7"/>
        <v/>
      </c>
      <c r="M121" s="298"/>
      <c r="N121" s="126"/>
    </row>
    <row r="122" spans="1:14" ht="20.100000000000001" customHeight="1" x14ac:dyDescent="0.25">
      <c r="A122" s="244">
        <v>116</v>
      </c>
      <c r="B122" s="252" t="str">
        <f>IF('Frais réels'!B121="","",'Frais réels'!$B121)</f>
        <v/>
      </c>
      <c r="C122" s="252" t="str">
        <f>IF('Frais réels'!C121="","",'Frais réels'!$C121)</f>
        <v/>
      </c>
      <c r="D122" s="252" t="str">
        <f>IF('Frais réels'!D121="","",'Frais réels'!$D121)</f>
        <v/>
      </c>
      <c r="E122" s="251" t="str">
        <f>IF('Frais réels'!E121="","",'Frais réels'!$E121)</f>
        <v/>
      </c>
      <c r="F122" s="251" t="str">
        <f>IF('Frais réels'!F121="","",'Frais réels'!$F121)</f>
        <v/>
      </c>
      <c r="G122" s="279" t="str">
        <f>IF('Frais réels'!G121="","",'Frais réels'!$G121)</f>
        <v/>
      </c>
      <c r="H122" s="94"/>
      <c r="I122" s="254" t="str">
        <f t="shared" si="4"/>
        <v/>
      </c>
      <c r="J122" s="285" t="str">
        <f t="shared" si="5"/>
        <v/>
      </c>
      <c r="K122" s="291" t="str">
        <f t="shared" si="6"/>
        <v/>
      </c>
      <c r="L122" s="287" t="str">
        <f t="shared" si="7"/>
        <v/>
      </c>
      <c r="M122" s="298"/>
      <c r="N122" s="126"/>
    </row>
    <row r="123" spans="1:14" ht="20.100000000000001" customHeight="1" x14ac:dyDescent="0.25">
      <c r="A123" s="244">
        <v>117</v>
      </c>
      <c r="B123" s="252" t="str">
        <f>IF('Frais réels'!B122="","",'Frais réels'!$B122)</f>
        <v/>
      </c>
      <c r="C123" s="252" t="str">
        <f>IF('Frais réels'!C122="","",'Frais réels'!$C122)</f>
        <v/>
      </c>
      <c r="D123" s="252" t="str">
        <f>IF('Frais réels'!D122="","",'Frais réels'!$D122)</f>
        <v/>
      </c>
      <c r="E123" s="251" t="str">
        <f>IF('Frais réels'!E122="","",'Frais réels'!$E122)</f>
        <v/>
      </c>
      <c r="F123" s="251" t="str">
        <f>IF('Frais réels'!F122="","",'Frais réels'!$F122)</f>
        <v/>
      </c>
      <c r="G123" s="279" t="str">
        <f>IF('Frais réels'!G122="","",'Frais réels'!$G122)</f>
        <v/>
      </c>
      <c r="H123" s="94"/>
      <c r="I123" s="254" t="str">
        <f t="shared" si="4"/>
        <v/>
      </c>
      <c r="J123" s="285" t="str">
        <f t="shared" si="5"/>
        <v/>
      </c>
      <c r="K123" s="291" t="str">
        <f t="shared" si="6"/>
        <v/>
      </c>
      <c r="L123" s="287" t="str">
        <f t="shared" si="7"/>
        <v/>
      </c>
      <c r="M123" s="298"/>
      <c r="N123" s="126"/>
    </row>
    <row r="124" spans="1:14" ht="20.100000000000001" customHeight="1" x14ac:dyDescent="0.25">
      <c r="A124" s="244">
        <v>118</v>
      </c>
      <c r="B124" s="252" t="str">
        <f>IF('Frais réels'!B123="","",'Frais réels'!$B123)</f>
        <v/>
      </c>
      <c r="C124" s="252" t="str">
        <f>IF('Frais réels'!C123="","",'Frais réels'!$C123)</f>
        <v/>
      </c>
      <c r="D124" s="252" t="str">
        <f>IF('Frais réels'!D123="","",'Frais réels'!$D123)</f>
        <v/>
      </c>
      <c r="E124" s="251" t="str">
        <f>IF('Frais réels'!E123="","",'Frais réels'!$E123)</f>
        <v/>
      </c>
      <c r="F124" s="251" t="str">
        <f>IF('Frais réels'!F123="","",'Frais réels'!$F123)</f>
        <v/>
      </c>
      <c r="G124" s="279" t="str">
        <f>IF('Frais réels'!G123="","",'Frais réels'!$G123)</f>
        <v/>
      </c>
      <c r="H124" s="94"/>
      <c r="I124" s="254" t="str">
        <f t="shared" si="4"/>
        <v/>
      </c>
      <c r="J124" s="285" t="str">
        <f t="shared" si="5"/>
        <v/>
      </c>
      <c r="K124" s="291" t="str">
        <f t="shared" si="6"/>
        <v/>
      </c>
      <c r="L124" s="287" t="str">
        <f t="shared" si="7"/>
        <v/>
      </c>
      <c r="M124" s="298"/>
      <c r="N124" s="126"/>
    </row>
    <row r="125" spans="1:14" ht="20.100000000000001" customHeight="1" x14ac:dyDescent="0.25">
      <c r="A125" s="244">
        <v>119</v>
      </c>
      <c r="B125" s="252" t="str">
        <f>IF('Frais réels'!B124="","",'Frais réels'!$B124)</f>
        <v/>
      </c>
      <c r="C125" s="252" t="str">
        <f>IF('Frais réels'!C124="","",'Frais réels'!$C124)</f>
        <v/>
      </c>
      <c r="D125" s="252" t="str">
        <f>IF('Frais réels'!D124="","",'Frais réels'!$D124)</f>
        <v/>
      </c>
      <c r="E125" s="251" t="str">
        <f>IF('Frais réels'!E124="","",'Frais réels'!$E124)</f>
        <v/>
      </c>
      <c r="F125" s="251" t="str">
        <f>IF('Frais réels'!F124="","",'Frais réels'!$F124)</f>
        <v/>
      </c>
      <c r="G125" s="279" t="str">
        <f>IF('Frais réels'!G124="","",'Frais réels'!$G124)</f>
        <v/>
      </c>
      <c r="H125" s="94"/>
      <c r="I125" s="254" t="str">
        <f t="shared" si="4"/>
        <v/>
      </c>
      <c r="J125" s="285" t="str">
        <f t="shared" si="5"/>
        <v/>
      </c>
      <c r="K125" s="291" t="str">
        <f t="shared" si="6"/>
        <v/>
      </c>
      <c r="L125" s="287" t="str">
        <f t="shared" si="7"/>
        <v/>
      </c>
      <c r="M125" s="298"/>
      <c r="N125" s="126"/>
    </row>
    <row r="126" spans="1:14" ht="20.100000000000001" customHeight="1" x14ac:dyDescent="0.25">
      <c r="A126" s="244">
        <v>120</v>
      </c>
      <c r="B126" s="252" t="str">
        <f>IF('Frais réels'!B125="","",'Frais réels'!$B125)</f>
        <v/>
      </c>
      <c r="C126" s="252" t="str">
        <f>IF('Frais réels'!C125="","",'Frais réels'!$C125)</f>
        <v/>
      </c>
      <c r="D126" s="252" t="str">
        <f>IF('Frais réels'!D125="","",'Frais réels'!$D125)</f>
        <v/>
      </c>
      <c r="E126" s="251" t="str">
        <f>IF('Frais réels'!E125="","",'Frais réels'!$E125)</f>
        <v/>
      </c>
      <c r="F126" s="251" t="str">
        <f>IF('Frais réels'!F125="","",'Frais réels'!$F125)</f>
        <v/>
      </c>
      <c r="G126" s="279" t="str">
        <f>IF('Frais réels'!G125="","",'Frais réels'!$G125)</f>
        <v/>
      </c>
      <c r="H126" s="94"/>
      <c r="I126" s="254" t="str">
        <f t="shared" si="4"/>
        <v/>
      </c>
      <c r="J126" s="285" t="str">
        <f t="shared" si="5"/>
        <v/>
      </c>
      <c r="K126" s="291" t="str">
        <f t="shared" si="6"/>
        <v/>
      </c>
      <c r="L126" s="287" t="str">
        <f t="shared" si="7"/>
        <v/>
      </c>
      <c r="M126" s="298"/>
      <c r="N126" s="126"/>
    </row>
    <row r="127" spans="1:14" ht="20.100000000000001" customHeight="1" x14ac:dyDescent="0.25">
      <c r="A127" s="244">
        <v>121</v>
      </c>
      <c r="B127" s="252" t="str">
        <f>IF('Frais réels'!B126="","",'Frais réels'!$B126)</f>
        <v/>
      </c>
      <c r="C127" s="252" t="str">
        <f>IF('Frais réels'!C126="","",'Frais réels'!$C126)</f>
        <v/>
      </c>
      <c r="D127" s="252" t="str">
        <f>IF('Frais réels'!D126="","",'Frais réels'!$D126)</f>
        <v/>
      </c>
      <c r="E127" s="251" t="str">
        <f>IF('Frais réels'!E126="","",'Frais réels'!$E126)</f>
        <v/>
      </c>
      <c r="F127" s="251" t="str">
        <f>IF('Frais réels'!F126="","",'Frais réels'!$F126)</f>
        <v/>
      </c>
      <c r="G127" s="279" t="str">
        <f>IF('Frais réels'!G126="","",'Frais réels'!$G126)</f>
        <v/>
      </c>
      <c r="H127" s="94"/>
      <c r="I127" s="254" t="str">
        <f t="shared" si="4"/>
        <v/>
      </c>
      <c r="J127" s="285" t="str">
        <f t="shared" si="5"/>
        <v/>
      </c>
      <c r="K127" s="291" t="str">
        <f t="shared" si="6"/>
        <v/>
      </c>
      <c r="L127" s="287" t="str">
        <f t="shared" si="7"/>
        <v/>
      </c>
      <c r="M127" s="298"/>
      <c r="N127" s="126"/>
    </row>
    <row r="128" spans="1:14" ht="20.100000000000001" customHeight="1" x14ac:dyDescent="0.25">
      <c r="A128" s="244">
        <v>122</v>
      </c>
      <c r="B128" s="252" t="str">
        <f>IF('Frais réels'!B127="","",'Frais réels'!$B127)</f>
        <v/>
      </c>
      <c r="C128" s="252" t="str">
        <f>IF('Frais réels'!C127="","",'Frais réels'!$C127)</f>
        <v/>
      </c>
      <c r="D128" s="252" t="str">
        <f>IF('Frais réels'!D127="","",'Frais réels'!$D127)</f>
        <v/>
      </c>
      <c r="E128" s="251" t="str">
        <f>IF('Frais réels'!E127="","",'Frais réels'!$E127)</f>
        <v/>
      </c>
      <c r="F128" s="251" t="str">
        <f>IF('Frais réels'!F127="","",'Frais réels'!$F127)</f>
        <v/>
      </c>
      <c r="G128" s="279" t="str">
        <f>IF('Frais réels'!G127="","",'Frais réels'!$G127)</f>
        <v/>
      </c>
      <c r="H128" s="94"/>
      <c r="I128" s="254" t="str">
        <f t="shared" si="4"/>
        <v/>
      </c>
      <c r="J128" s="285" t="str">
        <f t="shared" si="5"/>
        <v/>
      </c>
      <c r="K128" s="291" t="str">
        <f t="shared" si="6"/>
        <v/>
      </c>
      <c r="L128" s="287" t="str">
        <f t="shared" si="7"/>
        <v/>
      </c>
      <c r="M128" s="298"/>
      <c r="N128" s="126"/>
    </row>
    <row r="129" spans="1:14" ht="20.100000000000001" customHeight="1" x14ac:dyDescent="0.25">
      <c r="A129" s="244">
        <v>123</v>
      </c>
      <c r="B129" s="252" t="str">
        <f>IF('Frais réels'!B128="","",'Frais réels'!$B128)</f>
        <v/>
      </c>
      <c r="C129" s="252" t="str">
        <f>IF('Frais réels'!C128="","",'Frais réels'!$C128)</f>
        <v/>
      </c>
      <c r="D129" s="252" t="str">
        <f>IF('Frais réels'!D128="","",'Frais réels'!$D128)</f>
        <v/>
      </c>
      <c r="E129" s="251" t="str">
        <f>IF('Frais réels'!E128="","",'Frais réels'!$E128)</f>
        <v/>
      </c>
      <c r="F129" s="251" t="str">
        <f>IF('Frais réels'!F128="","",'Frais réels'!$F128)</f>
        <v/>
      </c>
      <c r="G129" s="279" t="str">
        <f>IF('Frais réels'!G128="","",'Frais réels'!$G128)</f>
        <v/>
      </c>
      <c r="H129" s="94"/>
      <c r="I129" s="254" t="str">
        <f t="shared" si="4"/>
        <v/>
      </c>
      <c r="J129" s="285" t="str">
        <f t="shared" si="5"/>
        <v/>
      </c>
      <c r="K129" s="291" t="str">
        <f t="shared" si="6"/>
        <v/>
      </c>
      <c r="L129" s="287" t="str">
        <f t="shared" si="7"/>
        <v/>
      </c>
      <c r="M129" s="298"/>
      <c r="N129" s="126"/>
    </row>
    <row r="130" spans="1:14" ht="20.100000000000001" customHeight="1" x14ac:dyDescent="0.25">
      <c r="A130" s="244">
        <v>124</v>
      </c>
      <c r="B130" s="252" t="str">
        <f>IF('Frais réels'!B129="","",'Frais réels'!$B129)</f>
        <v/>
      </c>
      <c r="C130" s="252" t="str">
        <f>IF('Frais réels'!C129="","",'Frais réels'!$C129)</f>
        <v/>
      </c>
      <c r="D130" s="252" t="str">
        <f>IF('Frais réels'!D129="","",'Frais réels'!$D129)</f>
        <v/>
      </c>
      <c r="E130" s="251" t="str">
        <f>IF('Frais réels'!E129="","",'Frais réels'!$E129)</f>
        <v/>
      </c>
      <c r="F130" s="251" t="str">
        <f>IF('Frais réels'!F129="","",'Frais réels'!$F129)</f>
        <v/>
      </c>
      <c r="G130" s="279" t="str">
        <f>IF('Frais réels'!G129="","",'Frais réels'!$G129)</f>
        <v/>
      </c>
      <c r="H130" s="94"/>
      <c r="I130" s="254" t="str">
        <f t="shared" si="4"/>
        <v/>
      </c>
      <c r="J130" s="285" t="str">
        <f t="shared" si="5"/>
        <v/>
      </c>
      <c r="K130" s="291" t="str">
        <f t="shared" si="6"/>
        <v/>
      </c>
      <c r="L130" s="287" t="str">
        <f t="shared" si="7"/>
        <v/>
      </c>
      <c r="M130" s="298"/>
      <c r="N130" s="126"/>
    </row>
    <row r="131" spans="1:14" ht="20.100000000000001" customHeight="1" x14ac:dyDescent="0.25">
      <c r="A131" s="244">
        <v>125</v>
      </c>
      <c r="B131" s="252" t="str">
        <f>IF('Frais réels'!B130="","",'Frais réels'!$B130)</f>
        <v/>
      </c>
      <c r="C131" s="252" t="str">
        <f>IF('Frais réels'!C130="","",'Frais réels'!$C130)</f>
        <v/>
      </c>
      <c r="D131" s="252" t="str">
        <f>IF('Frais réels'!D130="","",'Frais réels'!$D130)</f>
        <v/>
      </c>
      <c r="E131" s="251" t="str">
        <f>IF('Frais réels'!E130="","",'Frais réels'!$E130)</f>
        <v/>
      </c>
      <c r="F131" s="251" t="str">
        <f>IF('Frais réels'!F130="","",'Frais réels'!$F130)</f>
        <v/>
      </c>
      <c r="G131" s="279" t="str">
        <f>IF('Frais réels'!G130="","",'Frais réels'!$G130)</f>
        <v/>
      </c>
      <c r="H131" s="94"/>
      <c r="I131" s="254" t="str">
        <f t="shared" si="4"/>
        <v/>
      </c>
      <c r="J131" s="285" t="str">
        <f t="shared" si="5"/>
        <v/>
      </c>
      <c r="K131" s="291" t="str">
        <f t="shared" si="6"/>
        <v/>
      </c>
      <c r="L131" s="287" t="str">
        <f t="shared" si="7"/>
        <v/>
      </c>
      <c r="M131" s="298"/>
      <c r="N131" s="126"/>
    </row>
    <row r="132" spans="1:14" ht="20.100000000000001" customHeight="1" x14ac:dyDescent="0.25">
      <c r="A132" s="244">
        <v>126</v>
      </c>
      <c r="B132" s="252" t="str">
        <f>IF('Frais réels'!B131="","",'Frais réels'!$B131)</f>
        <v/>
      </c>
      <c r="C132" s="252" t="str">
        <f>IF('Frais réels'!C131="","",'Frais réels'!$C131)</f>
        <v/>
      </c>
      <c r="D132" s="252" t="str">
        <f>IF('Frais réels'!D131="","",'Frais réels'!$D131)</f>
        <v/>
      </c>
      <c r="E132" s="251" t="str">
        <f>IF('Frais réels'!E131="","",'Frais réels'!$E131)</f>
        <v/>
      </c>
      <c r="F132" s="251" t="str">
        <f>IF('Frais réels'!F131="","",'Frais réels'!$F131)</f>
        <v/>
      </c>
      <c r="G132" s="279" t="str">
        <f>IF('Frais réels'!G131="","",'Frais réels'!$G131)</f>
        <v/>
      </c>
      <c r="H132" s="94"/>
      <c r="I132" s="254" t="str">
        <f t="shared" si="4"/>
        <v/>
      </c>
      <c r="J132" s="285" t="str">
        <f t="shared" si="5"/>
        <v/>
      </c>
      <c r="K132" s="291" t="str">
        <f t="shared" si="6"/>
        <v/>
      </c>
      <c r="L132" s="287" t="str">
        <f t="shared" si="7"/>
        <v/>
      </c>
      <c r="M132" s="298"/>
      <c r="N132" s="126"/>
    </row>
    <row r="133" spans="1:14" ht="20.100000000000001" customHeight="1" x14ac:dyDescent="0.25">
      <c r="A133" s="244">
        <v>127</v>
      </c>
      <c r="B133" s="252" t="str">
        <f>IF('Frais réels'!B132="","",'Frais réels'!$B132)</f>
        <v/>
      </c>
      <c r="C133" s="252" t="str">
        <f>IF('Frais réels'!C132="","",'Frais réels'!$C132)</f>
        <v/>
      </c>
      <c r="D133" s="252" t="str">
        <f>IF('Frais réels'!D132="","",'Frais réels'!$D132)</f>
        <v/>
      </c>
      <c r="E133" s="251" t="str">
        <f>IF('Frais réels'!E132="","",'Frais réels'!$E132)</f>
        <v/>
      </c>
      <c r="F133" s="251" t="str">
        <f>IF('Frais réels'!F132="","",'Frais réels'!$F132)</f>
        <v/>
      </c>
      <c r="G133" s="279" t="str">
        <f>IF('Frais réels'!G132="","",'Frais réels'!$G132)</f>
        <v/>
      </c>
      <c r="H133" s="94"/>
      <c r="I133" s="254" t="str">
        <f t="shared" si="4"/>
        <v/>
      </c>
      <c r="J133" s="285" t="str">
        <f t="shared" si="5"/>
        <v/>
      </c>
      <c r="K133" s="291" t="str">
        <f t="shared" si="6"/>
        <v/>
      </c>
      <c r="L133" s="287" t="str">
        <f t="shared" si="7"/>
        <v/>
      </c>
      <c r="M133" s="298"/>
      <c r="N133" s="126"/>
    </row>
    <row r="134" spans="1:14" ht="20.100000000000001" customHeight="1" x14ac:dyDescent="0.25">
      <c r="A134" s="244">
        <v>128</v>
      </c>
      <c r="B134" s="252" t="str">
        <f>IF('Frais réels'!B133="","",'Frais réels'!$B133)</f>
        <v/>
      </c>
      <c r="C134" s="252" t="str">
        <f>IF('Frais réels'!C133="","",'Frais réels'!$C133)</f>
        <v/>
      </c>
      <c r="D134" s="252" t="str">
        <f>IF('Frais réels'!D133="","",'Frais réels'!$D133)</f>
        <v/>
      </c>
      <c r="E134" s="251" t="str">
        <f>IF('Frais réels'!E133="","",'Frais réels'!$E133)</f>
        <v/>
      </c>
      <c r="F134" s="251" t="str">
        <f>IF('Frais réels'!F133="","",'Frais réels'!$F133)</f>
        <v/>
      </c>
      <c r="G134" s="279" t="str">
        <f>IF('Frais réels'!G133="","",'Frais réels'!$G133)</f>
        <v/>
      </c>
      <c r="H134" s="94"/>
      <c r="I134" s="254" t="str">
        <f t="shared" si="4"/>
        <v/>
      </c>
      <c r="J134" s="285" t="str">
        <f t="shared" si="5"/>
        <v/>
      </c>
      <c r="K134" s="291" t="str">
        <f t="shared" si="6"/>
        <v/>
      </c>
      <c r="L134" s="287" t="str">
        <f t="shared" si="7"/>
        <v/>
      </c>
      <c r="M134" s="298"/>
      <c r="N134" s="126"/>
    </row>
    <row r="135" spans="1:14" ht="20.100000000000001" customHeight="1" x14ac:dyDescent="0.25">
      <c r="A135" s="244">
        <v>129</v>
      </c>
      <c r="B135" s="252" t="str">
        <f>IF('Frais réels'!B134="","",'Frais réels'!$B134)</f>
        <v/>
      </c>
      <c r="C135" s="252" t="str">
        <f>IF('Frais réels'!C134="","",'Frais réels'!$C134)</f>
        <v/>
      </c>
      <c r="D135" s="252" t="str">
        <f>IF('Frais réels'!D134="","",'Frais réels'!$D134)</f>
        <v/>
      </c>
      <c r="E135" s="251" t="str">
        <f>IF('Frais réels'!E134="","",'Frais réels'!$E134)</f>
        <v/>
      </c>
      <c r="F135" s="251" t="str">
        <f>IF('Frais réels'!F134="","",'Frais réels'!$F134)</f>
        <v/>
      </c>
      <c r="G135" s="279" t="str">
        <f>IF('Frais réels'!G134="","",'Frais réels'!$G134)</f>
        <v/>
      </c>
      <c r="H135" s="94"/>
      <c r="I135" s="254" t="str">
        <f t="shared" si="4"/>
        <v/>
      </c>
      <c r="J135" s="285" t="str">
        <f t="shared" si="5"/>
        <v/>
      </c>
      <c r="K135" s="291" t="str">
        <f t="shared" si="6"/>
        <v/>
      </c>
      <c r="L135" s="287" t="str">
        <f t="shared" si="7"/>
        <v/>
      </c>
      <c r="M135" s="298"/>
      <c r="N135" s="126"/>
    </row>
    <row r="136" spans="1:14" ht="20.100000000000001" customHeight="1" x14ac:dyDescent="0.25">
      <c r="A136" s="244">
        <v>130</v>
      </c>
      <c r="B136" s="252" t="str">
        <f>IF('Frais réels'!B135="","",'Frais réels'!$B135)</f>
        <v/>
      </c>
      <c r="C136" s="252" t="str">
        <f>IF('Frais réels'!C135="","",'Frais réels'!$C135)</f>
        <v/>
      </c>
      <c r="D136" s="252" t="str">
        <f>IF('Frais réels'!D135="","",'Frais réels'!$D135)</f>
        <v/>
      </c>
      <c r="E136" s="251" t="str">
        <f>IF('Frais réels'!E135="","",'Frais réels'!$E135)</f>
        <v/>
      </c>
      <c r="F136" s="251" t="str">
        <f>IF('Frais réels'!F135="","",'Frais réels'!$F135)</f>
        <v/>
      </c>
      <c r="G136" s="279" t="str">
        <f>IF('Frais réels'!G135="","",'Frais réels'!$G135)</f>
        <v/>
      </c>
      <c r="H136" s="94"/>
      <c r="I136" s="254" t="str">
        <f t="shared" ref="I136:I199" si="8">IF($G136="","",IF($H136&gt;$G136,"Le montant éligible ne peut etre supérieur au montant présenté",""))</f>
        <v/>
      </c>
      <c r="J136" s="285" t="str">
        <f t="shared" ref="J136:J199" si="9">IF(OR(H136=0, ISBLANK(H136)), "", H136)</f>
        <v/>
      </c>
      <c r="K136" s="291" t="str">
        <f t="shared" ref="K136:K199" si="10">IF(F136="Aller - Retour Mayotte - Hexagone",IF(1900=0,"",1900),IF(F136="Aller - Retour Mayotte - La Réunion",IF(700=0,"",700),IF(F136="Aller - Retour Mayotte - Caraïbes",IF(2200=0,"",2200),IF(E136="Billets de train",IF(H136=0,"",""),IF(E136="","")))))</f>
        <v/>
      </c>
      <c r="L136" s="287" t="str">
        <f t="shared" ref="L136:L199" si="11">IF(J136="", "", IF(MIN(J136,K136)=0, "", MIN(J136,K136)))</f>
        <v/>
      </c>
      <c r="M136" s="298"/>
      <c r="N136" s="126"/>
    </row>
    <row r="137" spans="1:14" ht="20.100000000000001" customHeight="1" x14ac:dyDescent="0.25">
      <c r="A137" s="244">
        <v>131</v>
      </c>
      <c r="B137" s="252" t="str">
        <f>IF('Frais réels'!B136="","",'Frais réels'!$B136)</f>
        <v/>
      </c>
      <c r="C137" s="252" t="str">
        <f>IF('Frais réels'!C136="","",'Frais réels'!$C136)</f>
        <v/>
      </c>
      <c r="D137" s="252" t="str">
        <f>IF('Frais réels'!D136="","",'Frais réels'!$D136)</f>
        <v/>
      </c>
      <c r="E137" s="251" t="str">
        <f>IF('Frais réels'!E136="","",'Frais réels'!$E136)</f>
        <v/>
      </c>
      <c r="F137" s="251" t="str">
        <f>IF('Frais réels'!F136="","",'Frais réels'!$F136)</f>
        <v/>
      </c>
      <c r="G137" s="279" t="str">
        <f>IF('Frais réels'!G136="","",'Frais réels'!$G136)</f>
        <v/>
      </c>
      <c r="H137" s="94"/>
      <c r="I137" s="254" t="str">
        <f t="shared" si="8"/>
        <v/>
      </c>
      <c r="J137" s="285" t="str">
        <f t="shared" si="9"/>
        <v/>
      </c>
      <c r="K137" s="291" t="str">
        <f t="shared" si="10"/>
        <v/>
      </c>
      <c r="L137" s="287" t="str">
        <f t="shared" si="11"/>
        <v/>
      </c>
      <c r="M137" s="298"/>
      <c r="N137" s="126"/>
    </row>
    <row r="138" spans="1:14" ht="20.100000000000001" customHeight="1" x14ac:dyDescent="0.25">
      <c r="A138" s="244">
        <v>132</v>
      </c>
      <c r="B138" s="252" t="str">
        <f>IF('Frais réels'!B137="","",'Frais réels'!$B137)</f>
        <v/>
      </c>
      <c r="C138" s="252" t="str">
        <f>IF('Frais réels'!C137="","",'Frais réels'!$C137)</f>
        <v/>
      </c>
      <c r="D138" s="252" t="str">
        <f>IF('Frais réels'!D137="","",'Frais réels'!$D137)</f>
        <v/>
      </c>
      <c r="E138" s="251" t="str">
        <f>IF('Frais réels'!E137="","",'Frais réels'!$E137)</f>
        <v/>
      </c>
      <c r="F138" s="251" t="str">
        <f>IF('Frais réels'!F137="","",'Frais réels'!$F137)</f>
        <v/>
      </c>
      <c r="G138" s="279" t="str">
        <f>IF('Frais réels'!G137="","",'Frais réels'!$G137)</f>
        <v/>
      </c>
      <c r="H138" s="94"/>
      <c r="I138" s="254" t="str">
        <f t="shared" si="8"/>
        <v/>
      </c>
      <c r="J138" s="285" t="str">
        <f t="shared" si="9"/>
        <v/>
      </c>
      <c r="K138" s="291" t="str">
        <f t="shared" si="10"/>
        <v/>
      </c>
      <c r="L138" s="287" t="str">
        <f t="shared" si="11"/>
        <v/>
      </c>
      <c r="M138" s="298"/>
      <c r="N138" s="126"/>
    </row>
    <row r="139" spans="1:14" ht="20.100000000000001" customHeight="1" x14ac:dyDescent="0.25">
      <c r="A139" s="244">
        <v>133</v>
      </c>
      <c r="B139" s="252" t="str">
        <f>IF('Frais réels'!B138="","",'Frais réels'!$B138)</f>
        <v/>
      </c>
      <c r="C139" s="252" t="str">
        <f>IF('Frais réels'!C138="","",'Frais réels'!$C138)</f>
        <v/>
      </c>
      <c r="D139" s="252" t="str">
        <f>IF('Frais réels'!D138="","",'Frais réels'!$D138)</f>
        <v/>
      </c>
      <c r="E139" s="251" t="str">
        <f>IF('Frais réels'!E138="","",'Frais réels'!$E138)</f>
        <v/>
      </c>
      <c r="F139" s="251" t="str">
        <f>IF('Frais réels'!F138="","",'Frais réels'!$F138)</f>
        <v/>
      </c>
      <c r="G139" s="279" t="str">
        <f>IF('Frais réels'!G138="","",'Frais réels'!$G138)</f>
        <v/>
      </c>
      <c r="H139" s="94"/>
      <c r="I139" s="254" t="str">
        <f t="shared" si="8"/>
        <v/>
      </c>
      <c r="J139" s="285" t="str">
        <f t="shared" si="9"/>
        <v/>
      </c>
      <c r="K139" s="291" t="str">
        <f t="shared" si="10"/>
        <v/>
      </c>
      <c r="L139" s="287" t="str">
        <f t="shared" si="11"/>
        <v/>
      </c>
      <c r="M139" s="298"/>
      <c r="N139" s="126"/>
    </row>
    <row r="140" spans="1:14" ht="20.100000000000001" customHeight="1" x14ac:dyDescent="0.25">
      <c r="A140" s="244">
        <v>134</v>
      </c>
      <c r="B140" s="252" t="str">
        <f>IF('Frais réels'!B139="","",'Frais réels'!$B139)</f>
        <v/>
      </c>
      <c r="C140" s="252" t="str">
        <f>IF('Frais réels'!C139="","",'Frais réels'!$C139)</f>
        <v/>
      </c>
      <c r="D140" s="252" t="str">
        <f>IF('Frais réels'!D139="","",'Frais réels'!$D139)</f>
        <v/>
      </c>
      <c r="E140" s="251" t="str">
        <f>IF('Frais réels'!E139="","",'Frais réels'!$E139)</f>
        <v/>
      </c>
      <c r="F140" s="251" t="str">
        <f>IF('Frais réels'!F139="","",'Frais réels'!$F139)</f>
        <v/>
      </c>
      <c r="G140" s="279" t="str">
        <f>IF('Frais réels'!G139="","",'Frais réels'!$G139)</f>
        <v/>
      </c>
      <c r="H140" s="94"/>
      <c r="I140" s="254" t="str">
        <f t="shared" si="8"/>
        <v/>
      </c>
      <c r="J140" s="285" t="str">
        <f t="shared" si="9"/>
        <v/>
      </c>
      <c r="K140" s="291" t="str">
        <f t="shared" si="10"/>
        <v/>
      </c>
      <c r="L140" s="287" t="str">
        <f t="shared" si="11"/>
        <v/>
      </c>
      <c r="M140" s="298"/>
      <c r="N140" s="126"/>
    </row>
    <row r="141" spans="1:14" ht="20.100000000000001" customHeight="1" x14ac:dyDescent="0.25">
      <c r="A141" s="244">
        <v>135</v>
      </c>
      <c r="B141" s="252" t="str">
        <f>IF('Frais réels'!B140="","",'Frais réels'!$B140)</f>
        <v/>
      </c>
      <c r="C141" s="252" t="str">
        <f>IF('Frais réels'!C140="","",'Frais réels'!$C140)</f>
        <v/>
      </c>
      <c r="D141" s="252" t="str">
        <f>IF('Frais réels'!D140="","",'Frais réels'!$D140)</f>
        <v/>
      </c>
      <c r="E141" s="251" t="str">
        <f>IF('Frais réels'!E140="","",'Frais réels'!$E140)</f>
        <v/>
      </c>
      <c r="F141" s="251" t="str">
        <f>IF('Frais réels'!F140="","",'Frais réels'!$F140)</f>
        <v/>
      </c>
      <c r="G141" s="279" t="str">
        <f>IF('Frais réels'!G140="","",'Frais réels'!$G140)</f>
        <v/>
      </c>
      <c r="H141" s="94"/>
      <c r="I141" s="254" t="str">
        <f t="shared" si="8"/>
        <v/>
      </c>
      <c r="J141" s="285" t="str">
        <f t="shared" si="9"/>
        <v/>
      </c>
      <c r="K141" s="291" t="str">
        <f t="shared" si="10"/>
        <v/>
      </c>
      <c r="L141" s="287" t="str">
        <f t="shared" si="11"/>
        <v/>
      </c>
      <c r="M141" s="298"/>
      <c r="N141" s="126"/>
    </row>
    <row r="142" spans="1:14" ht="20.100000000000001" customHeight="1" x14ac:dyDescent="0.25">
      <c r="A142" s="244">
        <v>136</v>
      </c>
      <c r="B142" s="252" t="str">
        <f>IF('Frais réels'!B141="","",'Frais réels'!$B141)</f>
        <v/>
      </c>
      <c r="C142" s="252" t="str">
        <f>IF('Frais réels'!C141="","",'Frais réels'!$C141)</f>
        <v/>
      </c>
      <c r="D142" s="252" t="str">
        <f>IF('Frais réels'!D141="","",'Frais réels'!$D141)</f>
        <v/>
      </c>
      <c r="E142" s="251" t="str">
        <f>IF('Frais réels'!E141="","",'Frais réels'!$E141)</f>
        <v/>
      </c>
      <c r="F142" s="251" t="str">
        <f>IF('Frais réels'!F141="","",'Frais réels'!$F141)</f>
        <v/>
      </c>
      <c r="G142" s="279" t="str">
        <f>IF('Frais réels'!G141="","",'Frais réels'!$G141)</f>
        <v/>
      </c>
      <c r="H142" s="94"/>
      <c r="I142" s="254" t="str">
        <f t="shared" si="8"/>
        <v/>
      </c>
      <c r="J142" s="285" t="str">
        <f t="shared" si="9"/>
        <v/>
      </c>
      <c r="K142" s="291" t="str">
        <f t="shared" si="10"/>
        <v/>
      </c>
      <c r="L142" s="287" t="str">
        <f t="shared" si="11"/>
        <v/>
      </c>
      <c r="M142" s="298"/>
      <c r="N142" s="126"/>
    </row>
    <row r="143" spans="1:14" ht="20.100000000000001" customHeight="1" x14ac:dyDescent="0.25">
      <c r="A143" s="244">
        <v>137</v>
      </c>
      <c r="B143" s="252" t="str">
        <f>IF('Frais réels'!B142="","",'Frais réels'!$B142)</f>
        <v/>
      </c>
      <c r="C143" s="252" t="str">
        <f>IF('Frais réels'!C142="","",'Frais réels'!$C142)</f>
        <v/>
      </c>
      <c r="D143" s="252" t="str">
        <f>IF('Frais réels'!D142="","",'Frais réels'!$D142)</f>
        <v/>
      </c>
      <c r="E143" s="251" t="str">
        <f>IF('Frais réels'!E142="","",'Frais réels'!$E142)</f>
        <v/>
      </c>
      <c r="F143" s="251" t="str">
        <f>IF('Frais réels'!F142="","",'Frais réels'!$F142)</f>
        <v/>
      </c>
      <c r="G143" s="279" t="str">
        <f>IF('Frais réels'!G142="","",'Frais réels'!$G142)</f>
        <v/>
      </c>
      <c r="H143" s="94"/>
      <c r="I143" s="254" t="str">
        <f t="shared" si="8"/>
        <v/>
      </c>
      <c r="J143" s="285" t="str">
        <f t="shared" si="9"/>
        <v/>
      </c>
      <c r="K143" s="291" t="str">
        <f t="shared" si="10"/>
        <v/>
      </c>
      <c r="L143" s="287" t="str">
        <f t="shared" si="11"/>
        <v/>
      </c>
      <c r="M143" s="298"/>
      <c r="N143" s="126"/>
    </row>
    <row r="144" spans="1:14" ht="20.100000000000001" customHeight="1" x14ac:dyDescent="0.25">
      <c r="A144" s="244">
        <v>138</v>
      </c>
      <c r="B144" s="252" t="str">
        <f>IF('Frais réels'!B143="","",'Frais réels'!$B143)</f>
        <v/>
      </c>
      <c r="C144" s="252" t="str">
        <f>IF('Frais réels'!C143="","",'Frais réels'!$C143)</f>
        <v/>
      </c>
      <c r="D144" s="252" t="str">
        <f>IF('Frais réels'!D143="","",'Frais réels'!$D143)</f>
        <v/>
      </c>
      <c r="E144" s="251" t="str">
        <f>IF('Frais réels'!E143="","",'Frais réels'!$E143)</f>
        <v/>
      </c>
      <c r="F144" s="251" t="str">
        <f>IF('Frais réels'!F143="","",'Frais réels'!$F143)</f>
        <v/>
      </c>
      <c r="G144" s="279" t="str">
        <f>IF('Frais réels'!G143="","",'Frais réels'!$G143)</f>
        <v/>
      </c>
      <c r="H144" s="94"/>
      <c r="I144" s="254" t="str">
        <f t="shared" si="8"/>
        <v/>
      </c>
      <c r="J144" s="285" t="str">
        <f t="shared" si="9"/>
        <v/>
      </c>
      <c r="K144" s="291" t="str">
        <f t="shared" si="10"/>
        <v/>
      </c>
      <c r="L144" s="287" t="str">
        <f t="shared" si="11"/>
        <v/>
      </c>
      <c r="M144" s="298"/>
      <c r="N144" s="126"/>
    </row>
    <row r="145" spans="1:14" ht="20.100000000000001" customHeight="1" x14ac:dyDescent="0.25">
      <c r="A145" s="244">
        <v>139</v>
      </c>
      <c r="B145" s="252" t="str">
        <f>IF('Frais réels'!B144="","",'Frais réels'!$B144)</f>
        <v/>
      </c>
      <c r="C145" s="252" t="str">
        <f>IF('Frais réels'!C144="","",'Frais réels'!$C144)</f>
        <v/>
      </c>
      <c r="D145" s="252" t="str">
        <f>IF('Frais réels'!D144="","",'Frais réels'!$D144)</f>
        <v/>
      </c>
      <c r="E145" s="251" t="str">
        <f>IF('Frais réels'!E144="","",'Frais réels'!$E144)</f>
        <v/>
      </c>
      <c r="F145" s="251" t="str">
        <f>IF('Frais réels'!F144="","",'Frais réels'!$F144)</f>
        <v/>
      </c>
      <c r="G145" s="279" t="str">
        <f>IF('Frais réels'!G144="","",'Frais réels'!$G144)</f>
        <v/>
      </c>
      <c r="H145" s="94"/>
      <c r="I145" s="254" t="str">
        <f t="shared" si="8"/>
        <v/>
      </c>
      <c r="J145" s="285" t="str">
        <f t="shared" si="9"/>
        <v/>
      </c>
      <c r="K145" s="291" t="str">
        <f t="shared" si="10"/>
        <v/>
      </c>
      <c r="L145" s="287" t="str">
        <f t="shared" si="11"/>
        <v/>
      </c>
      <c r="M145" s="298"/>
      <c r="N145" s="126"/>
    </row>
    <row r="146" spans="1:14" ht="20.100000000000001" customHeight="1" x14ac:dyDescent="0.25">
      <c r="A146" s="244">
        <v>140</v>
      </c>
      <c r="B146" s="252" t="str">
        <f>IF('Frais réels'!B145="","",'Frais réels'!$B145)</f>
        <v/>
      </c>
      <c r="C146" s="252" t="str">
        <f>IF('Frais réels'!C145="","",'Frais réels'!$C145)</f>
        <v/>
      </c>
      <c r="D146" s="252" t="str">
        <f>IF('Frais réels'!D145="","",'Frais réels'!$D145)</f>
        <v/>
      </c>
      <c r="E146" s="251" t="str">
        <f>IF('Frais réels'!E145="","",'Frais réels'!$E145)</f>
        <v/>
      </c>
      <c r="F146" s="251" t="str">
        <f>IF('Frais réels'!F145="","",'Frais réels'!$F145)</f>
        <v/>
      </c>
      <c r="G146" s="279" t="str">
        <f>IF('Frais réels'!G145="","",'Frais réels'!$G145)</f>
        <v/>
      </c>
      <c r="H146" s="94"/>
      <c r="I146" s="254" t="str">
        <f t="shared" si="8"/>
        <v/>
      </c>
      <c r="J146" s="285" t="str">
        <f t="shared" si="9"/>
        <v/>
      </c>
      <c r="K146" s="291" t="str">
        <f t="shared" si="10"/>
        <v/>
      </c>
      <c r="L146" s="287" t="str">
        <f t="shared" si="11"/>
        <v/>
      </c>
      <c r="M146" s="298"/>
      <c r="N146" s="126"/>
    </row>
    <row r="147" spans="1:14" ht="20.100000000000001" customHeight="1" x14ac:dyDescent="0.25">
      <c r="A147" s="244">
        <v>141</v>
      </c>
      <c r="B147" s="252" t="str">
        <f>IF('Frais réels'!B146="","",'Frais réels'!$B146)</f>
        <v/>
      </c>
      <c r="C147" s="252" t="str">
        <f>IF('Frais réels'!C146="","",'Frais réels'!$C146)</f>
        <v/>
      </c>
      <c r="D147" s="252" t="str">
        <f>IF('Frais réels'!D146="","",'Frais réels'!$D146)</f>
        <v/>
      </c>
      <c r="E147" s="251" t="str">
        <f>IF('Frais réels'!E146="","",'Frais réels'!$E146)</f>
        <v/>
      </c>
      <c r="F147" s="251" t="str">
        <f>IF('Frais réels'!F146="","",'Frais réels'!$F146)</f>
        <v/>
      </c>
      <c r="G147" s="279" t="str">
        <f>IF('Frais réels'!G146="","",'Frais réels'!$G146)</f>
        <v/>
      </c>
      <c r="H147" s="94"/>
      <c r="I147" s="254" t="str">
        <f t="shared" si="8"/>
        <v/>
      </c>
      <c r="J147" s="285" t="str">
        <f t="shared" si="9"/>
        <v/>
      </c>
      <c r="K147" s="291" t="str">
        <f t="shared" si="10"/>
        <v/>
      </c>
      <c r="L147" s="287" t="str">
        <f t="shared" si="11"/>
        <v/>
      </c>
      <c r="M147" s="298"/>
      <c r="N147" s="126"/>
    </row>
    <row r="148" spans="1:14" ht="20.100000000000001" customHeight="1" x14ac:dyDescent="0.25">
      <c r="A148" s="244">
        <v>142</v>
      </c>
      <c r="B148" s="252" t="str">
        <f>IF('Frais réels'!B147="","",'Frais réels'!$B147)</f>
        <v/>
      </c>
      <c r="C148" s="252" t="str">
        <f>IF('Frais réels'!C147="","",'Frais réels'!$C147)</f>
        <v/>
      </c>
      <c r="D148" s="252" t="str">
        <f>IF('Frais réels'!D147="","",'Frais réels'!$D147)</f>
        <v/>
      </c>
      <c r="E148" s="251" t="str">
        <f>IF('Frais réels'!E147="","",'Frais réels'!$E147)</f>
        <v/>
      </c>
      <c r="F148" s="251" t="str">
        <f>IF('Frais réels'!F147="","",'Frais réels'!$F147)</f>
        <v/>
      </c>
      <c r="G148" s="279" t="str">
        <f>IF('Frais réels'!G147="","",'Frais réels'!$G147)</f>
        <v/>
      </c>
      <c r="H148" s="94"/>
      <c r="I148" s="254" t="str">
        <f t="shared" si="8"/>
        <v/>
      </c>
      <c r="J148" s="285" t="str">
        <f t="shared" si="9"/>
        <v/>
      </c>
      <c r="K148" s="291" t="str">
        <f t="shared" si="10"/>
        <v/>
      </c>
      <c r="L148" s="287" t="str">
        <f t="shared" si="11"/>
        <v/>
      </c>
      <c r="M148" s="298"/>
      <c r="N148" s="126"/>
    </row>
    <row r="149" spans="1:14" ht="20.100000000000001" customHeight="1" x14ac:dyDescent="0.25">
      <c r="A149" s="244">
        <v>143</v>
      </c>
      <c r="B149" s="252" t="str">
        <f>IF('Frais réels'!B148="","",'Frais réels'!$B148)</f>
        <v/>
      </c>
      <c r="C149" s="252" t="str">
        <f>IF('Frais réels'!C148="","",'Frais réels'!$C148)</f>
        <v/>
      </c>
      <c r="D149" s="252" t="str">
        <f>IF('Frais réels'!D148="","",'Frais réels'!$D148)</f>
        <v/>
      </c>
      <c r="E149" s="251" t="str">
        <f>IF('Frais réels'!E148="","",'Frais réels'!$E148)</f>
        <v/>
      </c>
      <c r="F149" s="251" t="str">
        <f>IF('Frais réels'!F148="","",'Frais réels'!$F148)</f>
        <v/>
      </c>
      <c r="G149" s="279" t="str">
        <f>IF('Frais réels'!G148="","",'Frais réels'!$G148)</f>
        <v/>
      </c>
      <c r="H149" s="94"/>
      <c r="I149" s="254" t="str">
        <f t="shared" si="8"/>
        <v/>
      </c>
      <c r="J149" s="285" t="str">
        <f t="shared" si="9"/>
        <v/>
      </c>
      <c r="K149" s="291" t="str">
        <f t="shared" si="10"/>
        <v/>
      </c>
      <c r="L149" s="287" t="str">
        <f t="shared" si="11"/>
        <v/>
      </c>
      <c r="M149" s="298"/>
      <c r="N149" s="126"/>
    </row>
    <row r="150" spans="1:14" ht="20.100000000000001" customHeight="1" x14ac:dyDescent="0.25">
      <c r="A150" s="244">
        <v>144</v>
      </c>
      <c r="B150" s="252" t="str">
        <f>IF('Frais réels'!B149="","",'Frais réels'!$B149)</f>
        <v/>
      </c>
      <c r="C150" s="252" t="str">
        <f>IF('Frais réels'!C149="","",'Frais réels'!$C149)</f>
        <v/>
      </c>
      <c r="D150" s="252" t="str">
        <f>IF('Frais réels'!D149="","",'Frais réels'!$D149)</f>
        <v/>
      </c>
      <c r="E150" s="251" t="str">
        <f>IF('Frais réels'!E149="","",'Frais réels'!$E149)</f>
        <v/>
      </c>
      <c r="F150" s="251" t="str">
        <f>IF('Frais réels'!F149="","",'Frais réels'!$F149)</f>
        <v/>
      </c>
      <c r="G150" s="279" t="str">
        <f>IF('Frais réels'!G149="","",'Frais réels'!$G149)</f>
        <v/>
      </c>
      <c r="H150" s="94"/>
      <c r="I150" s="254" t="str">
        <f t="shared" si="8"/>
        <v/>
      </c>
      <c r="J150" s="285" t="str">
        <f t="shared" si="9"/>
        <v/>
      </c>
      <c r="K150" s="291" t="str">
        <f t="shared" si="10"/>
        <v/>
      </c>
      <c r="L150" s="287" t="str">
        <f t="shared" si="11"/>
        <v/>
      </c>
      <c r="M150" s="298"/>
      <c r="N150" s="126"/>
    </row>
    <row r="151" spans="1:14" ht="20.100000000000001" customHeight="1" x14ac:dyDescent="0.25">
      <c r="A151" s="244">
        <v>145</v>
      </c>
      <c r="B151" s="252" t="str">
        <f>IF('Frais réels'!B150="","",'Frais réels'!$B150)</f>
        <v/>
      </c>
      <c r="C151" s="252" t="str">
        <f>IF('Frais réels'!C150="","",'Frais réels'!$C150)</f>
        <v/>
      </c>
      <c r="D151" s="252" t="str">
        <f>IF('Frais réels'!D150="","",'Frais réels'!$D150)</f>
        <v/>
      </c>
      <c r="E151" s="251" t="str">
        <f>IF('Frais réels'!E150="","",'Frais réels'!$E150)</f>
        <v/>
      </c>
      <c r="F151" s="251" t="str">
        <f>IF('Frais réels'!F150="","",'Frais réels'!$F150)</f>
        <v/>
      </c>
      <c r="G151" s="279" t="str">
        <f>IF('Frais réels'!G150="","",'Frais réels'!$G150)</f>
        <v/>
      </c>
      <c r="H151" s="94"/>
      <c r="I151" s="254" t="str">
        <f t="shared" si="8"/>
        <v/>
      </c>
      <c r="J151" s="285" t="str">
        <f t="shared" si="9"/>
        <v/>
      </c>
      <c r="K151" s="291" t="str">
        <f t="shared" si="10"/>
        <v/>
      </c>
      <c r="L151" s="287" t="str">
        <f t="shared" si="11"/>
        <v/>
      </c>
      <c r="M151" s="298"/>
      <c r="N151" s="126"/>
    </row>
    <row r="152" spans="1:14" ht="20.100000000000001" customHeight="1" x14ac:dyDescent="0.25">
      <c r="A152" s="244">
        <v>146</v>
      </c>
      <c r="B152" s="252" t="str">
        <f>IF('Frais réels'!B151="","",'Frais réels'!$B151)</f>
        <v/>
      </c>
      <c r="C152" s="252" t="str">
        <f>IF('Frais réels'!C151="","",'Frais réels'!$C151)</f>
        <v/>
      </c>
      <c r="D152" s="252" t="str">
        <f>IF('Frais réels'!D151="","",'Frais réels'!$D151)</f>
        <v/>
      </c>
      <c r="E152" s="251" t="str">
        <f>IF('Frais réels'!E151="","",'Frais réels'!$E151)</f>
        <v/>
      </c>
      <c r="F152" s="251" t="str">
        <f>IF('Frais réels'!F151="","",'Frais réels'!$F151)</f>
        <v/>
      </c>
      <c r="G152" s="279" t="str">
        <f>IF('Frais réels'!G151="","",'Frais réels'!$G151)</f>
        <v/>
      </c>
      <c r="H152" s="94"/>
      <c r="I152" s="254" t="str">
        <f t="shared" si="8"/>
        <v/>
      </c>
      <c r="J152" s="285" t="str">
        <f t="shared" si="9"/>
        <v/>
      </c>
      <c r="K152" s="291" t="str">
        <f t="shared" si="10"/>
        <v/>
      </c>
      <c r="L152" s="287" t="str">
        <f t="shared" si="11"/>
        <v/>
      </c>
      <c r="M152" s="298"/>
      <c r="N152" s="126"/>
    </row>
    <row r="153" spans="1:14" ht="20.100000000000001" customHeight="1" x14ac:dyDescent="0.25">
      <c r="A153" s="244">
        <v>147</v>
      </c>
      <c r="B153" s="252" t="str">
        <f>IF('Frais réels'!B152="","",'Frais réels'!$B152)</f>
        <v/>
      </c>
      <c r="C153" s="252" t="str">
        <f>IF('Frais réels'!C152="","",'Frais réels'!$C152)</f>
        <v/>
      </c>
      <c r="D153" s="252" t="str">
        <f>IF('Frais réels'!D152="","",'Frais réels'!$D152)</f>
        <v/>
      </c>
      <c r="E153" s="251" t="str">
        <f>IF('Frais réels'!E152="","",'Frais réels'!$E152)</f>
        <v/>
      </c>
      <c r="F153" s="251" t="str">
        <f>IF('Frais réels'!F152="","",'Frais réels'!$F152)</f>
        <v/>
      </c>
      <c r="G153" s="279" t="str">
        <f>IF('Frais réels'!G152="","",'Frais réels'!$G152)</f>
        <v/>
      </c>
      <c r="H153" s="94"/>
      <c r="I153" s="254" t="str">
        <f t="shared" si="8"/>
        <v/>
      </c>
      <c r="J153" s="285" t="str">
        <f t="shared" si="9"/>
        <v/>
      </c>
      <c r="K153" s="291" t="str">
        <f t="shared" si="10"/>
        <v/>
      </c>
      <c r="L153" s="287" t="str">
        <f t="shared" si="11"/>
        <v/>
      </c>
      <c r="M153" s="298"/>
      <c r="N153" s="126"/>
    </row>
    <row r="154" spans="1:14" ht="20.100000000000001" customHeight="1" x14ac:dyDescent="0.25">
      <c r="A154" s="244">
        <v>148</v>
      </c>
      <c r="B154" s="252" t="str">
        <f>IF('Frais réels'!B153="","",'Frais réels'!$B153)</f>
        <v/>
      </c>
      <c r="C154" s="252" t="str">
        <f>IF('Frais réels'!C153="","",'Frais réels'!$C153)</f>
        <v/>
      </c>
      <c r="D154" s="252" t="str">
        <f>IF('Frais réels'!D153="","",'Frais réels'!$D153)</f>
        <v/>
      </c>
      <c r="E154" s="251" t="str">
        <f>IF('Frais réels'!E153="","",'Frais réels'!$E153)</f>
        <v/>
      </c>
      <c r="F154" s="251" t="str">
        <f>IF('Frais réels'!F153="","",'Frais réels'!$F153)</f>
        <v/>
      </c>
      <c r="G154" s="279" t="str">
        <f>IF('Frais réels'!G153="","",'Frais réels'!$G153)</f>
        <v/>
      </c>
      <c r="H154" s="94"/>
      <c r="I154" s="254" t="str">
        <f t="shared" si="8"/>
        <v/>
      </c>
      <c r="J154" s="285" t="str">
        <f t="shared" si="9"/>
        <v/>
      </c>
      <c r="K154" s="291" t="str">
        <f t="shared" si="10"/>
        <v/>
      </c>
      <c r="L154" s="287" t="str">
        <f t="shared" si="11"/>
        <v/>
      </c>
      <c r="M154" s="298"/>
      <c r="N154" s="126"/>
    </row>
    <row r="155" spans="1:14" ht="20.100000000000001" customHeight="1" x14ac:dyDescent="0.25">
      <c r="A155" s="244">
        <v>149</v>
      </c>
      <c r="B155" s="252" t="str">
        <f>IF('Frais réels'!B154="","",'Frais réels'!$B154)</f>
        <v/>
      </c>
      <c r="C155" s="252" t="str">
        <f>IF('Frais réels'!C154="","",'Frais réels'!$C154)</f>
        <v/>
      </c>
      <c r="D155" s="252" t="str">
        <f>IF('Frais réels'!D154="","",'Frais réels'!$D154)</f>
        <v/>
      </c>
      <c r="E155" s="251" t="str">
        <f>IF('Frais réels'!E154="","",'Frais réels'!$E154)</f>
        <v/>
      </c>
      <c r="F155" s="251" t="str">
        <f>IF('Frais réels'!F154="","",'Frais réels'!$F154)</f>
        <v/>
      </c>
      <c r="G155" s="279" t="str">
        <f>IF('Frais réels'!G154="","",'Frais réels'!$G154)</f>
        <v/>
      </c>
      <c r="H155" s="94"/>
      <c r="I155" s="254" t="str">
        <f t="shared" si="8"/>
        <v/>
      </c>
      <c r="J155" s="285" t="str">
        <f t="shared" si="9"/>
        <v/>
      </c>
      <c r="K155" s="291" t="str">
        <f t="shared" si="10"/>
        <v/>
      </c>
      <c r="L155" s="287" t="str">
        <f t="shared" si="11"/>
        <v/>
      </c>
      <c r="M155" s="298"/>
      <c r="N155" s="126"/>
    </row>
    <row r="156" spans="1:14" ht="20.100000000000001" customHeight="1" x14ac:dyDescent="0.25">
      <c r="A156" s="244">
        <v>150</v>
      </c>
      <c r="B156" s="252" t="str">
        <f>IF('Frais réels'!B155="","",'Frais réels'!$B155)</f>
        <v/>
      </c>
      <c r="C156" s="252" t="str">
        <f>IF('Frais réels'!C155="","",'Frais réels'!$C155)</f>
        <v/>
      </c>
      <c r="D156" s="252" t="str">
        <f>IF('Frais réels'!D155="","",'Frais réels'!$D155)</f>
        <v/>
      </c>
      <c r="E156" s="251" t="str">
        <f>IF('Frais réels'!E155="","",'Frais réels'!$E155)</f>
        <v/>
      </c>
      <c r="F156" s="251" t="str">
        <f>IF('Frais réels'!F155="","",'Frais réels'!$F155)</f>
        <v/>
      </c>
      <c r="G156" s="279" t="str">
        <f>IF('Frais réels'!G155="","",'Frais réels'!$G155)</f>
        <v/>
      </c>
      <c r="H156" s="94"/>
      <c r="I156" s="254" t="str">
        <f t="shared" si="8"/>
        <v/>
      </c>
      <c r="J156" s="285" t="str">
        <f t="shared" si="9"/>
        <v/>
      </c>
      <c r="K156" s="291" t="str">
        <f t="shared" si="10"/>
        <v/>
      </c>
      <c r="L156" s="287" t="str">
        <f t="shared" si="11"/>
        <v/>
      </c>
      <c r="M156" s="298"/>
      <c r="N156" s="126"/>
    </row>
    <row r="157" spans="1:14" ht="20.100000000000001" customHeight="1" x14ac:dyDescent="0.25">
      <c r="A157" s="244">
        <v>151</v>
      </c>
      <c r="B157" s="252" t="str">
        <f>IF('Frais réels'!B156="","",'Frais réels'!$B156)</f>
        <v/>
      </c>
      <c r="C157" s="252" t="str">
        <f>IF('Frais réels'!C156="","",'Frais réels'!$C156)</f>
        <v/>
      </c>
      <c r="D157" s="252" t="str">
        <f>IF('Frais réels'!D156="","",'Frais réels'!$D156)</f>
        <v/>
      </c>
      <c r="E157" s="251" t="str">
        <f>IF('Frais réels'!E156="","",'Frais réels'!$E156)</f>
        <v/>
      </c>
      <c r="F157" s="251" t="str">
        <f>IF('Frais réels'!F156="","",'Frais réels'!$F156)</f>
        <v/>
      </c>
      <c r="G157" s="279" t="str">
        <f>IF('Frais réels'!G156="","",'Frais réels'!$G156)</f>
        <v/>
      </c>
      <c r="H157" s="94"/>
      <c r="I157" s="254" t="str">
        <f t="shared" si="8"/>
        <v/>
      </c>
      <c r="J157" s="285" t="str">
        <f t="shared" si="9"/>
        <v/>
      </c>
      <c r="K157" s="291" t="str">
        <f t="shared" si="10"/>
        <v/>
      </c>
      <c r="L157" s="287" t="str">
        <f t="shared" si="11"/>
        <v/>
      </c>
      <c r="M157" s="298"/>
      <c r="N157" s="126"/>
    </row>
    <row r="158" spans="1:14" ht="20.100000000000001" customHeight="1" x14ac:dyDescent="0.25">
      <c r="A158" s="244">
        <v>152</v>
      </c>
      <c r="B158" s="252" t="str">
        <f>IF('Frais réels'!B157="","",'Frais réels'!$B157)</f>
        <v/>
      </c>
      <c r="C158" s="252" t="str">
        <f>IF('Frais réels'!C157="","",'Frais réels'!$C157)</f>
        <v/>
      </c>
      <c r="D158" s="252" t="str">
        <f>IF('Frais réels'!D157="","",'Frais réels'!$D157)</f>
        <v/>
      </c>
      <c r="E158" s="251" t="str">
        <f>IF('Frais réels'!E157="","",'Frais réels'!$E157)</f>
        <v/>
      </c>
      <c r="F158" s="251" t="str">
        <f>IF('Frais réels'!F157="","",'Frais réels'!$F157)</f>
        <v/>
      </c>
      <c r="G158" s="279" t="str">
        <f>IF('Frais réels'!G157="","",'Frais réels'!$G157)</f>
        <v/>
      </c>
      <c r="H158" s="94"/>
      <c r="I158" s="254" t="str">
        <f t="shared" si="8"/>
        <v/>
      </c>
      <c r="J158" s="285" t="str">
        <f t="shared" si="9"/>
        <v/>
      </c>
      <c r="K158" s="291" t="str">
        <f t="shared" si="10"/>
        <v/>
      </c>
      <c r="L158" s="287" t="str">
        <f t="shared" si="11"/>
        <v/>
      </c>
      <c r="M158" s="298"/>
      <c r="N158" s="126"/>
    </row>
    <row r="159" spans="1:14" ht="20.100000000000001" customHeight="1" x14ac:dyDescent="0.25">
      <c r="A159" s="244">
        <v>153</v>
      </c>
      <c r="B159" s="252" t="str">
        <f>IF('Frais réels'!B158="","",'Frais réels'!$B158)</f>
        <v/>
      </c>
      <c r="C159" s="252" t="str">
        <f>IF('Frais réels'!C158="","",'Frais réels'!$C158)</f>
        <v/>
      </c>
      <c r="D159" s="252" t="str">
        <f>IF('Frais réels'!D158="","",'Frais réels'!$D158)</f>
        <v/>
      </c>
      <c r="E159" s="251" t="str">
        <f>IF('Frais réels'!E158="","",'Frais réels'!$E158)</f>
        <v/>
      </c>
      <c r="F159" s="251" t="str">
        <f>IF('Frais réels'!F158="","",'Frais réels'!$F158)</f>
        <v/>
      </c>
      <c r="G159" s="279" t="str">
        <f>IF('Frais réels'!G158="","",'Frais réels'!$G158)</f>
        <v/>
      </c>
      <c r="H159" s="94"/>
      <c r="I159" s="254" t="str">
        <f t="shared" si="8"/>
        <v/>
      </c>
      <c r="J159" s="285" t="str">
        <f t="shared" si="9"/>
        <v/>
      </c>
      <c r="K159" s="291" t="str">
        <f t="shared" si="10"/>
        <v/>
      </c>
      <c r="L159" s="287" t="str">
        <f t="shared" si="11"/>
        <v/>
      </c>
      <c r="M159" s="298"/>
      <c r="N159" s="126"/>
    </row>
    <row r="160" spans="1:14" ht="20.100000000000001" customHeight="1" x14ac:dyDescent="0.25">
      <c r="A160" s="244">
        <v>154</v>
      </c>
      <c r="B160" s="252" t="str">
        <f>IF('Frais réels'!B159="","",'Frais réels'!$B159)</f>
        <v/>
      </c>
      <c r="C160" s="252" t="str">
        <f>IF('Frais réels'!C159="","",'Frais réels'!$C159)</f>
        <v/>
      </c>
      <c r="D160" s="252" t="str">
        <f>IF('Frais réels'!D159="","",'Frais réels'!$D159)</f>
        <v/>
      </c>
      <c r="E160" s="251" t="str">
        <f>IF('Frais réels'!E159="","",'Frais réels'!$E159)</f>
        <v/>
      </c>
      <c r="F160" s="251" t="str">
        <f>IF('Frais réels'!F159="","",'Frais réels'!$F159)</f>
        <v/>
      </c>
      <c r="G160" s="279" t="str">
        <f>IF('Frais réels'!G159="","",'Frais réels'!$G159)</f>
        <v/>
      </c>
      <c r="H160" s="94"/>
      <c r="I160" s="254" t="str">
        <f t="shared" si="8"/>
        <v/>
      </c>
      <c r="J160" s="285" t="str">
        <f t="shared" si="9"/>
        <v/>
      </c>
      <c r="K160" s="291" t="str">
        <f t="shared" si="10"/>
        <v/>
      </c>
      <c r="L160" s="287" t="str">
        <f t="shared" si="11"/>
        <v/>
      </c>
      <c r="M160" s="298"/>
      <c r="N160" s="126"/>
    </row>
    <row r="161" spans="1:14" ht="20.100000000000001" customHeight="1" x14ac:dyDescent="0.25">
      <c r="A161" s="244">
        <v>155</v>
      </c>
      <c r="B161" s="252" t="str">
        <f>IF('Frais réels'!B160="","",'Frais réels'!$B160)</f>
        <v/>
      </c>
      <c r="C161" s="252" t="str">
        <f>IF('Frais réels'!C160="","",'Frais réels'!$C160)</f>
        <v/>
      </c>
      <c r="D161" s="252" t="str">
        <f>IF('Frais réels'!D160="","",'Frais réels'!$D160)</f>
        <v/>
      </c>
      <c r="E161" s="251" t="str">
        <f>IF('Frais réels'!E160="","",'Frais réels'!$E160)</f>
        <v/>
      </c>
      <c r="F161" s="251" t="str">
        <f>IF('Frais réels'!F160="","",'Frais réels'!$F160)</f>
        <v/>
      </c>
      <c r="G161" s="279" t="str">
        <f>IF('Frais réels'!G160="","",'Frais réels'!$G160)</f>
        <v/>
      </c>
      <c r="H161" s="94"/>
      <c r="I161" s="254" t="str">
        <f t="shared" si="8"/>
        <v/>
      </c>
      <c r="J161" s="285" t="str">
        <f t="shared" si="9"/>
        <v/>
      </c>
      <c r="K161" s="291" t="str">
        <f t="shared" si="10"/>
        <v/>
      </c>
      <c r="L161" s="287" t="str">
        <f t="shared" si="11"/>
        <v/>
      </c>
      <c r="M161" s="298"/>
      <c r="N161" s="126"/>
    </row>
    <row r="162" spans="1:14" ht="20.100000000000001" customHeight="1" x14ac:dyDescent="0.25">
      <c r="A162" s="244">
        <v>156</v>
      </c>
      <c r="B162" s="252" t="str">
        <f>IF('Frais réels'!B161="","",'Frais réels'!$B161)</f>
        <v/>
      </c>
      <c r="C162" s="252" t="str">
        <f>IF('Frais réels'!C161="","",'Frais réels'!$C161)</f>
        <v/>
      </c>
      <c r="D162" s="252" t="str">
        <f>IF('Frais réels'!D161="","",'Frais réels'!$D161)</f>
        <v/>
      </c>
      <c r="E162" s="251" t="str">
        <f>IF('Frais réels'!E161="","",'Frais réels'!$E161)</f>
        <v/>
      </c>
      <c r="F162" s="251" t="str">
        <f>IF('Frais réels'!F161="","",'Frais réels'!$F161)</f>
        <v/>
      </c>
      <c r="G162" s="279" t="str">
        <f>IF('Frais réels'!G161="","",'Frais réels'!$G161)</f>
        <v/>
      </c>
      <c r="H162" s="94"/>
      <c r="I162" s="254" t="str">
        <f t="shared" si="8"/>
        <v/>
      </c>
      <c r="J162" s="285" t="str">
        <f t="shared" si="9"/>
        <v/>
      </c>
      <c r="K162" s="291" t="str">
        <f t="shared" si="10"/>
        <v/>
      </c>
      <c r="L162" s="287" t="str">
        <f t="shared" si="11"/>
        <v/>
      </c>
      <c r="M162" s="298"/>
      <c r="N162" s="126"/>
    </row>
    <row r="163" spans="1:14" ht="20.100000000000001" customHeight="1" x14ac:dyDescent="0.25">
      <c r="A163" s="244">
        <v>157</v>
      </c>
      <c r="B163" s="252" t="str">
        <f>IF('Frais réels'!B162="","",'Frais réels'!$B162)</f>
        <v/>
      </c>
      <c r="C163" s="252" t="str">
        <f>IF('Frais réels'!C162="","",'Frais réels'!$C162)</f>
        <v/>
      </c>
      <c r="D163" s="252" t="str">
        <f>IF('Frais réels'!D162="","",'Frais réels'!$D162)</f>
        <v/>
      </c>
      <c r="E163" s="251" t="str">
        <f>IF('Frais réels'!E162="","",'Frais réels'!$E162)</f>
        <v/>
      </c>
      <c r="F163" s="251" t="str">
        <f>IF('Frais réels'!F162="","",'Frais réels'!$F162)</f>
        <v/>
      </c>
      <c r="G163" s="279" t="str">
        <f>IF('Frais réels'!G162="","",'Frais réels'!$G162)</f>
        <v/>
      </c>
      <c r="H163" s="94"/>
      <c r="I163" s="254" t="str">
        <f t="shared" si="8"/>
        <v/>
      </c>
      <c r="J163" s="285" t="str">
        <f t="shared" si="9"/>
        <v/>
      </c>
      <c r="K163" s="291" t="str">
        <f t="shared" si="10"/>
        <v/>
      </c>
      <c r="L163" s="287" t="str">
        <f t="shared" si="11"/>
        <v/>
      </c>
      <c r="M163" s="298"/>
      <c r="N163" s="126"/>
    </row>
    <row r="164" spans="1:14" ht="20.100000000000001" customHeight="1" x14ac:dyDescent="0.25">
      <c r="A164" s="244">
        <v>158</v>
      </c>
      <c r="B164" s="252" t="str">
        <f>IF('Frais réels'!B163="","",'Frais réels'!$B163)</f>
        <v/>
      </c>
      <c r="C164" s="252" t="str">
        <f>IF('Frais réels'!C163="","",'Frais réels'!$C163)</f>
        <v/>
      </c>
      <c r="D164" s="252" t="str">
        <f>IF('Frais réels'!D163="","",'Frais réels'!$D163)</f>
        <v/>
      </c>
      <c r="E164" s="251" t="str">
        <f>IF('Frais réels'!E163="","",'Frais réels'!$E163)</f>
        <v/>
      </c>
      <c r="F164" s="251" t="str">
        <f>IF('Frais réels'!F163="","",'Frais réels'!$F163)</f>
        <v/>
      </c>
      <c r="G164" s="279" t="str">
        <f>IF('Frais réels'!G163="","",'Frais réels'!$G163)</f>
        <v/>
      </c>
      <c r="H164" s="94"/>
      <c r="I164" s="254" t="str">
        <f t="shared" si="8"/>
        <v/>
      </c>
      <c r="J164" s="285" t="str">
        <f t="shared" si="9"/>
        <v/>
      </c>
      <c r="K164" s="291" t="str">
        <f t="shared" si="10"/>
        <v/>
      </c>
      <c r="L164" s="287" t="str">
        <f t="shared" si="11"/>
        <v/>
      </c>
      <c r="M164" s="298"/>
      <c r="N164" s="126"/>
    </row>
    <row r="165" spans="1:14" ht="20.100000000000001" customHeight="1" x14ac:dyDescent="0.25">
      <c r="A165" s="244">
        <v>159</v>
      </c>
      <c r="B165" s="252" t="str">
        <f>IF('Frais réels'!B164="","",'Frais réels'!$B164)</f>
        <v/>
      </c>
      <c r="C165" s="252" t="str">
        <f>IF('Frais réels'!C164="","",'Frais réels'!$C164)</f>
        <v/>
      </c>
      <c r="D165" s="252" t="str">
        <f>IF('Frais réels'!D164="","",'Frais réels'!$D164)</f>
        <v/>
      </c>
      <c r="E165" s="251" t="str">
        <f>IF('Frais réels'!E164="","",'Frais réels'!$E164)</f>
        <v/>
      </c>
      <c r="F165" s="251" t="str">
        <f>IF('Frais réels'!F164="","",'Frais réels'!$F164)</f>
        <v/>
      </c>
      <c r="G165" s="279" t="str">
        <f>IF('Frais réels'!G164="","",'Frais réels'!$G164)</f>
        <v/>
      </c>
      <c r="H165" s="94"/>
      <c r="I165" s="254" t="str">
        <f t="shared" si="8"/>
        <v/>
      </c>
      <c r="J165" s="285" t="str">
        <f t="shared" si="9"/>
        <v/>
      </c>
      <c r="K165" s="291" t="str">
        <f t="shared" si="10"/>
        <v/>
      </c>
      <c r="L165" s="287" t="str">
        <f t="shared" si="11"/>
        <v/>
      </c>
      <c r="M165" s="298"/>
      <c r="N165" s="126"/>
    </row>
    <row r="166" spans="1:14" ht="20.100000000000001" customHeight="1" x14ac:dyDescent="0.25">
      <c r="A166" s="244">
        <v>160</v>
      </c>
      <c r="B166" s="252" t="str">
        <f>IF('Frais réels'!B165="","",'Frais réels'!$B165)</f>
        <v/>
      </c>
      <c r="C166" s="252" t="str">
        <f>IF('Frais réels'!C165="","",'Frais réels'!$C165)</f>
        <v/>
      </c>
      <c r="D166" s="252" t="str">
        <f>IF('Frais réels'!D165="","",'Frais réels'!$D165)</f>
        <v/>
      </c>
      <c r="E166" s="251" t="str">
        <f>IF('Frais réels'!E165="","",'Frais réels'!$E165)</f>
        <v/>
      </c>
      <c r="F166" s="251" t="str">
        <f>IF('Frais réels'!F165="","",'Frais réels'!$F165)</f>
        <v/>
      </c>
      <c r="G166" s="279" t="str">
        <f>IF('Frais réels'!G165="","",'Frais réels'!$G165)</f>
        <v/>
      </c>
      <c r="H166" s="94"/>
      <c r="I166" s="254" t="str">
        <f t="shared" si="8"/>
        <v/>
      </c>
      <c r="J166" s="285" t="str">
        <f t="shared" si="9"/>
        <v/>
      </c>
      <c r="K166" s="291" t="str">
        <f t="shared" si="10"/>
        <v/>
      </c>
      <c r="L166" s="287" t="str">
        <f t="shared" si="11"/>
        <v/>
      </c>
      <c r="M166" s="298"/>
      <c r="N166" s="126"/>
    </row>
    <row r="167" spans="1:14" ht="20.100000000000001" customHeight="1" x14ac:dyDescent="0.25">
      <c r="A167" s="244">
        <v>161</v>
      </c>
      <c r="B167" s="252" t="str">
        <f>IF('Frais réels'!B166="","",'Frais réels'!$B166)</f>
        <v/>
      </c>
      <c r="C167" s="252" t="str">
        <f>IF('Frais réels'!C166="","",'Frais réels'!$C166)</f>
        <v/>
      </c>
      <c r="D167" s="252" t="str">
        <f>IF('Frais réels'!D166="","",'Frais réels'!$D166)</f>
        <v/>
      </c>
      <c r="E167" s="251" t="str">
        <f>IF('Frais réels'!E166="","",'Frais réels'!$E166)</f>
        <v/>
      </c>
      <c r="F167" s="251" t="str">
        <f>IF('Frais réels'!F166="","",'Frais réels'!$F166)</f>
        <v/>
      </c>
      <c r="G167" s="279" t="str">
        <f>IF('Frais réels'!G166="","",'Frais réels'!$G166)</f>
        <v/>
      </c>
      <c r="H167" s="94"/>
      <c r="I167" s="254" t="str">
        <f t="shared" si="8"/>
        <v/>
      </c>
      <c r="J167" s="285" t="str">
        <f t="shared" si="9"/>
        <v/>
      </c>
      <c r="K167" s="291" t="str">
        <f t="shared" si="10"/>
        <v/>
      </c>
      <c r="L167" s="287" t="str">
        <f t="shared" si="11"/>
        <v/>
      </c>
      <c r="M167" s="298"/>
      <c r="N167" s="126"/>
    </row>
    <row r="168" spans="1:14" ht="20.100000000000001" customHeight="1" x14ac:dyDescent="0.25">
      <c r="A168" s="244">
        <v>162</v>
      </c>
      <c r="B168" s="252" t="str">
        <f>IF('Frais réels'!B167="","",'Frais réels'!$B167)</f>
        <v/>
      </c>
      <c r="C168" s="252" t="str">
        <f>IF('Frais réels'!C167="","",'Frais réels'!$C167)</f>
        <v/>
      </c>
      <c r="D168" s="252" t="str">
        <f>IF('Frais réels'!D167="","",'Frais réels'!$D167)</f>
        <v/>
      </c>
      <c r="E168" s="251" t="str">
        <f>IF('Frais réels'!E167="","",'Frais réels'!$E167)</f>
        <v/>
      </c>
      <c r="F168" s="251" t="str">
        <f>IF('Frais réels'!F167="","",'Frais réels'!$F167)</f>
        <v/>
      </c>
      <c r="G168" s="279" t="str">
        <f>IF('Frais réels'!G167="","",'Frais réels'!$G167)</f>
        <v/>
      </c>
      <c r="H168" s="94"/>
      <c r="I168" s="254" t="str">
        <f t="shared" si="8"/>
        <v/>
      </c>
      <c r="J168" s="285" t="str">
        <f t="shared" si="9"/>
        <v/>
      </c>
      <c r="K168" s="291" t="str">
        <f t="shared" si="10"/>
        <v/>
      </c>
      <c r="L168" s="287" t="str">
        <f t="shared" si="11"/>
        <v/>
      </c>
      <c r="M168" s="298"/>
      <c r="N168" s="126"/>
    </row>
    <row r="169" spans="1:14" ht="20.100000000000001" customHeight="1" x14ac:dyDescent="0.25">
      <c r="A169" s="244">
        <v>163</v>
      </c>
      <c r="B169" s="252" t="str">
        <f>IF('Frais réels'!B168="","",'Frais réels'!$B168)</f>
        <v/>
      </c>
      <c r="C169" s="252" t="str">
        <f>IF('Frais réels'!C168="","",'Frais réels'!$C168)</f>
        <v/>
      </c>
      <c r="D169" s="252" t="str">
        <f>IF('Frais réels'!D168="","",'Frais réels'!$D168)</f>
        <v/>
      </c>
      <c r="E169" s="251" t="str">
        <f>IF('Frais réels'!E168="","",'Frais réels'!$E168)</f>
        <v/>
      </c>
      <c r="F169" s="251" t="str">
        <f>IF('Frais réels'!F168="","",'Frais réels'!$F168)</f>
        <v/>
      </c>
      <c r="G169" s="279" t="str">
        <f>IF('Frais réels'!G168="","",'Frais réels'!$G168)</f>
        <v/>
      </c>
      <c r="H169" s="94"/>
      <c r="I169" s="254" t="str">
        <f t="shared" si="8"/>
        <v/>
      </c>
      <c r="J169" s="285" t="str">
        <f t="shared" si="9"/>
        <v/>
      </c>
      <c r="K169" s="291" t="str">
        <f t="shared" si="10"/>
        <v/>
      </c>
      <c r="L169" s="287" t="str">
        <f t="shared" si="11"/>
        <v/>
      </c>
      <c r="M169" s="298"/>
      <c r="N169" s="126"/>
    </row>
    <row r="170" spans="1:14" ht="20.100000000000001" customHeight="1" x14ac:dyDescent="0.25">
      <c r="A170" s="244">
        <v>164</v>
      </c>
      <c r="B170" s="252" t="str">
        <f>IF('Frais réels'!B169="","",'Frais réels'!$B169)</f>
        <v/>
      </c>
      <c r="C170" s="252" t="str">
        <f>IF('Frais réels'!C169="","",'Frais réels'!$C169)</f>
        <v/>
      </c>
      <c r="D170" s="252" t="str">
        <f>IF('Frais réels'!D169="","",'Frais réels'!$D169)</f>
        <v/>
      </c>
      <c r="E170" s="251" t="str">
        <f>IF('Frais réels'!E169="","",'Frais réels'!$E169)</f>
        <v/>
      </c>
      <c r="F170" s="251" t="str">
        <f>IF('Frais réels'!F169="","",'Frais réels'!$F169)</f>
        <v/>
      </c>
      <c r="G170" s="279" t="str">
        <f>IF('Frais réels'!G169="","",'Frais réels'!$G169)</f>
        <v/>
      </c>
      <c r="H170" s="94"/>
      <c r="I170" s="254" t="str">
        <f t="shared" si="8"/>
        <v/>
      </c>
      <c r="J170" s="285" t="str">
        <f t="shared" si="9"/>
        <v/>
      </c>
      <c r="K170" s="291" t="str">
        <f t="shared" si="10"/>
        <v/>
      </c>
      <c r="L170" s="287" t="str">
        <f t="shared" si="11"/>
        <v/>
      </c>
      <c r="M170" s="298"/>
      <c r="N170" s="126"/>
    </row>
    <row r="171" spans="1:14" ht="20.100000000000001" customHeight="1" x14ac:dyDescent="0.25">
      <c r="A171" s="244">
        <v>165</v>
      </c>
      <c r="B171" s="252" t="str">
        <f>IF('Frais réels'!B170="","",'Frais réels'!$B170)</f>
        <v/>
      </c>
      <c r="C171" s="252" t="str">
        <f>IF('Frais réels'!C170="","",'Frais réels'!$C170)</f>
        <v/>
      </c>
      <c r="D171" s="252" t="str">
        <f>IF('Frais réels'!D170="","",'Frais réels'!$D170)</f>
        <v/>
      </c>
      <c r="E171" s="251" t="str">
        <f>IF('Frais réels'!E170="","",'Frais réels'!$E170)</f>
        <v/>
      </c>
      <c r="F171" s="251" t="str">
        <f>IF('Frais réels'!F170="","",'Frais réels'!$F170)</f>
        <v/>
      </c>
      <c r="G171" s="279" t="str">
        <f>IF('Frais réels'!G170="","",'Frais réels'!$G170)</f>
        <v/>
      </c>
      <c r="H171" s="94"/>
      <c r="I171" s="254" t="str">
        <f t="shared" si="8"/>
        <v/>
      </c>
      <c r="J171" s="285" t="str">
        <f t="shared" si="9"/>
        <v/>
      </c>
      <c r="K171" s="291" t="str">
        <f t="shared" si="10"/>
        <v/>
      </c>
      <c r="L171" s="287" t="str">
        <f t="shared" si="11"/>
        <v/>
      </c>
      <c r="M171" s="298"/>
      <c r="N171" s="126"/>
    </row>
    <row r="172" spans="1:14" ht="20.100000000000001" customHeight="1" x14ac:dyDescent="0.25">
      <c r="A172" s="244">
        <v>166</v>
      </c>
      <c r="B172" s="252" t="str">
        <f>IF('Frais réels'!B171="","",'Frais réels'!$B171)</f>
        <v/>
      </c>
      <c r="C172" s="252" t="str">
        <f>IF('Frais réels'!C171="","",'Frais réels'!$C171)</f>
        <v/>
      </c>
      <c r="D172" s="252" t="str">
        <f>IF('Frais réels'!D171="","",'Frais réels'!$D171)</f>
        <v/>
      </c>
      <c r="E172" s="251" t="str">
        <f>IF('Frais réels'!E171="","",'Frais réels'!$E171)</f>
        <v/>
      </c>
      <c r="F172" s="251" t="str">
        <f>IF('Frais réels'!F171="","",'Frais réels'!$F171)</f>
        <v/>
      </c>
      <c r="G172" s="279" t="str">
        <f>IF('Frais réels'!G171="","",'Frais réels'!$G171)</f>
        <v/>
      </c>
      <c r="H172" s="94"/>
      <c r="I172" s="254" t="str">
        <f t="shared" si="8"/>
        <v/>
      </c>
      <c r="J172" s="285" t="str">
        <f t="shared" si="9"/>
        <v/>
      </c>
      <c r="K172" s="291" t="str">
        <f t="shared" si="10"/>
        <v/>
      </c>
      <c r="L172" s="287" t="str">
        <f t="shared" si="11"/>
        <v/>
      </c>
      <c r="M172" s="298"/>
      <c r="N172" s="126"/>
    </row>
    <row r="173" spans="1:14" ht="20.100000000000001" customHeight="1" x14ac:dyDescent="0.25">
      <c r="A173" s="244">
        <v>167</v>
      </c>
      <c r="B173" s="252" t="str">
        <f>IF('Frais réels'!B172="","",'Frais réels'!$B172)</f>
        <v/>
      </c>
      <c r="C173" s="252" t="str">
        <f>IF('Frais réels'!C172="","",'Frais réels'!$C172)</f>
        <v/>
      </c>
      <c r="D173" s="252" t="str">
        <f>IF('Frais réels'!D172="","",'Frais réels'!$D172)</f>
        <v/>
      </c>
      <c r="E173" s="251" t="str">
        <f>IF('Frais réels'!E172="","",'Frais réels'!$E172)</f>
        <v/>
      </c>
      <c r="F173" s="251" t="str">
        <f>IF('Frais réels'!F172="","",'Frais réels'!$F172)</f>
        <v/>
      </c>
      <c r="G173" s="279" t="str">
        <f>IF('Frais réels'!G172="","",'Frais réels'!$G172)</f>
        <v/>
      </c>
      <c r="H173" s="94"/>
      <c r="I173" s="254" t="str">
        <f t="shared" si="8"/>
        <v/>
      </c>
      <c r="J173" s="285" t="str">
        <f t="shared" si="9"/>
        <v/>
      </c>
      <c r="K173" s="291" t="str">
        <f t="shared" si="10"/>
        <v/>
      </c>
      <c r="L173" s="287" t="str">
        <f t="shared" si="11"/>
        <v/>
      </c>
      <c r="M173" s="298"/>
      <c r="N173" s="126"/>
    </row>
    <row r="174" spans="1:14" ht="20.100000000000001" customHeight="1" x14ac:dyDescent="0.25">
      <c r="A174" s="244">
        <v>168</v>
      </c>
      <c r="B174" s="252" t="str">
        <f>IF('Frais réels'!B173="","",'Frais réels'!$B173)</f>
        <v/>
      </c>
      <c r="C174" s="252" t="str">
        <f>IF('Frais réels'!C173="","",'Frais réels'!$C173)</f>
        <v/>
      </c>
      <c r="D174" s="252" t="str">
        <f>IF('Frais réels'!D173="","",'Frais réels'!$D173)</f>
        <v/>
      </c>
      <c r="E174" s="251" t="str">
        <f>IF('Frais réels'!E173="","",'Frais réels'!$E173)</f>
        <v/>
      </c>
      <c r="F174" s="251" t="str">
        <f>IF('Frais réels'!F173="","",'Frais réels'!$F173)</f>
        <v/>
      </c>
      <c r="G174" s="279" t="str">
        <f>IF('Frais réels'!G173="","",'Frais réels'!$G173)</f>
        <v/>
      </c>
      <c r="H174" s="94"/>
      <c r="I174" s="254" t="str">
        <f t="shared" si="8"/>
        <v/>
      </c>
      <c r="J174" s="285" t="str">
        <f t="shared" si="9"/>
        <v/>
      </c>
      <c r="K174" s="291" t="str">
        <f t="shared" si="10"/>
        <v/>
      </c>
      <c r="L174" s="287" t="str">
        <f t="shared" si="11"/>
        <v/>
      </c>
      <c r="M174" s="298"/>
      <c r="N174" s="126"/>
    </row>
    <row r="175" spans="1:14" ht="20.100000000000001" customHeight="1" x14ac:dyDescent="0.25">
      <c r="A175" s="244">
        <v>169</v>
      </c>
      <c r="B175" s="252" t="str">
        <f>IF('Frais réels'!B174="","",'Frais réels'!$B174)</f>
        <v/>
      </c>
      <c r="C175" s="252" t="str">
        <f>IF('Frais réels'!C174="","",'Frais réels'!$C174)</f>
        <v/>
      </c>
      <c r="D175" s="252" t="str">
        <f>IF('Frais réels'!D174="","",'Frais réels'!$D174)</f>
        <v/>
      </c>
      <c r="E175" s="251" t="str">
        <f>IF('Frais réels'!E174="","",'Frais réels'!$E174)</f>
        <v/>
      </c>
      <c r="F175" s="251" t="str">
        <f>IF('Frais réels'!F174="","",'Frais réels'!$F174)</f>
        <v/>
      </c>
      <c r="G175" s="279" t="str">
        <f>IF('Frais réels'!G174="","",'Frais réels'!$G174)</f>
        <v/>
      </c>
      <c r="H175" s="94"/>
      <c r="I175" s="254" t="str">
        <f t="shared" si="8"/>
        <v/>
      </c>
      <c r="J175" s="285" t="str">
        <f t="shared" si="9"/>
        <v/>
      </c>
      <c r="K175" s="291" t="str">
        <f t="shared" si="10"/>
        <v/>
      </c>
      <c r="L175" s="287" t="str">
        <f t="shared" si="11"/>
        <v/>
      </c>
      <c r="M175" s="298"/>
      <c r="N175" s="126"/>
    </row>
    <row r="176" spans="1:14" ht="20.100000000000001" customHeight="1" x14ac:dyDescent="0.25">
      <c r="A176" s="244">
        <v>170</v>
      </c>
      <c r="B176" s="252" t="str">
        <f>IF('Frais réels'!B175="","",'Frais réels'!$B175)</f>
        <v/>
      </c>
      <c r="C176" s="252" t="str">
        <f>IF('Frais réels'!C175="","",'Frais réels'!$C175)</f>
        <v/>
      </c>
      <c r="D176" s="252" t="str">
        <f>IF('Frais réels'!D175="","",'Frais réels'!$D175)</f>
        <v/>
      </c>
      <c r="E176" s="251" t="str">
        <f>IF('Frais réels'!E175="","",'Frais réels'!$E175)</f>
        <v/>
      </c>
      <c r="F176" s="251" t="str">
        <f>IF('Frais réels'!F175="","",'Frais réels'!$F175)</f>
        <v/>
      </c>
      <c r="G176" s="279" t="str">
        <f>IF('Frais réels'!G175="","",'Frais réels'!$G175)</f>
        <v/>
      </c>
      <c r="H176" s="94"/>
      <c r="I176" s="254" t="str">
        <f t="shared" si="8"/>
        <v/>
      </c>
      <c r="J176" s="285" t="str">
        <f t="shared" si="9"/>
        <v/>
      </c>
      <c r="K176" s="291" t="str">
        <f t="shared" si="10"/>
        <v/>
      </c>
      <c r="L176" s="287" t="str">
        <f t="shared" si="11"/>
        <v/>
      </c>
      <c r="M176" s="298"/>
      <c r="N176" s="126"/>
    </row>
    <row r="177" spans="1:14" ht="20.100000000000001" customHeight="1" x14ac:dyDescent="0.25">
      <c r="A177" s="244">
        <v>171</v>
      </c>
      <c r="B177" s="252" t="str">
        <f>IF('Frais réels'!B176="","",'Frais réels'!$B176)</f>
        <v/>
      </c>
      <c r="C177" s="252" t="str">
        <f>IF('Frais réels'!C176="","",'Frais réels'!$C176)</f>
        <v/>
      </c>
      <c r="D177" s="252" t="str">
        <f>IF('Frais réels'!D176="","",'Frais réels'!$D176)</f>
        <v/>
      </c>
      <c r="E177" s="251" t="str">
        <f>IF('Frais réels'!E176="","",'Frais réels'!$E176)</f>
        <v/>
      </c>
      <c r="F177" s="251" t="str">
        <f>IF('Frais réels'!F176="","",'Frais réels'!$F176)</f>
        <v/>
      </c>
      <c r="G177" s="279" t="str">
        <f>IF('Frais réels'!G176="","",'Frais réels'!$G176)</f>
        <v/>
      </c>
      <c r="H177" s="94"/>
      <c r="I177" s="254" t="str">
        <f t="shared" si="8"/>
        <v/>
      </c>
      <c r="J177" s="285" t="str">
        <f t="shared" si="9"/>
        <v/>
      </c>
      <c r="K177" s="291" t="str">
        <f t="shared" si="10"/>
        <v/>
      </c>
      <c r="L177" s="287" t="str">
        <f t="shared" si="11"/>
        <v/>
      </c>
      <c r="M177" s="298"/>
      <c r="N177" s="126"/>
    </row>
    <row r="178" spans="1:14" ht="20.100000000000001" customHeight="1" x14ac:dyDescent="0.25">
      <c r="A178" s="244">
        <v>172</v>
      </c>
      <c r="B178" s="252" t="str">
        <f>IF('Frais réels'!B177="","",'Frais réels'!$B177)</f>
        <v/>
      </c>
      <c r="C178" s="252" t="str">
        <f>IF('Frais réels'!C177="","",'Frais réels'!$C177)</f>
        <v/>
      </c>
      <c r="D178" s="252" t="str">
        <f>IF('Frais réels'!D177="","",'Frais réels'!$D177)</f>
        <v/>
      </c>
      <c r="E178" s="251" t="str">
        <f>IF('Frais réels'!E177="","",'Frais réels'!$E177)</f>
        <v/>
      </c>
      <c r="F178" s="251" t="str">
        <f>IF('Frais réels'!F177="","",'Frais réels'!$F177)</f>
        <v/>
      </c>
      <c r="G178" s="279" t="str">
        <f>IF('Frais réels'!G177="","",'Frais réels'!$G177)</f>
        <v/>
      </c>
      <c r="H178" s="94"/>
      <c r="I178" s="254" t="str">
        <f t="shared" si="8"/>
        <v/>
      </c>
      <c r="J178" s="285" t="str">
        <f t="shared" si="9"/>
        <v/>
      </c>
      <c r="K178" s="291" t="str">
        <f t="shared" si="10"/>
        <v/>
      </c>
      <c r="L178" s="287" t="str">
        <f t="shared" si="11"/>
        <v/>
      </c>
      <c r="M178" s="298"/>
      <c r="N178" s="126"/>
    </row>
    <row r="179" spans="1:14" ht="20.100000000000001" customHeight="1" x14ac:dyDescent="0.25">
      <c r="A179" s="244">
        <v>173</v>
      </c>
      <c r="B179" s="252" t="str">
        <f>IF('Frais réels'!B178="","",'Frais réels'!$B178)</f>
        <v/>
      </c>
      <c r="C179" s="252" t="str">
        <f>IF('Frais réels'!C178="","",'Frais réels'!$C178)</f>
        <v/>
      </c>
      <c r="D179" s="252" t="str">
        <f>IF('Frais réels'!D178="","",'Frais réels'!$D178)</f>
        <v/>
      </c>
      <c r="E179" s="251" t="str">
        <f>IF('Frais réels'!E178="","",'Frais réels'!$E178)</f>
        <v/>
      </c>
      <c r="F179" s="251" t="str">
        <f>IF('Frais réels'!F178="","",'Frais réels'!$F178)</f>
        <v/>
      </c>
      <c r="G179" s="279" t="str">
        <f>IF('Frais réels'!G178="","",'Frais réels'!$G178)</f>
        <v/>
      </c>
      <c r="H179" s="94"/>
      <c r="I179" s="254" t="str">
        <f t="shared" si="8"/>
        <v/>
      </c>
      <c r="J179" s="285" t="str">
        <f t="shared" si="9"/>
        <v/>
      </c>
      <c r="K179" s="291" t="str">
        <f t="shared" si="10"/>
        <v/>
      </c>
      <c r="L179" s="287" t="str">
        <f t="shared" si="11"/>
        <v/>
      </c>
      <c r="M179" s="298"/>
      <c r="N179" s="126"/>
    </row>
    <row r="180" spans="1:14" ht="20.100000000000001" customHeight="1" x14ac:dyDescent="0.25">
      <c r="A180" s="244">
        <v>174</v>
      </c>
      <c r="B180" s="252" t="str">
        <f>IF('Frais réels'!B179="","",'Frais réels'!$B179)</f>
        <v/>
      </c>
      <c r="C180" s="252" t="str">
        <f>IF('Frais réels'!C179="","",'Frais réels'!$C179)</f>
        <v/>
      </c>
      <c r="D180" s="252" t="str">
        <f>IF('Frais réels'!D179="","",'Frais réels'!$D179)</f>
        <v/>
      </c>
      <c r="E180" s="251" t="str">
        <f>IF('Frais réels'!E179="","",'Frais réels'!$E179)</f>
        <v/>
      </c>
      <c r="F180" s="251" t="str">
        <f>IF('Frais réels'!F179="","",'Frais réels'!$F179)</f>
        <v/>
      </c>
      <c r="G180" s="279" t="str">
        <f>IF('Frais réels'!G179="","",'Frais réels'!$G179)</f>
        <v/>
      </c>
      <c r="H180" s="94"/>
      <c r="I180" s="254" t="str">
        <f t="shared" si="8"/>
        <v/>
      </c>
      <c r="J180" s="285" t="str">
        <f t="shared" si="9"/>
        <v/>
      </c>
      <c r="K180" s="291" t="str">
        <f t="shared" si="10"/>
        <v/>
      </c>
      <c r="L180" s="287" t="str">
        <f t="shared" si="11"/>
        <v/>
      </c>
      <c r="M180" s="298"/>
      <c r="N180" s="126"/>
    </row>
    <row r="181" spans="1:14" ht="20.100000000000001" customHeight="1" x14ac:dyDescent="0.25">
      <c r="A181" s="244">
        <v>175</v>
      </c>
      <c r="B181" s="252" t="str">
        <f>IF('Frais réels'!B180="","",'Frais réels'!$B180)</f>
        <v/>
      </c>
      <c r="C181" s="252" t="str">
        <f>IF('Frais réels'!C180="","",'Frais réels'!$C180)</f>
        <v/>
      </c>
      <c r="D181" s="252" t="str">
        <f>IF('Frais réels'!D180="","",'Frais réels'!$D180)</f>
        <v/>
      </c>
      <c r="E181" s="251" t="str">
        <f>IF('Frais réels'!E180="","",'Frais réels'!$E180)</f>
        <v/>
      </c>
      <c r="F181" s="251" t="str">
        <f>IF('Frais réels'!F180="","",'Frais réels'!$F180)</f>
        <v/>
      </c>
      <c r="G181" s="279" t="str">
        <f>IF('Frais réels'!G180="","",'Frais réels'!$G180)</f>
        <v/>
      </c>
      <c r="H181" s="94"/>
      <c r="I181" s="254" t="str">
        <f t="shared" si="8"/>
        <v/>
      </c>
      <c r="J181" s="285" t="str">
        <f t="shared" si="9"/>
        <v/>
      </c>
      <c r="K181" s="291" t="str">
        <f t="shared" si="10"/>
        <v/>
      </c>
      <c r="L181" s="287" t="str">
        <f t="shared" si="11"/>
        <v/>
      </c>
      <c r="M181" s="298"/>
      <c r="N181" s="126"/>
    </row>
    <row r="182" spans="1:14" ht="20.100000000000001" customHeight="1" x14ac:dyDescent="0.25">
      <c r="A182" s="244">
        <v>176</v>
      </c>
      <c r="B182" s="252" t="str">
        <f>IF('Frais réels'!B181="","",'Frais réels'!$B181)</f>
        <v/>
      </c>
      <c r="C182" s="252" t="str">
        <f>IF('Frais réels'!C181="","",'Frais réels'!$C181)</f>
        <v/>
      </c>
      <c r="D182" s="252" t="str">
        <f>IF('Frais réels'!D181="","",'Frais réels'!$D181)</f>
        <v/>
      </c>
      <c r="E182" s="251" t="str">
        <f>IF('Frais réels'!E181="","",'Frais réels'!$E181)</f>
        <v/>
      </c>
      <c r="F182" s="251" t="str">
        <f>IF('Frais réels'!F181="","",'Frais réels'!$F181)</f>
        <v/>
      </c>
      <c r="G182" s="279" t="str">
        <f>IF('Frais réels'!G181="","",'Frais réels'!$G181)</f>
        <v/>
      </c>
      <c r="H182" s="94"/>
      <c r="I182" s="254" t="str">
        <f t="shared" si="8"/>
        <v/>
      </c>
      <c r="J182" s="285" t="str">
        <f t="shared" si="9"/>
        <v/>
      </c>
      <c r="K182" s="291" t="str">
        <f t="shared" si="10"/>
        <v/>
      </c>
      <c r="L182" s="287" t="str">
        <f t="shared" si="11"/>
        <v/>
      </c>
      <c r="M182" s="298"/>
      <c r="N182" s="126"/>
    </row>
    <row r="183" spans="1:14" ht="20.100000000000001" customHeight="1" x14ac:dyDescent="0.25">
      <c r="A183" s="244">
        <v>177</v>
      </c>
      <c r="B183" s="252" t="str">
        <f>IF('Frais réels'!B182="","",'Frais réels'!$B182)</f>
        <v/>
      </c>
      <c r="C183" s="252" t="str">
        <f>IF('Frais réels'!C182="","",'Frais réels'!$C182)</f>
        <v/>
      </c>
      <c r="D183" s="252" t="str">
        <f>IF('Frais réels'!D182="","",'Frais réels'!$D182)</f>
        <v/>
      </c>
      <c r="E183" s="251" t="str">
        <f>IF('Frais réels'!E182="","",'Frais réels'!$E182)</f>
        <v/>
      </c>
      <c r="F183" s="251" t="str">
        <f>IF('Frais réels'!F182="","",'Frais réels'!$F182)</f>
        <v/>
      </c>
      <c r="G183" s="279" t="str">
        <f>IF('Frais réels'!G182="","",'Frais réels'!$G182)</f>
        <v/>
      </c>
      <c r="H183" s="94"/>
      <c r="I183" s="254" t="str">
        <f t="shared" si="8"/>
        <v/>
      </c>
      <c r="J183" s="285" t="str">
        <f t="shared" si="9"/>
        <v/>
      </c>
      <c r="K183" s="291" t="str">
        <f t="shared" si="10"/>
        <v/>
      </c>
      <c r="L183" s="287" t="str">
        <f t="shared" si="11"/>
        <v/>
      </c>
      <c r="M183" s="298"/>
      <c r="N183" s="126"/>
    </row>
    <row r="184" spans="1:14" ht="20.100000000000001" customHeight="1" x14ac:dyDescent="0.25">
      <c r="A184" s="244">
        <v>178</v>
      </c>
      <c r="B184" s="252" t="str">
        <f>IF('Frais réels'!B183="","",'Frais réels'!$B183)</f>
        <v/>
      </c>
      <c r="C184" s="252" t="str">
        <f>IF('Frais réels'!C183="","",'Frais réels'!$C183)</f>
        <v/>
      </c>
      <c r="D184" s="252" t="str">
        <f>IF('Frais réels'!D183="","",'Frais réels'!$D183)</f>
        <v/>
      </c>
      <c r="E184" s="251" t="str">
        <f>IF('Frais réels'!E183="","",'Frais réels'!$E183)</f>
        <v/>
      </c>
      <c r="F184" s="251" t="str">
        <f>IF('Frais réels'!F183="","",'Frais réels'!$F183)</f>
        <v/>
      </c>
      <c r="G184" s="279" t="str">
        <f>IF('Frais réels'!G183="","",'Frais réels'!$G183)</f>
        <v/>
      </c>
      <c r="H184" s="94"/>
      <c r="I184" s="254" t="str">
        <f t="shared" si="8"/>
        <v/>
      </c>
      <c r="J184" s="285" t="str">
        <f t="shared" si="9"/>
        <v/>
      </c>
      <c r="K184" s="291" t="str">
        <f t="shared" si="10"/>
        <v/>
      </c>
      <c r="L184" s="287" t="str">
        <f t="shared" si="11"/>
        <v/>
      </c>
      <c r="M184" s="298"/>
      <c r="N184" s="126"/>
    </row>
    <row r="185" spans="1:14" ht="20.100000000000001" customHeight="1" x14ac:dyDescent="0.25">
      <c r="A185" s="244">
        <v>179</v>
      </c>
      <c r="B185" s="252" t="str">
        <f>IF('Frais réels'!B184="","",'Frais réels'!$B184)</f>
        <v/>
      </c>
      <c r="C185" s="252" t="str">
        <f>IF('Frais réels'!C184="","",'Frais réels'!$C184)</f>
        <v/>
      </c>
      <c r="D185" s="252" t="str">
        <f>IF('Frais réels'!D184="","",'Frais réels'!$D184)</f>
        <v/>
      </c>
      <c r="E185" s="251" t="str">
        <f>IF('Frais réels'!E184="","",'Frais réels'!$E184)</f>
        <v/>
      </c>
      <c r="F185" s="251" t="str">
        <f>IF('Frais réels'!F184="","",'Frais réels'!$F184)</f>
        <v/>
      </c>
      <c r="G185" s="279" t="str">
        <f>IF('Frais réels'!G184="","",'Frais réels'!$G184)</f>
        <v/>
      </c>
      <c r="H185" s="94"/>
      <c r="I185" s="254" t="str">
        <f t="shared" si="8"/>
        <v/>
      </c>
      <c r="J185" s="285" t="str">
        <f t="shared" si="9"/>
        <v/>
      </c>
      <c r="K185" s="291" t="str">
        <f t="shared" si="10"/>
        <v/>
      </c>
      <c r="L185" s="287" t="str">
        <f t="shared" si="11"/>
        <v/>
      </c>
      <c r="M185" s="298"/>
      <c r="N185" s="126"/>
    </row>
    <row r="186" spans="1:14" ht="20.100000000000001" customHeight="1" x14ac:dyDescent="0.25">
      <c r="A186" s="244">
        <v>180</v>
      </c>
      <c r="B186" s="252" t="str">
        <f>IF('Frais réels'!B185="","",'Frais réels'!$B185)</f>
        <v/>
      </c>
      <c r="C186" s="252" t="str">
        <f>IF('Frais réels'!C185="","",'Frais réels'!$C185)</f>
        <v/>
      </c>
      <c r="D186" s="252" t="str">
        <f>IF('Frais réels'!D185="","",'Frais réels'!$D185)</f>
        <v/>
      </c>
      <c r="E186" s="251" t="str">
        <f>IF('Frais réels'!E185="","",'Frais réels'!$E185)</f>
        <v/>
      </c>
      <c r="F186" s="251" t="str">
        <f>IF('Frais réels'!F185="","",'Frais réels'!$F185)</f>
        <v/>
      </c>
      <c r="G186" s="279" t="str">
        <f>IF('Frais réels'!G185="","",'Frais réels'!$G185)</f>
        <v/>
      </c>
      <c r="H186" s="94"/>
      <c r="I186" s="254" t="str">
        <f t="shared" si="8"/>
        <v/>
      </c>
      <c r="J186" s="285" t="str">
        <f t="shared" si="9"/>
        <v/>
      </c>
      <c r="K186" s="291" t="str">
        <f t="shared" si="10"/>
        <v/>
      </c>
      <c r="L186" s="287" t="str">
        <f t="shared" si="11"/>
        <v/>
      </c>
      <c r="M186" s="298"/>
      <c r="N186" s="126"/>
    </row>
    <row r="187" spans="1:14" ht="20.100000000000001" customHeight="1" x14ac:dyDescent="0.25">
      <c r="A187" s="244">
        <v>181</v>
      </c>
      <c r="B187" s="252" t="str">
        <f>IF('Frais réels'!B186="","",'Frais réels'!$B186)</f>
        <v/>
      </c>
      <c r="C187" s="252" t="str">
        <f>IF('Frais réels'!C186="","",'Frais réels'!$C186)</f>
        <v/>
      </c>
      <c r="D187" s="252" t="str">
        <f>IF('Frais réels'!D186="","",'Frais réels'!$D186)</f>
        <v/>
      </c>
      <c r="E187" s="251" t="str">
        <f>IF('Frais réels'!E186="","",'Frais réels'!$E186)</f>
        <v/>
      </c>
      <c r="F187" s="251" t="str">
        <f>IF('Frais réels'!F186="","",'Frais réels'!$F186)</f>
        <v/>
      </c>
      <c r="G187" s="279" t="str">
        <f>IF('Frais réels'!G186="","",'Frais réels'!$G186)</f>
        <v/>
      </c>
      <c r="H187" s="94"/>
      <c r="I187" s="254" t="str">
        <f t="shared" si="8"/>
        <v/>
      </c>
      <c r="J187" s="285" t="str">
        <f t="shared" si="9"/>
        <v/>
      </c>
      <c r="K187" s="291" t="str">
        <f t="shared" si="10"/>
        <v/>
      </c>
      <c r="L187" s="287" t="str">
        <f t="shared" si="11"/>
        <v/>
      </c>
      <c r="M187" s="298"/>
      <c r="N187" s="126"/>
    </row>
    <row r="188" spans="1:14" ht="20.100000000000001" customHeight="1" x14ac:dyDescent="0.25">
      <c r="A188" s="244">
        <v>182</v>
      </c>
      <c r="B188" s="252" t="str">
        <f>IF('Frais réels'!B187="","",'Frais réels'!$B187)</f>
        <v/>
      </c>
      <c r="C188" s="252" t="str">
        <f>IF('Frais réels'!C187="","",'Frais réels'!$C187)</f>
        <v/>
      </c>
      <c r="D188" s="252" t="str">
        <f>IF('Frais réels'!D187="","",'Frais réels'!$D187)</f>
        <v/>
      </c>
      <c r="E188" s="251" t="str">
        <f>IF('Frais réels'!E187="","",'Frais réels'!$E187)</f>
        <v/>
      </c>
      <c r="F188" s="251" t="str">
        <f>IF('Frais réels'!F187="","",'Frais réels'!$F187)</f>
        <v/>
      </c>
      <c r="G188" s="279" t="str">
        <f>IF('Frais réels'!G187="","",'Frais réels'!$G187)</f>
        <v/>
      </c>
      <c r="H188" s="94"/>
      <c r="I188" s="254" t="str">
        <f t="shared" si="8"/>
        <v/>
      </c>
      <c r="J188" s="285" t="str">
        <f t="shared" si="9"/>
        <v/>
      </c>
      <c r="K188" s="291" t="str">
        <f t="shared" si="10"/>
        <v/>
      </c>
      <c r="L188" s="287" t="str">
        <f t="shared" si="11"/>
        <v/>
      </c>
      <c r="M188" s="298"/>
      <c r="N188" s="126"/>
    </row>
    <row r="189" spans="1:14" ht="20.100000000000001" customHeight="1" x14ac:dyDescent="0.25">
      <c r="A189" s="244">
        <v>183</v>
      </c>
      <c r="B189" s="252" t="str">
        <f>IF('Frais réels'!B188="","",'Frais réels'!$B188)</f>
        <v/>
      </c>
      <c r="C189" s="252" t="str">
        <f>IF('Frais réels'!C188="","",'Frais réels'!$C188)</f>
        <v/>
      </c>
      <c r="D189" s="252" t="str">
        <f>IF('Frais réels'!D188="","",'Frais réels'!$D188)</f>
        <v/>
      </c>
      <c r="E189" s="251" t="str">
        <f>IF('Frais réels'!E188="","",'Frais réels'!$E188)</f>
        <v/>
      </c>
      <c r="F189" s="251" t="str">
        <f>IF('Frais réels'!F188="","",'Frais réels'!$F188)</f>
        <v/>
      </c>
      <c r="G189" s="279" t="str">
        <f>IF('Frais réels'!G188="","",'Frais réels'!$G188)</f>
        <v/>
      </c>
      <c r="H189" s="94"/>
      <c r="I189" s="254" t="str">
        <f t="shared" si="8"/>
        <v/>
      </c>
      <c r="J189" s="285" t="str">
        <f t="shared" si="9"/>
        <v/>
      </c>
      <c r="K189" s="291" t="str">
        <f t="shared" si="10"/>
        <v/>
      </c>
      <c r="L189" s="287" t="str">
        <f t="shared" si="11"/>
        <v/>
      </c>
      <c r="M189" s="298"/>
      <c r="N189" s="126"/>
    </row>
    <row r="190" spans="1:14" ht="20.100000000000001" customHeight="1" x14ac:dyDescent="0.25">
      <c r="A190" s="244">
        <v>184</v>
      </c>
      <c r="B190" s="252" t="str">
        <f>IF('Frais réels'!B189="","",'Frais réels'!$B189)</f>
        <v/>
      </c>
      <c r="C190" s="252" t="str">
        <f>IF('Frais réels'!C189="","",'Frais réels'!$C189)</f>
        <v/>
      </c>
      <c r="D190" s="252" t="str">
        <f>IF('Frais réels'!D189="","",'Frais réels'!$D189)</f>
        <v/>
      </c>
      <c r="E190" s="251" t="str">
        <f>IF('Frais réels'!E189="","",'Frais réels'!$E189)</f>
        <v/>
      </c>
      <c r="F190" s="251" t="str">
        <f>IF('Frais réels'!F189="","",'Frais réels'!$F189)</f>
        <v/>
      </c>
      <c r="G190" s="279" t="str">
        <f>IF('Frais réels'!G189="","",'Frais réels'!$G189)</f>
        <v/>
      </c>
      <c r="H190" s="94"/>
      <c r="I190" s="254" t="str">
        <f t="shared" si="8"/>
        <v/>
      </c>
      <c r="J190" s="285" t="str">
        <f t="shared" si="9"/>
        <v/>
      </c>
      <c r="K190" s="291" t="str">
        <f t="shared" si="10"/>
        <v/>
      </c>
      <c r="L190" s="287" t="str">
        <f t="shared" si="11"/>
        <v/>
      </c>
      <c r="M190" s="298"/>
      <c r="N190" s="126"/>
    </row>
    <row r="191" spans="1:14" ht="20.100000000000001" customHeight="1" x14ac:dyDescent="0.25">
      <c r="A191" s="244">
        <v>185</v>
      </c>
      <c r="B191" s="252" t="str">
        <f>IF('Frais réels'!B190="","",'Frais réels'!$B190)</f>
        <v/>
      </c>
      <c r="C191" s="252" t="str">
        <f>IF('Frais réels'!C190="","",'Frais réels'!$C190)</f>
        <v/>
      </c>
      <c r="D191" s="252" t="str">
        <f>IF('Frais réels'!D190="","",'Frais réels'!$D190)</f>
        <v/>
      </c>
      <c r="E191" s="251" t="str">
        <f>IF('Frais réels'!E190="","",'Frais réels'!$E190)</f>
        <v/>
      </c>
      <c r="F191" s="251" t="str">
        <f>IF('Frais réels'!F190="","",'Frais réels'!$F190)</f>
        <v/>
      </c>
      <c r="G191" s="279" t="str">
        <f>IF('Frais réels'!G190="","",'Frais réels'!$G190)</f>
        <v/>
      </c>
      <c r="H191" s="94"/>
      <c r="I191" s="254" t="str">
        <f t="shared" si="8"/>
        <v/>
      </c>
      <c r="J191" s="285" t="str">
        <f t="shared" si="9"/>
        <v/>
      </c>
      <c r="K191" s="291" t="str">
        <f t="shared" si="10"/>
        <v/>
      </c>
      <c r="L191" s="287" t="str">
        <f t="shared" si="11"/>
        <v/>
      </c>
      <c r="M191" s="298"/>
      <c r="N191" s="126"/>
    </row>
    <row r="192" spans="1:14" ht="20.100000000000001" customHeight="1" x14ac:dyDescent="0.25">
      <c r="A192" s="244">
        <v>186</v>
      </c>
      <c r="B192" s="252" t="str">
        <f>IF('Frais réels'!B191="","",'Frais réels'!$B191)</f>
        <v/>
      </c>
      <c r="C192" s="252" t="str">
        <f>IF('Frais réels'!C191="","",'Frais réels'!$C191)</f>
        <v/>
      </c>
      <c r="D192" s="252" t="str">
        <f>IF('Frais réels'!D191="","",'Frais réels'!$D191)</f>
        <v/>
      </c>
      <c r="E192" s="251" t="str">
        <f>IF('Frais réels'!E191="","",'Frais réels'!$E191)</f>
        <v/>
      </c>
      <c r="F192" s="251" t="str">
        <f>IF('Frais réels'!F191="","",'Frais réels'!$F191)</f>
        <v/>
      </c>
      <c r="G192" s="279" t="str">
        <f>IF('Frais réels'!G191="","",'Frais réels'!$G191)</f>
        <v/>
      </c>
      <c r="H192" s="94"/>
      <c r="I192" s="254" t="str">
        <f t="shared" si="8"/>
        <v/>
      </c>
      <c r="J192" s="285" t="str">
        <f t="shared" si="9"/>
        <v/>
      </c>
      <c r="K192" s="291" t="str">
        <f t="shared" si="10"/>
        <v/>
      </c>
      <c r="L192" s="287" t="str">
        <f t="shared" si="11"/>
        <v/>
      </c>
      <c r="M192" s="298"/>
      <c r="N192" s="126"/>
    </row>
    <row r="193" spans="1:14" ht="20.100000000000001" customHeight="1" x14ac:dyDescent="0.25">
      <c r="A193" s="244">
        <v>187</v>
      </c>
      <c r="B193" s="252" t="str">
        <f>IF('Frais réels'!B192="","",'Frais réels'!$B192)</f>
        <v/>
      </c>
      <c r="C193" s="252" t="str">
        <f>IF('Frais réels'!C192="","",'Frais réels'!$C192)</f>
        <v/>
      </c>
      <c r="D193" s="252" t="str">
        <f>IF('Frais réels'!D192="","",'Frais réels'!$D192)</f>
        <v/>
      </c>
      <c r="E193" s="251" t="str">
        <f>IF('Frais réels'!E192="","",'Frais réels'!$E192)</f>
        <v/>
      </c>
      <c r="F193" s="251" t="str">
        <f>IF('Frais réels'!F192="","",'Frais réels'!$F192)</f>
        <v/>
      </c>
      <c r="G193" s="279" t="str">
        <f>IF('Frais réels'!G192="","",'Frais réels'!$G192)</f>
        <v/>
      </c>
      <c r="H193" s="94"/>
      <c r="I193" s="254" t="str">
        <f t="shared" si="8"/>
        <v/>
      </c>
      <c r="J193" s="285" t="str">
        <f t="shared" si="9"/>
        <v/>
      </c>
      <c r="K193" s="291" t="str">
        <f t="shared" si="10"/>
        <v/>
      </c>
      <c r="L193" s="287" t="str">
        <f t="shared" si="11"/>
        <v/>
      </c>
      <c r="M193" s="298"/>
      <c r="N193" s="126"/>
    </row>
    <row r="194" spans="1:14" ht="20.100000000000001" customHeight="1" x14ac:dyDescent="0.25">
      <c r="A194" s="244">
        <v>188</v>
      </c>
      <c r="B194" s="252" t="str">
        <f>IF('Frais réels'!B193="","",'Frais réels'!$B193)</f>
        <v/>
      </c>
      <c r="C194" s="252" t="str">
        <f>IF('Frais réels'!C193="","",'Frais réels'!$C193)</f>
        <v/>
      </c>
      <c r="D194" s="252" t="str">
        <f>IF('Frais réels'!D193="","",'Frais réels'!$D193)</f>
        <v/>
      </c>
      <c r="E194" s="251" t="str">
        <f>IF('Frais réels'!E193="","",'Frais réels'!$E193)</f>
        <v/>
      </c>
      <c r="F194" s="251" t="str">
        <f>IF('Frais réels'!F193="","",'Frais réels'!$F193)</f>
        <v/>
      </c>
      <c r="G194" s="279" t="str">
        <f>IF('Frais réels'!G193="","",'Frais réels'!$G193)</f>
        <v/>
      </c>
      <c r="H194" s="94"/>
      <c r="I194" s="254" t="str">
        <f t="shared" si="8"/>
        <v/>
      </c>
      <c r="J194" s="285" t="str">
        <f t="shared" si="9"/>
        <v/>
      </c>
      <c r="K194" s="291" t="str">
        <f t="shared" si="10"/>
        <v/>
      </c>
      <c r="L194" s="287" t="str">
        <f t="shared" si="11"/>
        <v/>
      </c>
      <c r="M194" s="298"/>
      <c r="N194" s="126"/>
    </row>
    <row r="195" spans="1:14" ht="20.100000000000001" customHeight="1" x14ac:dyDescent="0.25">
      <c r="A195" s="244">
        <v>189</v>
      </c>
      <c r="B195" s="252" t="str">
        <f>IF('Frais réels'!B194="","",'Frais réels'!$B194)</f>
        <v/>
      </c>
      <c r="C195" s="252" t="str">
        <f>IF('Frais réels'!C194="","",'Frais réels'!$C194)</f>
        <v/>
      </c>
      <c r="D195" s="252" t="str">
        <f>IF('Frais réels'!D194="","",'Frais réels'!$D194)</f>
        <v/>
      </c>
      <c r="E195" s="251" t="str">
        <f>IF('Frais réels'!E194="","",'Frais réels'!$E194)</f>
        <v/>
      </c>
      <c r="F195" s="251" t="str">
        <f>IF('Frais réels'!F194="","",'Frais réels'!$F194)</f>
        <v/>
      </c>
      <c r="G195" s="279" t="str">
        <f>IF('Frais réels'!G194="","",'Frais réels'!$G194)</f>
        <v/>
      </c>
      <c r="H195" s="94"/>
      <c r="I195" s="254" t="str">
        <f t="shared" si="8"/>
        <v/>
      </c>
      <c r="J195" s="285" t="str">
        <f t="shared" si="9"/>
        <v/>
      </c>
      <c r="K195" s="291" t="str">
        <f t="shared" si="10"/>
        <v/>
      </c>
      <c r="L195" s="287" t="str">
        <f t="shared" si="11"/>
        <v/>
      </c>
      <c r="M195" s="298"/>
      <c r="N195" s="126"/>
    </row>
    <row r="196" spans="1:14" ht="20.100000000000001" customHeight="1" x14ac:dyDescent="0.25">
      <c r="A196" s="244">
        <v>190</v>
      </c>
      <c r="B196" s="252" t="str">
        <f>IF('Frais réels'!B195="","",'Frais réels'!$B195)</f>
        <v/>
      </c>
      <c r="C196" s="252" t="str">
        <f>IF('Frais réels'!C195="","",'Frais réels'!$C195)</f>
        <v/>
      </c>
      <c r="D196" s="252" t="str">
        <f>IF('Frais réels'!D195="","",'Frais réels'!$D195)</f>
        <v/>
      </c>
      <c r="E196" s="251" t="str">
        <f>IF('Frais réels'!E195="","",'Frais réels'!$E195)</f>
        <v/>
      </c>
      <c r="F196" s="251" t="str">
        <f>IF('Frais réels'!F195="","",'Frais réels'!$F195)</f>
        <v/>
      </c>
      <c r="G196" s="279" t="str">
        <f>IF('Frais réels'!G195="","",'Frais réels'!$G195)</f>
        <v/>
      </c>
      <c r="H196" s="94"/>
      <c r="I196" s="254" t="str">
        <f t="shared" si="8"/>
        <v/>
      </c>
      <c r="J196" s="285" t="str">
        <f t="shared" si="9"/>
        <v/>
      </c>
      <c r="K196" s="291" t="str">
        <f t="shared" si="10"/>
        <v/>
      </c>
      <c r="L196" s="287" t="str">
        <f t="shared" si="11"/>
        <v/>
      </c>
      <c r="M196" s="298"/>
      <c r="N196" s="126"/>
    </row>
    <row r="197" spans="1:14" ht="20.100000000000001" customHeight="1" x14ac:dyDescent="0.25">
      <c r="A197" s="244">
        <v>191</v>
      </c>
      <c r="B197" s="252" t="str">
        <f>IF('Frais réels'!B196="","",'Frais réels'!$B196)</f>
        <v/>
      </c>
      <c r="C197" s="252" t="str">
        <f>IF('Frais réels'!C196="","",'Frais réels'!$C196)</f>
        <v/>
      </c>
      <c r="D197" s="252" t="str">
        <f>IF('Frais réels'!D196="","",'Frais réels'!$D196)</f>
        <v/>
      </c>
      <c r="E197" s="251" t="str">
        <f>IF('Frais réels'!E196="","",'Frais réels'!$E196)</f>
        <v/>
      </c>
      <c r="F197" s="251" t="str">
        <f>IF('Frais réels'!F196="","",'Frais réels'!$F196)</f>
        <v/>
      </c>
      <c r="G197" s="279" t="str">
        <f>IF('Frais réels'!G196="","",'Frais réels'!$G196)</f>
        <v/>
      </c>
      <c r="H197" s="94"/>
      <c r="I197" s="254" t="str">
        <f t="shared" si="8"/>
        <v/>
      </c>
      <c r="J197" s="285" t="str">
        <f t="shared" si="9"/>
        <v/>
      </c>
      <c r="K197" s="291" t="str">
        <f t="shared" si="10"/>
        <v/>
      </c>
      <c r="L197" s="287" t="str">
        <f t="shared" si="11"/>
        <v/>
      </c>
      <c r="M197" s="298"/>
      <c r="N197" s="126"/>
    </row>
    <row r="198" spans="1:14" ht="20.100000000000001" customHeight="1" x14ac:dyDescent="0.25">
      <c r="A198" s="244">
        <v>192</v>
      </c>
      <c r="B198" s="252" t="str">
        <f>IF('Frais réels'!B197="","",'Frais réels'!$B197)</f>
        <v/>
      </c>
      <c r="C198" s="252" t="str">
        <f>IF('Frais réels'!C197="","",'Frais réels'!$C197)</f>
        <v/>
      </c>
      <c r="D198" s="252" t="str">
        <f>IF('Frais réels'!D197="","",'Frais réels'!$D197)</f>
        <v/>
      </c>
      <c r="E198" s="251" t="str">
        <f>IF('Frais réels'!E197="","",'Frais réels'!$E197)</f>
        <v/>
      </c>
      <c r="F198" s="251" t="str">
        <f>IF('Frais réels'!F197="","",'Frais réels'!$F197)</f>
        <v/>
      </c>
      <c r="G198" s="279" t="str">
        <f>IF('Frais réels'!G197="","",'Frais réels'!$G197)</f>
        <v/>
      </c>
      <c r="H198" s="94"/>
      <c r="I198" s="254" t="str">
        <f t="shared" si="8"/>
        <v/>
      </c>
      <c r="J198" s="285" t="str">
        <f t="shared" si="9"/>
        <v/>
      </c>
      <c r="K198" s="291" t="str">
        <f t="shared" si="10"/>
        <v/>
      </c>
      <c r="L198" s="287" t="str">
        <f t="shared" si="11"/>
        <v/>
      </c>
      <c r="M198" s="298"/>
      <c r="N198" s="126"/>
    </row>
    <row r="199" spans="1:14" ht="20.100000000000001" customHeight="1" x14ac:dyDescent="0.25">
      <c r="A199" s="244">
        <v>193</v>
      </c>
      <c r="B199" s="252" t="str">
        <f>IF('Frais réels'!B198="","",'Frais réels'!$B198)</f>
        <v/>
      </c>
      <c r="C199" s="252" t="str">
        <f>IF('Frais réels'!C198="","",'Frais réels'!$C198)</f>
        <v/>
      </c>
      <c r="D199" s="252" t="str">
        <f>IF('Frais réels'!D198="","",'Frais réels'!$D198)</f>
        <v/>
      </c>
      <c r="E199" s="251" t="str">
        <f>IF('Frais réels'!E198="","",'Frais réels'!$E198)</f>
        <v/>
      </c>
      <c r="F199" s="251" t="str">
        <f>IF('Frais réels'!F198="","",'Frais réels'!$F198)</f>
        <v/>
      </c>
      <c r="G199" s="279" t="str">
        <f>IF('Frais réels'!G198="","",'Frais réels'!$G198)</f>
        <v/>
      </c>
      <c r="H199" s="94"/>
      <c r="I199" s="254" t="str">
        <f t="shared" si="8"/>
        <v/>
      </c>
      <c r="J199" s="285" t="str">
        <f t="shared" si="9"/>
        <v/>
      </c>
      <c r="K199" s="291" t="str">
        <f t="shared" si="10"/>
        <v/>
      </c>
      <c r="L199" s="287" t="str">
        <f t="shared" si="11"/>
        <v/>
      </c>
      <c r="M199" s="298"/>
      <c r="N199" s="126"/>
    </row>
    <row r="200" spans="1:14" ht="20.100000000000001" customHeight="1" x14ac:dyDescent="0.25">
      <c r="A200" s="244">
        <v>194</v>
      </c>
      <c r="B200" s="252" t="str">
        <f>IF('Frais réels'!B199="","",'Frais réels'!$B199)</f>
        <v/>
      </c>
      <c r="C200" s="252" t="str">
        <f>IF('Frais réels'!C199="","",'Frais réels'!$C199)</f>
        <v/>
      </c>
      <c r="D200" s="252" t="str">
        <f>IF('Frais réels'!D199="","",'Frais réels'!$D199)</f>
        <v/>
      </c>
      <c r="E200" s="251" t="str">
        <f>IF('Frais réels'!E199="","",'Frais réels'!$E199)</f>
        <v/>
      </c>
      <c r="F200" s="251" t="str">
        <f>IF('Frais réels'!F199="","",'Frais réels'!$F199)</f>
        <v/>
      </c>
      <c r="G200" s="279" t="str">
        <f>IF('Frais réels'!G199="","",'Frais réels'!$G199)</f>
        <v/>
      </c>
      <c r="H200" s="94"/>
      <c r="I200" s="254" t="str">
        <f t="shared" ref="I200:I263" si="12">IF($G200="","",IF($H200&gt;$G200,"Le montant éligible ne peut etre supérieur au montant présenté",""))</f>
        <v/>
      </c>
      <c r="J200" s="285" t="str">
        <f t="shared" ref="J200:J263" si="13">IF(OR(H200=0, ISBLANK(H200)), "", H200)</f>
        <v/>
      </c>
      <c r="K200" s="291" t="str">
        <f t="shared" ref="K200:K263" si="14">IF(F200="Aller - Retour Mayotte - Hexagone",IF(1900=0,"",1900),IF(F200="Aller - Retour Mayotte - La Réunion",IF(700=0,"",700),IF(F200="Aller - Retour Mayotte - Caraïbes",IF(2200=0,"",2200),IF(E200="Billets de train",IF(H200=0,"",""),IF(E200="","")))))</f>
        <v/>
      </c>
      <c r="L200" s="287" t="str">
        <f t="shared" ref="L200:L263" si="15">IF(J200="", "", IF(MIN(J200,K200)=0, "", MIN(J200,K200)))</f>
        <v/>
      </c>
      <c r="M200" s="298"/>
      <c r="N200" s="126"/>
    </row>
    <row r="201" spans="1:14" ht="20.100000000000001" customHeight="1" x14ac:dyDescent="0.25">
      <c r="A201" s="244">
        <v>195</v>
      </c>
      <c r="B201" s="252" t="str">
        <f>IF('Frais réels'!B200="","",'Frais réels'!$B200)</f>
        <v/>
      </c>
      <c r="C201" s="252" t="str">
        <f>IF('Frais réels'!C200="","",'Frais réels'!$C200)</f>
        <v/>
      </c>
      <c r="D201" s="252" t="str">
        <f>IF('Frais réels'!D200="","",'Frais réels'!$D200)</f>
        <v/>
      </c>
      <c r="E201" s="251" t="str">
        <f>IF('Frais réels'!E200="","",'Frais réels'!$E200)</f>
        <v/>
      </c>
      <c r="F201" s="251" t="str">
        <f>IF('Frais réels'!F200="","",'Frais réels'!$F200)</f>
        <v/>
      </c>
      <c r="G201" s="279" t="str">
        <f>IF('Frais réels'!G200="","",'Frais réels'!$G200)</f>
        <v/>
      </c>
      <c r="H201" s="94"/>
      <c r="I201" s="254" t="str">
        <f t="shared" si="12"/>
        <v/>
      </c>
      <c r="J201" s="285" t="str">
        <f t="shared" si="13"/>
        <v/>
      </c>
      <c r="K201" s="291" t="str">
        <f t="shared" si="14"/>
        <v/>
      </c>
      <c r="L201" s="287" t="str">
        <f t="shared" si="15"/>
        <v/>
      </c>
      <c r="M201" s="298"/>
      <c r="N201" s="126"/>
    </row>
    <row r="202" spans="1:14" ht="20.100000000000001" customHeight="1" x14ac:dyDescent="0.25">
      <c r="A202" s="244">
        <v>196</v>
      </c>
      <c r="B202" s="252" t="str">
        <f>IF('Frais réels'!B201="","",'Frais réels'!$B201)</f>
        <v/>
      </c>
      <c r="C202" s="252" t="str">
        <f>IF('Frais réels'!C201="","",'Frais réels'!$C201)</f>
        <v/>
      </c>
      <c r="D202" s="252" t="str">
        <f>IF('Frais réels'!D201="","",'Frais réels'!$D201)</f>
        <v/>
      </c>
      <c r="E202" s="251" t="str">
        <f>IF('Frais réels'!E201="","",'Frais réels'!$E201)</f>
        <v/>
      </c>
      <c r="F202" s="251" t="str">
        <f>IF('Frais réels'!F201="","",'Frais réels'!$F201)</f>
        <v/>
      </c>
      <c r="G202" s="279" t="str">
        <f>IF('Frais réels'!G201="","",'Frais réels'!$G201)</f>
        <v/>
      </c>
      <c r="H202" s="94"/>
      <c r="I202" s="254" t="str">
        <f t="shared" si="12"/>
        <v/>
      </c>
      <c r="J202" s="285" t="str">
        <f t="shared" si="13"/>
        <v/>
      </c>
      <c r="K202" s="291" t="str">
        <f t="shared" si="14"/>
        <v/>
      </c>
      <c r="L202" s="287" t="str">
        <f t="shared" si="15"/>
        <v/>
      </c>
      <c r="M202" s="298"/>
      <c r="N202" s="126"/>
    </row>
    <row r="203" spans="1:14" ht="20.100000000000001" customHeight="1" x14ac:dyDescent="0.25">
      <c r="A203" s="244">
        <v>197</v>
      </c>
      <c r="B203" s="252" t="str">
        <f>IF('Frais réels'!B202="","",'Frais réels'!$B202)</f>
        <v/>
      </c>
      <c r="C203" s="252" t="str">
        <f>IF('Frais réels'!C202="","",'Frais réels'!$C202)</f>
        <v/>
      </c>
      <c r="D203" s="252" t="str">
        <f>IF('Frais réels'!D202="","",'Frais réels'!$D202)</f>
        <v/>
      </c>
      <c r="E203" s="251" t="str">
        <f>IF('Frais réels'!E202="","",'Frais réels'!$E202)</f>
        <v/>
      </c>
      <c r="F203" s="251" t="str">
        <f>IF('Frais réels'!F202="","",'Frais réels'!$F202)</f>
        <v/>
      </c>
      <c r="G203" s="279" t="str">
        <f>IF('Frais réels'!G202="","",'Frais réels'!$G202)</f>
        <v/>
      </c>
      <c r="H203" s="94"/>
      <c r="I203" s="254" t="str">
        <f t="shared" si="12"/>
        <v/>
      </c>
      <c r="J203" s="285" t="str">
        <f t="shared" si="13"/>
        <v/>
      </c>
      <c r="K203" s="291" t="str">
        <f t="shared" si="14"/>
        <v/>
      </c>
      <c r="L203" s="287" t="str">
        <f t="shared" si="15"/>
        <v/>
      </c>
      <c r="M203" s="298"/>
      <c r="N203" s="126"/>
    </row>
    <row r="204" spans="1:14" ht="20.100000000000001" customHeight="1" x14ac:dyDescent="0.25">
      <c r="A204" s="244">
        <v>198</v>
      </c>
      <c r="B204" s="252" t="str">
        <f>IF('Frais réels'!B203="","",'Frais réels'!$B203)</f>
        <v/>
      </c>
      <c r="C204" s="252" t="str">
        <f>IF('Frais réels'!C203="","",'Frais réels'!$C203)</f>
        <v/>
      </c>
      <c r="D204" s="252" t="str">
        <f>IF('Frais réels'!D203="","",'Frais réels'!$D203)</f>
        <v/>
      </c>
      <c r="E204" s="251" t="str">
        <f>IF('Frais réels'!E203="","",'Frais réels'!$E203)</f>
        <v/>
      </c>
      <c r="F204" s="251" t="str">
        <f>IF('Frais réels'!F203="","",'Frais réels'!$F203)</f>
        <v/>
      </c>
      <c r="G204" s="279" t="str">
        <f>IF('Frais réels'!G203="","",'Frais réels'!$G203)</f>
        <v/>
      </c>
      <c r="H204" s="94"/>
      <c r="I204" s="254" t="str">
        <f t="shared" si="12"/>
        <v/>
      </c>
      <c r="J204" s="285" t="str">
        <f t="shared" si="13"/>
        <v/>
      </c>
      <c r="K204" s="291" t="str">
        <f t="shared" si="14"/>
        <v/>
      </c>
      <c r="L204" s="287" t="str">
        <f t="shared" si="15"/>
        <v/>
      </c>
      <c r="M204" s="298"/>
      <c r="N204" s="126"/>
    </row>
    <row r="205" spans="1:14" ht="20.100000000000001" customHeight="1" x14ac:dyDescent="0.25">
      <c r="A205" s="244">
        <v>199</v>
      </c>
      <c r="B205" s="252" t="str">
        <f>IF('Frais réels'!B204="","",'Frais réels'!$B204)</f>
        <v/>
      </c>
      <c r="C205" s="252" t="str">
        <f>IF('Frais réels'!C204="","",'Frais réels'!$C204)</f>
        <v/>
      </c>
      <c r="D205" s="252" t="str">
        <f>IF('Frais réels'!D204="","",'Frais réels'!$D204)</f>
        <v/>
      </c>
      <c r="E205" s="251" t="str">
        <f>IF('Frais réels'!E204="","",'Frais réels'!$E204)</f>
        <v/>
      </c>
      <c r="F205" s="251" t="str">
        <f>IF('Frais réels'!F204="","",'Frais réels'!$F204)</f>
        <v/>
      </c>
      <c r="G205" s="279" t="str">
        <f>IF('Frais réels'!G204="","",'Frais réels'!$G204)</f>
        <v/>
      </c>
      <c r="H205" s="94"/>
      <c r="I205" s="254" t="str">
        <f t="shared" si="12"/>
        <v/>
      </c>
      <c r="J205" s="285" t="str">
        <f t="shared" si="13"/>
        <v/>
      </c>
      <c r="K205" s="291" t="str">
        <f t="shared" si="14"/>
        <v/>
      </c>
      <c r="L205" s="287" t="str">
        <f t="shared" si="15"/>
        <v/>
      </c>
      <c r="M205" s="298"/>
      <c r="N205" s="126"/>
    </row>
    <row r="206" spans="1:14" ht="20.100000000000001" customHeight="1" x14ac:dyDescent="0.25">
      <c r="A206" s="244">
        <v>200</v>
      </c>
      <c r="B206" s="252" t="str">
        <f>IF('Frais réels'!B205="","",'Frais réels'!$B205)</f>
        <v/>
      </c>
      <c r="C206" s="252" t="str">
        <f>IF('Frais réels'!C205="","",'Frais réels'!$C205)</f>
        <v/>
      </c>
      <c r="D206" s="252" t="str">
        <f>IF('Frais réels'!D205="","",'Frais réels'!$D205)</f>
        <v/>
      </c>
      <c r="E206" s="251" t="str">
        <f>IF('Frais réels'!E205="","",'Frais réels'!$E205)</f>
        <v/>
      </c>
      <c r="F206" s="251" t="str">
        <f>IF('Frais réels'!F205="","",'Frais réels'!$F205)</f>
        <v/>
      </c>
      <c r="G206" s="279" t="str">
        <f>IF('Frais réels'!G205="","",'Frais réels'!$G205)</f>
        <v/>
      </c>
      <c r="H206" s="94"/>
      <c r="I206" s="254" t="str">
        <f t="shared" si="12"/>
        <v/>
      </c>
      <c r="J206" s="285" t="str">
        <f t="shared" si="13"/>
        <v/>
      </c>
      <c r="K206" s="291" t="str">
        <f t="shared" si="14"/>
        <v/>
      </c>
      <c r="L206" s="287" t="str">
        <f t="shared" si="15"/>
        <v/>
      </c>
      <c r="M206" s="298"/>
      <c r="N206" s="126"/>
    </row>
    <row r="207" spans="1:14" ht="20.100000000000001" customHeight="1" x14ac:dyDescent="0.25">
      <c r="A207" s="244">
        <v>201</v>
      </c>
      <c r="B207" s="252" t="str">
        <f>IF('Frais réels'!B206="","",'Frais réels'!$B206)</f>
        <v/>
      </c>
      <c r="C207" s="252" t="str">
        <f>IF('Frais réels'!C206="","",'Frais réels'!$C206)</f>
        <v/>
      </c>
      <c r="D207" s="252" t="str">
        <f>IF('Frais réels'!D206="","",'Frais réels'!$D206)</f>
        <v/>
      </c>
      <c r="E207" s="251" t="str">
        <f>IF('Frais réels'!E206="","",'Frais réels'!$E206)</f>
        <v/>
      </c>
      <c r="F207" s="251" t="str">
        <f>IF('Frais réels'!F206="","",'Frais réels'!$F206)</f>
        <v/>
      </c>
      <c r="G207" s="279" t="str">
        <f>IF('Frais réels'!G206="","",'Frais réels'!$G206)</f>
        <v/>
      </c>
      <c r="H207" s="94"/>
      <c r="I207" s="254" t="str">
        <f t="shared" si="12"/>
        <v/>
      </c>
      <c r="J207" s="285" t="str">
        <f t="shared" si="13"/>
        <v/>
      </c>
      <c r="K207" s="291" t="str">
        <f t="shared" si="14"/>
        <v/>
      </c>
      <c r="L207" s="287" t="str">
        <f t="shared" si="15"/>
        <v/>
      </c>
      <c r="M207" s="298"/>
      <c r="N207" s="126"/>
    </row>
    <row r="208" spans="1:14" ht="20.100000000000001" customHeight="1" x14ac:dyDescent="0.25">
      <c r="A208" s="244">
        <v>202</v>
      </c>
      <c r="B208" s="252" t="str">
        <f>IF('Frais réels'!B207="","",'Frais réels'!$B207)</f>
        <v/>
      </c>
      <c r="C208" s="252" t="str">
        <f>IF('Frais réels'!C207="","",'Frais réels'!$C207)</f>
        <v/>
      </c>
      <c r="D208" s="252" t="str">
        <f>IF('Frais réels'!D207="","",'Frais réels'!$D207)</f>
        <v/>
      </c>
      <c r="E208" s="251" t="str">
        <f>IF('Frais réels'!E207="","",'Frais réels'!$E207)</f>
        <v/>
      </c>
      <c r="F208" s="251" t="str">
        <f>IF('Frais réels'!F207="","",'Frais réels'!$F207)</f>
        <v/>
      </c>
      <c r="G208" s="279" t="str">
        <f>IF('Frais réels'!G207="","",'Frais réels'!$G207)</f>
        <v/>
      </c>
      <c r="H208" s="94"/>
      <c r="I208" s="254" t="str">
        <f t="shared" si="12"/>
        <v/>
      </c>
      <c r="J208" s="285" t="str">
        <f t="shared" si="13"/>
        <v/>
      </c>
      <c r="K208" s="291" t="str">
        <f t="shared" si="14"/>
        <v/>
      </c>
      <c r="L208" s="287" t="str">
        <f t="shared" si="15"/>
        <v/>
      </c>
      <c r="M208" s="298"/>
      <c r="N208" s="126"/>
    </row>
    <row r="209" spans="1:14" ht="20.100000000000001" customHeight="1" x14ac:dyDescent="0.25">
      <c r="A209" s="244">
        <v>203</v>
      </c>
      <c r="B209" s="252" t="str">
        <f>IF('Frais réels'!B208="","",'Frais réels'!$B208)</f>
        <v/>
      </c>
      <c r="C209" s="252" t="str">
        <f>IF('Frais réels'!C208="","",'Frais réels'!$C208)</f>
        <v/>
      </c>
      <c r="D209" s="252" t="str">
        <f>IF('Frais réels'!D208="","",'Frais réels'!$D208)</f>
        <v/>
      </c>
      <c r="E209" s="251" t="str">
        <f>IF('Frais réels'!E208="","",'Frais réels'!$E208)</f>
        <v/>
      </c>
      <c r="F209" s="251" t="str">
        <f>IF('Frais réels'!F208="","",'Frais réels'!$F208)</f>
        <v/>
      </c>
      <c r="G209" s="279" t="str">
        <f>IF('Frais réels'!G208="","",'Frais réels'!$G208)</f>
        <v/>
      </c>
      <c r="H209" s="94"/>
      <c r="I209" s="254" t="str">
        <f t="shared" si="12"/>
        <v/>
      </c>
      <c r="J209" s="285" t="str">
        <f t="shared" si="13"/>
        <v/>
      </c>
      <c r="K209" s="291" t="str">
        <f t="shared" si="14"/>
        <v/>
      </c>
      <c r="L209" s="287" t="str">
        <f t="shared" si="15"/>
        <v/>
      </c>
      <c r="M209" s="298"/>
      <c r="N209" s="126"/>
    </row>
    <row r="210" spans="1:14" ht="20.100000000000001" customHeight="1" x14ac:dyDescent="0.25">
      <c r="A210" s="244">
        <v>204</v>
      </c>
      <c r="B210" s="252" t="str">
        <f>IF('Frais réels'!B209="","",'Frais réels'!$B209)</f>
        <v/>
      </c>
      <c r="C210" s="252" t="str">
        <f>IF('Frais réels'!C209="","",'Frais réels'!$C209)</f>
        <v/>
      </c>
      <c r="D210" s="252" t="str">
        <f>IF('Frais réels'!D209="","",'Frais réels'!$D209)</f>
        <v/>
      </c>
      <c r="E210" s="251" t="str">
        <f>IF('Frais réels'!E209="","",'Frais réels'!$E209)</f>
        <v/>
      </c>
      <c r="F210" s="251" t="str">
        <f>IF('Frais réels'!F209="","",'Frais réels'!$F209)</f>
        <v/>
      </c>
      <c r="G210" s="279" t="str">
        <f>IF('Frais réels'!G209="","",'Frais réels'!$G209)</f>
        <v/>
      </c>
      <c r="H210" s="94"/>
      <c r="I210" s="254" t="str">
        <f t="shared" si="12"/>
        <v/>
      </c>
      <c r="J210" s="285" t="str">
        <f t="shared" si="13"/>
        <v/>
      </c>
      <c r="K210" s="291" t="str">
        <f t="shared" si="14"/>
        <v/>
      </c>
      <c r="L210" s="287" t="str">
        <f t="shared" si="15"/>
        <v/>
      </c>
      <c r="M210" s="298"/>
      <c r="N210" s="126"/>
    </row>
    <row r="211" spans="1:14" ht="20.100000000000001" customHeight="1" x14ac:dyDescent="0.25">
      <c r="A211" s="244">
        <v>205</v>
      </c>
      <c r="B211" s="252" t="str">
        <f>IF('Frais réels'!B210="","",'Frais réels'!$B210)</f>
        <v/>
      </c>
      <c r="C211" s="252" t="str">
        <f>IF('Frais réels'!C210="","",'Frais réels'!$C210)</f>
        <v/>
      </c>
      <c r="D211" s="252" t="str">
        <f>IF('Frais réels'!D210="","",'Frais réels'!$D210)</f>
        <v/>
      </c>
      <c r="E211" s="251" t="str">
        <f>IF('Frais réels'!E210="","",'Frais réels'!$E210)</f>
        <v/>
      </c>
      <c r="F211" s="251" t="str">
        <f>IF('Frais réels'!F210="","",'Frais réels'!$F210)</f>
        <v/>
      </c>
      <c r="G211" s="279" t="str">
        <f>IF('Frais réels'!G210="","",'Frais réels'!$G210)</f>
        <v/>
      </c>
      <c r="H211" s="94"/>
      <c r="I211" s="254" t="str">
        <f t="shared" si="12"/>
        <v/>
      </c>
      <c r="J211" s="285" t="str">
        <f t="shared" si="13"/>
        <v/>
      </c>
      <c r="K211" s="291" t="str">
        <f t="shared" si="14"/>
        <v/>
      </c>
      <c r="L211" s="287" t="str">
        <f t="shared" si="15"/>
        <v/>
      </c>
      <c r="M211" s="298"/>
      <c r="N211" s="126"/>
    </row>
    <row r="212" spans="1:14" ht="20.100000000000001" customHeight="1" x14ac:dyDescent="0.25">
      <c r="A212" s="244">
        <v>206</v>
      </c>
      <c r="B212" s="252" t="str">
        <f>IF('Frais réels'!B211="","",'Frais réels'!$B211)</f>
        <v/>
      </c>
      <c r="C212" s="252" t="str">
        <f>IF('Frais réels'!C211="","",'Frais réels'!$C211)</f>
        <v/>
      </c>
      <c r="D212" s="252" t="str">
        <f>IF('Frais réels'!D211="","",'Frais réels'!$D211)</f>
        <v/>
      </c>
      <c r="E212" s="251" t="str">
        <f>IF('Frais réels'!E211="","",'Frais réels'!$E211)</f>
        <v/>
      </c>
      <c r="F212" s="251" t="str">
        <f>IF('Frais réels'!F211="","",'Frais réels'!$F211)</f>
        <v/>
      </c>
      <c r="G212" s="279" t="str">
        <f>IF('Frais réels'!G211="","",'Frais réels'!$G211)</f>
        <v/>
      </c>
      <c r="H212" s="94"/>
      <c r="I212" s="254" t="str">
        <f t="shared" si="12"/>
        <v/>
      </c>
      <c r="J212" s="285" t="str">
        <f t="shared" si="13"/>
        <v/>
      </c>
      <c r="K212" s="291" t="str">
        <f t="shared" si="14"/>
        <v/>
      </c>
      <c r="L212" s="287" t="str">
        <f t="shared" si="15"/>
        <v/>
      </c>
      <c r="M212" s="298"/>
      <c r="N212" s="126"/>
    </row>
    <row r="213" spans="1:14" ht="20.100000000000001" customHeight="1" x14ac:dyDescent="0.25">
      <c r="A213" s="244">
        <v>207</v>
      </c>
      <c r="B213" s="252" t="str">
        <f>IF('Frais réels'!B212="","",'Frais réels'!$B212)</f>
        <v/>
      </c>
      <c r="C213" s="252" t="str">
        <f>IF('Frais réels'!C212="","",'Frais réels'!$C212)</f>
        <v/>
      </c>
      <c r="D213" s="252" t="str">
        <f>IF('Frais réels'!D212="","",'Frais réels'!$D212)</f>
        <v/>
      </c>
      <c r="E213" s="251" t="str">
        <f>IF('Frais réels'!E212="","",'Frais réels'!$E212)</f>
        <v/>
      </c>
      <c r="F213" s="251" t="str">
        <f>IF('Frais réels'!F212="","",'Frais réels'!$F212)</f>
        <v/>
      </c>
      <c r="G213" s="279" t="str">
        <f>IF('Frais réels'!G212="","",'Frais réels'!$G212)</f>
        <v/>
      </c>
      <c r="H213" s="94"/>
      <c r="I213" s="254" t="str">
        <f t="shared" si="12"/>
        <v/>
      </c>
      <c r="J213" s="285" t="str">
        <f t="shared" si="13"/>
        <v/>
      </c>
      <c r="K213" s="291" t="str">
        <f t="shared" si="14"/>
        <v/>
      </c>
      <c r="L213" s="287" t="str">
        <f t="shared" si="15"/>
        <v/>
      </c>
      <c r="M213" s="298"/>
      <c r="N213" s="126"/>
    </row>
    <row r="214" spans="1:14" ht="20.100000000000001" customHeight="1" x14ac:dyDescent="0.25">
      <c r="A214" s="244">
        <v>208</v>
      </c>
      <c r="B214" s="252" t="str">
        <f>IF('Frais réels'!B213="","",'Frais réels'!$B213)</f>
        <v/>
      </c>
      <c r="C214" s="252" t="str">
        <f>IF('Frais réels'!C213="","",'Frais réels'!$C213)</f>
        <v/>
      </c>
      <c r="D214" s="252" t="str">
        <f>IF('Frais réels'!D213="","",'Frais réels'!$D213)</f>
        <v/>
      </c>
      <c r="E214" s="251" t="str">
        <f>IF('Frais réels'!E213="","",'Frais réels'!$E213)</f>
        <v/>
      </c>
      <c r="F214" s="251" t="str">
        <f>IF('Frais réels'!F213="","",'Frais réels'!$F213)</f>
        <v/>
      </c>
      <c r="G214" s="279" t="str">
        <f>IF('Frais réels'!G213="","",'Frais réels'!$G213)</f>
        <v/>
      </c>
      <c r="H214" s="94"/>
      <c r="I214" s="254" t="str">
        <f t="shared" si="12"/>
        <v/>
      </c>
      <c r="J214" s="285" t="str">
        <f t="shared" si="13"/>
        <v/>
      </c>
      <c r="K214" s="291" t="str">
        <f t="shared" si="14"/>
        <v/>
      </c>
      <c r="L214" s="287" t="str">
        <f t="shared" si="15"/>
        <v/>
      </c>
      <c r="M214" s="298"/>
      <c r="N214" s="126"/>
    </row>
    <row r="215" spans="1:14" ht="20.100000000000001" customHeight="1" x14ac:dyDescent="0.25">
      <c r="A215" s="244">
        <v>209</v>
      </c>
      <c r="B215" s="252" t="str">
        <f>IF('Frais réels'!B214="","",'Frais réels'!$B214)</f>
        <v/>
      </c>
      <c r="C215" s="252" t="str">
        <f>IF('Frais réels'!C214="","",'Frais réels'!$C214)</f>
        <v/>
      </c>
      <c r="D215" s="252" t="str">
        <f>IF('Frais réels'!D214="","",'Frais réels'!$D214)</f>
        <v/>
      </c>
      <c r="E215" s="251" t="str">
        <f>IF('Frais réels'!E214="","",'Frais réels'!$E214)</f>
        <v/>
      </c>
      <c r="F215" s="251" t="str">
        <f>IF('Frais réels'!F214="","",'Frais réels'!$F214)</f>
        <v/>
      </c>
      <c r="G215" s="279" t="str">
        <f>IF('Frais réels'!G214="","",'Frais réels'!$G214)</f>
        <v/>
      </c>
      <c r="H215" s="94"/>
      <c r="I215" s="254" t="str">
        <f t="shared" si="12"/>
        <v/>
      </c>
      <c r="J215" s="285" t="str">
        <f t="shared" si="13"/>
        <v/>
      </c>
      <c r="K215" s="291" t="str">
        <f t="shared" si="14"/>
        <v/>
      </c>
      <c r="L215" s="287" t="str">
        <f t="shared" si="15"/>
        <v/>
      </c>
      <c r="M215" s="298"/>
      <c r="N215" s="126"/>
    </row>
    <row r="216" spans="1:14" ht="20.100000000000001" customHeight="1" x14ac:dyDescent="0.25">
      <c r="A216" s="244">
        <v>210</v>
      </c>
      <c r="B216" s="252" t="str">
        <f>IF('Frais réels'!B215="","",'Frais réels'!$B215)</f>
        <v/>
      </c>
      <c r="C216" s="252" t="str">
        <f>IF('Frais réels'!C215="","",'Frais réels'!$C215)</f>
        <v/>
      </c>
      <c r="D216" s="252" t="str">
        <f>IF('Frais réels'!D215="","",'Frais réels'!$D215)</f>
        <v/>
      </c>
      <c r="E216" s="251" t="str">
        <f>IF('Frais réels'!E215="","",'Frais réels'!$E215)</f>
        <v/>
      </c>
      <c r="F216" s="251" t="str">
        <f>IF('Frais réels'!F215="","",'Frais réels'!$F215)</f>
        <v/>
      </c>
      <c r="G216" s="279" t="str">
        <f>IF('Frais réels'!G215="","",'Frais réels'!$G215)</f>
        <v/>
      </c>
      <c r="H216" s="94"/>
      <c r="I216" s="254" t="str">
        <f t="shared" si="12"/>
        <v/>
      </c>
      <c r="J216" s="285" t="str">
        <f t="shared" si="13"/>
        <v/>
      </c>
      <c r="K216" s="291" t="str">
        <f t="shared" si="14"/>
        <v/>
      </c>
      <c r="L216" s="287" t="str">
        <f t="shared" si="15"/>
        <v/>
      </c>
      <c r="M216" s="298"/>
      <c r="N216" s="126"/>
    </row>
    <row r="217" spans="1:14" ht="20.100000000000001" customHeight="1" x14ac:dyDescent="0.25">
      <c r="A217" s="244">
        <v>211</v>
      </c>
      <c r="B217" s="252" t="str">
        <f>IF('Frais réels'!B216="","",'Frais réels'!$B216)</f>
        <v/>
      </c>
      <c r="C217" s="252" t="str">
        <f>IF('Frais réels'!C216="","",'Frais réels'!$C216)</f>
        <v/>
      </c>
      <c r="D217" s="252" t="str">
        <f>IF('Frais réels'!D216="","",'Frais réels'!$D216)</f>
        <v/>
      </c>
      <c r="E217" s="251" t="str">
        <f>IF('Frais réels'!E216="","",'Frais réels'!$E216)</f>
        <v/>
      </c>
      <c r="F217" s="251" t="str">
        <f>IF('Frais réels'!F216="","",'Frais réels'!$F216)</f>
        <v/>
      </c>
      <c r="G217" s="279" t="str">
        <f>IF('Frais réels'!G216="","",'Frais réels'!$G216)</f>
        <v/>
      </c>
      <c r="H217" s="94"/>
      <c r="I217" s="254" t="str">
        <f t="shared" si="12"/>
        <v/>
      </c>
      <c r="J217" s="285" t="str">
        <f t="shared" si="13"/>
        <v/>
      </c>
      <c r="K217" s="291" t="str">
        <f t="shared" si="14"/>
        <v/>
      </c>
      <c r="L217" s="287" t="str">
        <f t="shared" si="15"/>
        <v/>
      </c>
      <c r="M217" s="298"/>
      <c r="N217" s="126"/>
    </row>
    <row r="218" spans="1:14" ht="20.100000000000001" customHeight="1" x14ac:dyDescent="0.25">
      <c r="A218" s="244">
        <v>212</v>
      </c>
      <c r="B218" s="252" t="str">
        <f>IF('Frais réels'!B217="","",'Frais réels'!$B217)</f>
        <v/>
      </c>
      <c r="C218" s="252" t="str">
        <f>IF('Frais réels'!C217="","",'Frais réels'!$C217)</f>
        <v/>
      </c>
      <c r="D218" s="252" t="str">
        <f>IF('Frais réels'!D217="","",'Frais réels'!$D217)</f>
        <v/>
      </c>
      <c r="E218" s="251" t="str">
        <f>IF('Frais réels'!E217="","",'Frais réels'!$E217)</f>
        <v/>
      </c>
      <c r="F218" s="251" t="str">
        <f>IF('Frais réels'!F217="","",'Frais réels'!$F217)</f>
        <v/>
      </c>
      <c r="G218" s="279" t="str">
        <f>IF('Frais réels'!G217="","",'Frais réels'!$G217)</f>
        <v/>
      </c>
      <c r="H218" s="94"/>
      <c r="I218" s="254" t="str">
        <f t="shared" si="12"/>
        <v/>
      </c>
      <c r="J218" s="285" t="str">
        <f t="shared" si="13"/>
        <v/>
      </c>
      <c r="K218" s="291" t="str">
        <f t="shared" si="14"/>
        <v/>
      </c>
      <c r="L218" s="287" t="str">
        <f t="shared" si="15"/>
        <v/>
      </c>
      <c r="M218" s="298"/>
      <c r="N218" s="126"/>
    </row>
    <row r="219" spans="1:14" ht="20.100000000000001" customHeight="1" x14ac:dyDescent="0.25">
      <c r="A219" s="244">
        <v>213</v>
      </c>
      <c r="B219" s="252" t="str">
        <f>IF('Frais réels'!B218="","",'Frais réels'!$B218)</f>
        <v/>
      </c>
      <c r="C219" s="252" t="str">
        <f>IF('Frais réels'!C218="","",'Frais réels'!$C218)</f>
        <v/>
      </c>
      <c r="D219" s="252" t="str">
        <f>IF('Frais réels'!D218="","",'Frais réels'!$D218)</f>
        <v/>
      </c>
      <c r="E219" s="251" t="str">
        <f>IF('Frais réels'!E218="","",'Frais réels'!$E218)</f>
        <v/>
      </c>
      <c r="F219" s="251" t="str">
        <f>IF('Frais réels'!F218="","",'Frais réels'!$F218)</f>
        <v/>
      </c>
      <c r="G219" s="279" t="str">
        <f>IF('Frais réels'!G218="","",'Frais réels'!$G218)</f>
        <v/>
      </c>
      <c r="H219" s="94"/>
      <c r="I219" s="254" t="str">
        <f t="shared" si="12"/>
        <v/>
      </c>
      <c r="J219" s="285" t="str">
        <f t="shared" si="13"/>
        <v/>
      </c>
      <c r="K219" s="291" t="str">
        <f t="shared" si="14"/>
        <v/>
      </c>
      <c r="L219" s="287" t="str">
        <f t="shared" si="15"/>
        <v/>
      </c>
      <c r="M219" s="298"/>
      <c r="N219" s="126"/>
    </row>
    <row r="220" spans="1:14" ht="20.100000000000001" customHeight="1" x14ac:dyDescent="0.25">
      <c r="A220" s="244">
        <v>214</v>
      </c>
      <c r="B220" s="252" t="str">
        <f>IF('Frais réels'!B219="","",'Frais réels'!$B219)</f>
        <v/>
      </c>
      <c r="C220" s="252" t="str">
        <f>IF('Frais réels'!C219="","",'Frais réels'!$C219)</f>
        <v/>
      </c>
      <c r="D220" s="252" t="str">
        <f>IF('Frais réels'!D219="","",'Frais réels'!$D219)</f>
        <v/>
      </c>
      <c r="E220" s="251" t="str">
        <f>IF('Frais réels'!E219="","",'Frais réels'!$E219)</f>
        <v/>
      </c>
      <c r="F220" s="251" t="str">
        <f>IF('Frais réels'!F219="","",'Frais réels'!$F219)</f>
        <v/>
      </c>
      <c r="G220" s="279" t="str">
        <f>IF('Frais réels'!G219="","",'Frais réels'!$G219)</f>
        <v/>
      </c>
      <c r="H220" s="94"/>
      <c r="I220" s="254" t="str">
        <f t="shared" si="12"/>
        <v/>
      </c>
      <c r="J220" s="285" t="str">
        <f t="shared" si="13"/>
        <v/>
      </c>
      <c r="K220" s="291" t="str">
        <f t="shared" si="14"/>
        <v/>
      </c>
      <c r="L220" s="287" t="str">
        <f t="shared" si="15"/>
        <v/>
      </c>
      <c r="M220" s="298"/>
      <c r="N220" s="126"/>
    </row>
    <row r="221" spans="1:14" ht="20.100000000000001" customHeight="1" x14ac:dyDescent="0.25">
      <c r="A221" s="244">
        <v>215</v>
      </c>
      <c r="B221" s="252" t="str">
        <f>IF('Frais réels'!B220="","",'Frais réels'!$B220)</f>
        <v/>
      </c>
      <c r="C221" s="252" t="str">
        <f>IF('Frais réels'!C220="","",'Frais réels'!$C220)</f>
        <v/>
      </c>
      <c r="D221" s="252" t="str">
        <f>IF('Frais réels'!D220="","",'Frais réels'!$D220)</f>
        <v/>
      </c>
      <c r="E221" s="251" t="str">
        <f>IF('Frais réels'!E220="","",'Frais réels'!$E220)</f>
        <v/>
      </c>
      <c r="F221" s="251" t="str">
        <f>IF('Frais réels'!F220="","",'Frais réels'!$F220)</f>
        <v/>
      </c>
      <c r="G221" s="279" t="str">
        <f>IF('Frais réels'!G220="","",'Frais réels'!$G220)</f>
        <v/>
      </c>
      <c r="H221" s="94"/>
      <c r="I221" s="254" t="str">
        <f t="shared" si="12"/>
        <v/>
      </c>
      <c r="J221" s="285" t="str">
        <f t="shared" si="13"/>
        <v/>
      </c>
      <c r="K221" s="291" t="str">
        <f t="shared" si="14"/>
        <v/>
      </c>
      <c r="L221" s="287" t="str">
        <f t="shared" si="15"/>
        <v/>
      </c>
      <c r="M221" s="298"/>
      <c r="N221" s="126"/>
    </row>
    <row r="222" spans="1:14" ht="20.100000000000001" customHeight="1" x14ac:dyDescent="0.25">
      <c r="A222" s="244">
        <v>216</v>
      </c>
      <c r="B222" s="252" t="str">
        <f>IF('Frais réels'!B221="","",'Frais réels'!$B221)</f>
        <v/>
      </c>
      <c r="C222" s="252" t="str">
        <f>IF('Frais réels'!C221="","",'Frais réels'!$C221)</f>
        <v/>
      </c>
      <c r="D222" s="252" t="str">
        <f>IF('Frais réels'!D221="","",'Frais réels'!$D221)</f>
        <v/>
      </c>
      <c r="E222" s="251" t="str">
        <f>IF('Frais réels'!E221="","",'Frais réels'!$E221)</f>
        <v/>
      </c>
      <c r="F222" s="251" t="str">
        <f>IF('Frais réels'!F221="","",'Frais réels'!$F221)</f>
        <v/>
      </c>
      <c r="G222" s="279" t="str">
        <f>IF('Frais réels'!G221="","",'Frais réels'!$G221)</f>
        <v/>
      </c>
      <c r="H222" s="94"/>
      <c r="I222" s="254" t="str">
        <f t="shared" si="12"/>
        <v/>
      </c>
      <c r="J222" s="285" t="str">
        <f t="shared" si="13"/>
        <v/>
      </c>
      <c r="K222" s="291" t="str">
        <f t="shared" si="14"/>
        <v/>
      </c>
      <c r="L222" s="287" t="str">
        <f t="shared" si="15"/>
        <v/>
      </c>
      <c r="M222" s="298"/>
      <c r="N222" s="126"/>
    </row>
    <row r="223" spans="1:14" ht="20.100000000000001" customHeight="1" x14ac:dyDescent="0.25">
      <c r="A223" s="244">
        <v>217</v>
      </c>
      <c r="B223" s="252" t="str">
        <f>IF('Frais réels'!B222="","",'Frais réels'!$B222)</f>
        <v/>
      </c>
      <c r="C223" s="252" t="str">
        <f>IF('Frais réels'!C222="","",'Frais réels'!$C222)</f>
        <v/>
      </c>
      <c r="D223" s="252" t="str">
        <f>IF('Frais réels'!D222="","",'Frais réels'!$D222)</f>
        <v/>
      </c>
      <c r="E223" s="251" t="str">
        <f>IF('Frais réels'!E222="","",'Frais réels'!$E222)</f>
        <v/>
      </c>
      <c r="F223" s="251" t="str">
        <f>IF('Frais réels'!F222="","",'Frais réels'!$F222)</f>
        <v/>
      </c>
      <c r="G223" s="279" t="str">
        <f>IF('Frais réels'!G222="","",'Frais réels'!$G222)</f>
        <v/>
      </c>
      <c r="H223" s="94"/>
      <c r="I223" s="254" t="str">
        <f t="shared" si="12"/>
        <v/>
      </c>
      <c r="J223" s="285" t="str">
        <f t="shared" si="13"/>
        <v/>
      </c>
      <c r="K223" s="291" t="str">
        <f t="shared" si="14"/>
        <v/>
      </c>
      <c r="L223" s="287" t="str">
        <f t="shared" si="15"/>
        <v/>
      </c>
      <c r="M223" s="298"/>
      <c r="N223" s="126"/>
    </row>
    <row r="224" spans="1:14" ht="20.100000000000001" customHeight="1" x14ac:dyDescent="0.25">
      <c r="A224" s="244">
        <v>218</v>
      </c>
      <c r="B224" s="252" t="str">
        <f>IF('Frais réels'!B223="","",'Frais réels'!$B223)</f>
        <v/>
      </c>
      <c r="C224" s="252" t="str">
        <f>IF('Frais réels'!C223="","",'Frais réels'!$C223)</f>
        <v/>
      </c>
      <c r="D224" s="252" t="str">
        <f>IF('Frais réels'!D223="","",'Frais réels'!$D223)</f>
        <v/>
      </c>
      <c r="E224" s="251" t="str">
        <f>IF('Frais réels'!E223="","",'Frais réels'!$E223)</f>
        <v/>
      </c>
      <c r="F224" s="251" t="str">
        <f>IF('Frais réels'!F223="","",'Frais réels'!$F223)</f>
        <v/>
      </c>
      <c r="G224" s="279" t="str">
        <f>IF('Frais réels'!G223="","",'Frais réels'!$G223)</f>
        <v/>
      </c>
      <c r="H224" s="94"/>
      <c r="I224" s="254" t="str">
        <f t="shared" si="12"/>
        <v/>
      </c>
      <c r="J224" s="285" t="str">
        <f t="shared" si="13"/>
        <v/>
      </c>
      <c r="K224" s="291" t="str">
        <f t="shared" si="14"/>
        <v/>
      </c>
      <c r="L224" s="287" t="str">
        <f t="shared" si="15"/>
        <v/>
      </c>
      <c r="M224" s="298"/>
      <c r="N224" s="126"/>
    </row>
    <row r="225" spans="1:14" ht="20.100000000000001" customHeight="1" x14ac:dyDescent="0.25">
      <c r="A225" s="244">
        <v>219</v>
      </c>
      <c r="B225" s="252" t="str">
        <f>IF('Frais réels'!B224="","",'Frais réels'!$B224)</f>
        <v/>
      </c>
      <c r="C225" s="252" t="str">
        <f>IF('Frais réels'!C224="","",'Frais réels'!$C224)</f>
        <v/>
      </c>
      <c r="D225" s="252" t="str">
        <f>IF('Frais réels'!D224="","",'Frais réels'!$D224)</f>
        <v/>
      </c>
      <c r="E225" s="251" t="str">
        <f>IF('Frais réels'!E224="","",'Frais réels'!$E224)</f>
        <v/>
      </c>
      <c r="F225" s="251" t="str">
        <f>IF('Frais réels'!F224="","",'Frais réels'!$F224)</f>
        <v/>
      </c>
      <c r="G225" s="279" t="str">
        <f>IF('Frais réels'!G224="","",'Frais réels'!$G224)</f>
        <v/>
      </c>
      <c r="H225" s="94"/>
      <c r="I225" s="254" t="str">
        <f t="shared" si="12"/>
        <v/>
      </c>
      <c r="J225" s="285" t="str">
        <f t="shared" si="13"/>
        <v/>
      </c>
      <c r="K225" s="291" t="str">
        <f t="shared" si="14"/>
        <v/>
      </c>
      <c r="L225" s="287" t="str">
        <f t="shared" si="15"/>
        <v/>
      </c>
      <c r="M225" s="298"/>
      <c r="N225" s="126"/>
    </row>
    <row r="226" spans="1:14" ht="20.100000000000001" customHeight="1" x14ac:dyDescent="0.25">
      <c r="A226" s="244">
        <v>220</v>
      </c>
      <c r="B226" s="252" t="str">
        <f>IF('Frais réels'!B225="","",'Frais réels'!$B225)</f>
        <v/>
      </c>
      <c r="C226" s="252" t="str">
        <f>IF('Frais réels'!C225="","",'Frais réels'!$C225)</f>
        <v/>
      </c>
      <c r="D226" s="252" t="str">
        <f>IF('Frais réels'!D225="","",'Frais réels'!$D225)</f>
        <v/>
      </c>
      <c r="E226" s="251" t="str">
        <f>IF('Frais réels'!E225="","",'Frais réels'!$E225)</f>
        <v/>
      </c>
      <c r="F226" s="251" t="str">
        <f>IF('Frais réels'!F225="","",'Frais réels'!$F225)</f>
        <v/>
      </c>
      <c r="G226" s="279" t="str">
        <f>IF('Frais réels'!G225="","",'Frais réels'!$G225)</f>
        <v/>
      </c>
      <c r="H226" s="94"/>
      <c r="I226" s="254" t="str">
        <f t="shared" si="12"/>
        <v/>
      </c>
      <c r="J226" s="285" t="str">
        <f t="shared" si="13"/>
        <v/>
      </c>
      <c r="K226" s="291" t="str">
        <f t="shared" si="14"/>
        <v/>
      </c>
      <c r="L226" s="287" t="str">
        <f t="shared" si="15"/>
        <v/>
      </c>
      <c r="M226" s="298"/>
      <c r="N226" s="126"/>
    </row>
    <row r="227" spans="1:14" ht="20.100000000000001" customHeight="1" x14ac:dyDescent="0.25">
      <c r="A227" s="244">
        <v>221</v>
      </c>
      <c r="B227" s="252" t="str">
        <f>IF('Frais réels'!B226="","",'Frais réels'!$B226)</f>
        <v/>
      </c>
      <c r="C227" s="252" t="str">
        <f>IF('Frais réels'!C226="","",'Frais réels'!$C226)</f>
        <v/>
      </c>
      <c r="D227" s="252" t="str">
        <f>IF('Frais réels'!D226="","",'Frais réels'!$D226)</f>
        <v/>
      </c>
      <c r="E227" s="251" t="str">
        <f>IF('Frais réels'!E226="","",'Frais réels'!$E226)</f>
        <v/>
      </c>
      <c r="F227" s="251" t="str">
        <f>IF('Frais réels'!F226="","",'Frais réels'!$F226)</f>
        <v/>
      </c>
      <c r="G227" s="279" t="str">
        <f>IF('Frais réels'!G226="","",'Frais réels'!$G226)</f>
        <v/>
      </c>
      <c r="H227" s="94"/>
      <c r="I227" s="254" t="str">
        <f t="shared" si="12"/>
        <v/>
      </c>
      <c r="J227" s="285" t="str">
        <f t="shared" si="13"/>
        <v/>
      </c>
      <c r="K227" s="291" t="str">
        <f t="shared" si="14"/>
        <v/>
      </c>
      <c r="L227" s="287" t="str">
        <f t="shared" si="15"/>
        <v/>
      </c>
      <c r="M227" s="298"/>
      <c r="N227" s="126"/>
    </row>
    <row r="228" spans="1:14" ht="20.100000000000001" customHeight="1" x14ac:dyDescent="0.25">
      <c r="A228" s="244">
        <v>222</v>
      </c>
      <c r="B228" s="252" t="str">
        <f>IF('Frais réels'!B227="","",'Frais réels'!$B227)</f>
        <v/>
      </c>
      <c r="C228" s="252" t="str">
        <f>IF('Frais réels'!C227="","",'Frais réels'!$C227)</f>
        <v/>
      </c>
      <c r="D228" s="252" t="str">
        <f>IF('Frais réels'!D227="","",'Frais réels'!$D227)</f>
        <v/>
      </c>
      <c r="E228" s="251" t="str">
        <f>IF('Frais réels'!E227="","",'Frais réels'!$E227)</f>
        <v/>
      </c>
      <c r="F228" s="251" t="str">
        <f>IF('Frais réels'!F227="","",'Frais réels'!$F227)</f>
        <v/>
      </c>
      <c r="G228" s="279" t="str">
        <f>IF('Frais réels'!G227="","",'Frais réels'!$G227)</f>
        <v/>
      </c>
      <c r="H228" s="94"/>
      <c r="I228" s="254" t="str">
        <f t="shared" si="12"/>
        <v/>
      </c>
      <c r="J228" s="285" t="str">
        <f t="shared" si="13"/>
        <v/>
      </c>
      <c r="K228" s="291" t="str">
        <f t="shared" si="14"/>
        <v/>
      </c>
      <c r="L228" s="287" t="str">
        <f t="shared" si="15"/>
        <v/>
      </c>
      <c r="M228" s="298"/>
      <c r="N228" s="126"/>
    </row>
    <row r="229" spans="1:14" ht="20.100000000000001" customHeight="1" x14ac:dyDescent="0.25">
      <c r="A229" s="244">
        <v>223</v>
      </c>
      <c r="B229" s="252" t="str">
        <f>IF('Frais réels'!B228="","",'Frais réels'!$B228)</f>
        <v/>
      </c>
      <c r="C229" s="252" t="str">
        <f>IF('Frais réels'!C228="","",'Frais réels'!$C228)</f>
        <v/>
      </c>
      <c r="D229" s="252" t="str">
        <f>IF('Frais réels'!D228="","",'Frais réels'!$D228)</f>
        <v/>
      </c>
      <c r="E229" s="251" t="str">
        <f>IF('Frais réels'!E228="","",'Frais réels'!$E228)</f>
        <v/>
      </c>
      <c r="F229" s="251" t="str">
        <f>IF('Frais réels'!F228="","",'Frais réels'!$F228)</f>
        <v/>
      </c>
      <c r="G229" s="279" t="str">
        <f>IF('Frais réels'!G228="","",'Frais réels'!$G228)</f>
        <v/>
      </c>
      <c r="H229" s="94"/>
      <c r="I229" s="254" t="str">
        <f t="shared" si="12"/>
        <v/>
      </c>
      <c r="J229" s="285" t="str">
        <f t="shared" si="13"/>
        <v/>
      </c>
      <c r="K229" s="291" t="str">
        <f t="shared" si="14"/>
        <v/>
      </c>
      <c r="L229" s="287" t="str">
        <f t="shared" si="15"/>
        <v/>
      </c>
      <c r="M229" s="298"/>
      <c r="N229" s="126"/>
    </row>
    <row r="230" spans="1:14" ht="20.100000000000001" customHeight="1" x14ac:dyDescent="0.25">
      <c r="A230" s="244">
        <v>224</v>
      </c>
      <c r="B230" s="252" t="str">
        <f>IF('Frais réels'!B229="","",'Frais réels'!$B229)</f>
        <v/>
      </c>
      <c r="C230" s="252" t="str">
        <f>IF('Frais réels'!C229="","",'Frais réels'!$C229)</f>
        <v/>
      </c>
      <c r="D230" s="252" t="str">
        <f>IF('Frais réels'!D229="","",'Frais réels'!$D229)</f>
        <v/>
      </c>
      <c r="E230" s="251" t="str">
        <f>IF('Frais réels'!E229="","",'Frais réels'!$E229)</f>
        <v/>
      </c>
      <c r="F230" s="251" t="str">
        <f>IF('Frais réels'!F229="","",'Frais réels'!$F229)</f>
        <v/>
      </c>
      <c r="G230" s="279" t="str">
        <f>IF('Frais réels'!G229="","",'Frais réels'!$G229)</f>
        <v/>
      </c>
      <c r="H230" s="94"/>
      <c r="I230" s="254" t="str">
        <f t="shared" si="12"/>
        <v/>
      </c>
      <c r="J230" s="285" t="str">
        <f t="shared" si="13"/>
        <v/>
      </c>
      <c r="K230" s="291" t="str">
        <f t="shared" si="14"/>
        <v/>
      </c>
      <c r="L230" s="287" t="str">
        <f t="shared" si="15"/>
        <v/>
      </c>
      <c r="M230" s="298"/>
      <c r="N230" s="126"/>
    </row>
    <row r="231" spans="1:14" ht="20.100000000000001" customHeight="1" x14ac:dyDescent="0.25">
      <c r="A231" s="244">
        <v>225</v>
      </c>
      <c r="B231" s="252" t="str">
        <f>IF('Frais réels'!B230="","",'Frais réels'!$B230)</f>
        <v/>
      </c>
      <c r="C231" s="252" t="str">
        <f>IF('Frais réels'!C230="","",'Frais réels'!$C230)</f>
        <v/>
      </c>
      <c r="D231" s="252" t="str">
        <f>IF('Frais réels'!D230="","",'Frais réels'!$D230)</f>
        <v/>
      </c>
      <c r="E231" s="251" t="str">
        <f>IF('Frais réels'!E230="","",'Frais réels'!$E230)</f>
        <v/>
      </c>
      <c r="F231" s="251" t="str">
        <f>IF('Frais réels'!F230="","",'Frais réels'!$F230)</f>
        <v/>
      </c>
      <c r="G231" s="279" t="str">
        <f>IF('Frais réels'!G230="","",'Frais réels'!$G230)</f>
        <v/>
      </c>
      <c r="H231" s="94"/>
      <c r="I231" s="254" t="str">
        <f t="shared" si="12"/>
        <v/>
      </c>
      <c r="J231" s="285" t="str">
        <f t="shared" si="13"/>
        <v/>
      </c>
      <c r="K231" s="291" t="str">
        <f t="shared" si="14"/>
        <v/>
      </c>
      <c r="L231" s="287" t="str">
        <f t="shared" si="15"/>
        <v/>
      </c>
      <c r="M231" s="298"/>
      <c r="N231" s="126"/>
    </row>
    <row r="232" spans="1:14" ht="20.100000000000001" customHeight="1" x14ac:dyDescent="0.25">
      <c r="A232" s="244">
        <v>226</v>
      </c>
      <c r="B232" s="252" t="str">
        <f>IF('Frais réels'!B231="","",'Frais réels'!$B231)</f>
        <v/>
      </c>
      <c r="C232" s="252" t="str">
        <f>IF('Frais réels'!C231="","",'Frais réels'!$C231)</f>
        <v/>
      </c>
      <c r="D232" s="252" t="str">
        <f>IF('Frais réels'!D231="","",'Frais réels'!$D231)</f>
        <v/>
      </c>
      <c r="E232" s="251" t="str">
        <f>IF('Frais réels'!E231="","",'Frais réels'!$E231)</f>
        <v/>
      </c>
      <c r="F232" s="251" t="str">
        <f>IF('Frais réels'!F231="","",'Frais réels'!$F231)</f>
        <v/>
      </c>
      <c r="G232" s="279" t="str">
        <f>IF('Frais réels'!G231="","",'Frais réels'!$G231)</f>
        <v/>
      </c>
      <c r="H232" s="94"/>
      <c r="I232" s="254" t="str">
        <f t="shared" si="12"/>
        <v/>
      </c>
      <c r="J232" s="285" t="str">
        <f t="shared" si="13"/>
        <v/>
      </c>
      <c r="K232" s="291" t="str">
        <f t="shared" si="14"/>
        <v/>
      </c>
      <c r="L232" s="287" t="str">
        <f t="shared" si="15"/>
        <v/>
      </c>
      <c r="M232" s="298"/>
      <c r="N232" s="126"/>
    </row>
    <row r="233" spans="1:14" ht="20.100000000000001" customHeight="1" x14ac:dyDescent="0.25">
      <c r="A233" s="244">
        <v>227</v>
      </c>
      <c r="B233" s="252" t="str">
        <f>IF('Frais réels'!B232="","",'Frais réels'!$B232)</f>
        <v/>
      </c>
      <c r="C233" s="252" t="str">
        <f>IF('Frais réels'!C232="","",'Frais réels'!$C232)</f>
        <v/>
      </c>
      <c r="D233" s="252" t="str">
        <f>IF('Frais réels'!D232="","",'Frais réels'!$D232)</f>
        <v/>
      </c>
      <c r="E233" s="251" t="str">
        <f>IF('Frais réels'!E232="","",'Frais réels'!$E232)</f>
        <v/>
      </c>
      <c r="F233" s="251" t="str">
        <f>IF('Frais réels'!F232="","",'Frais réels'!$F232)</f>
        <v/>
      </c>
      <c r="G233" s="279" t="str">
        <f>IF('Frais réels'!G232="","",'Frais réels'!$G232)</f>
        <v/>
      </c>
      <c r="H233" s="94"/>
      <c r="I233" s="254" t="str">
        <f t="shared" si="12"/>
        <v/>
      </c>
      <c r="J233" s="285" t="str">
        <f t="shared" si="13"/>
        <v/>
      </c>
      <c r="K233" s="291" t="str">
        <f t="shared" si="14"/>
        <v/>
      </c>
      <c r="L233" s="287" t="str">
        <f t="shared" si="15"/>
        <v/>
      </c>
      <c r="M233" s="298"/>
      <c r="N233" s="126"/>
    </row>
    <row r="234" spans="1:14" ht="20.100000000000001" customHeight="1" x14ac:dyDescent="0.25">
      <c r="A234" s="244">
        <v>228</v>
      </c>
      <c r="B234" s="252" t="str">
        <f>IF('Frais réels'!B233="","",'Frais réels'!$B233)</f>
        <v/>
      </c>
      <c r="C234" s="252" t="str">
        <f>IF('Frais réels'!C233="","",'Frais réels'!$C233)</f>
        <v/>
      </c>
      <c r="D234" s="252" t="str">
        <f>IF('Frais réels'!D233="","",'Frais réels'!$D233)</f>
        <v/>
      </c>
      <c r="E234" s="251" t="str">
        <f>IF('Frais réels'!E233="","",'Frais réels'!$E233)</f>
        <v/>
      </c>
      <c r="F234" s="251" t="str">
        <f>IF('Frais réels'!F233="","",'Frais réels'!$F233)</f>
        <v/>
      </c>
      <c r="G234" s="279" t="str">
        <f>IF('Frais réels'!G233="","",'Frais réels'!$G233)</f>
        <v/>
      </c>
      <c r="H234" s="94"/>
      <c r="I234" s="254" t="str">
        <f t="shared" si="12"/>
        <v/>
      </c>
      <c r="J234" s="285" t="str">
        <f t="shared" si="13"/>
        <v/>
      </c>
      <c r="K234" s="291" t="str">
        <f t="shared" si="14"/>
        <v/>
      </c>
      <c r="L234" s="287" t="str">
        <f t="shared" si="15"/>
        <v/>
      </c>
      <c r="M234" s="298"/>
      <c r="N234" s="126"/>
    </row>
    <row r="235" spans="1:14" ht="20.100000000000001" customHeight="1" x14ac:dyDescent="0.25">
      <c r="A235" s="244">
        <v>229</v>
      </c>
      <c r="B235" s="252" t="str">
        <f>IF('Frais réels'!B234="","",'Frais réels'!$B234)</f>
        <v/>
      </c>
      <c r="C235" s="252" t="str">
        <f>IF('Frais réels'!C234="","",'Frais réels'!$C234)</f>
        <v/>
      </c>
      <c r="D235" s="252" t="str">
        <f>IF('Frais réels'!D234="","",'Frais réels'!$D234)</f>
        <v/>
      </c>
      <c r="E235" s="251" t="str">
        <f>IF('Frais réels'!E234="","",'Frais réels'!$E234)</f>
        <v/>
      </c>
      <c r="F235" s="251" t="str">
        <f>IF('Frais réels'!F234="","",'Frais réels'!$F234)</f>
        <v/>
      </c>
      <c r="G235" s="279" t="str">
        <f>IF('Frais réels'!G234="","",'Frais réels'!$G234)</f>
        <v/>
      </c>
      <c r="H235" s="94"/>
      <c r="I235" s="254" t="str">
        <f t="shared" si="12"/>
        <v/>
      </c>
      <c r="J235" s="285" t="str">
        <f t="shared" si="13"/>
        <v/>
      </c>
      <c r="K235" s="291" t="str">
        <f t="shared" si="14"/>
        <v/>
      </c>
      <c r="L235" s="287" t="str">
        <f t="shared" si="15"/>
        <v/>
      </c>
      <c r="M235" s="298"/>
      <c r="N235" s="126"/>
    </row>
    <row r="236" spans="1:14" ht="20.100000000000001" customHeight="1" x14ac:dyDescent="0.25">
      <c r="A236" s="244">
        <v>230</v>
      </c>
      <c r="B236" s="252" t="str">
        <f>IF('Frais réels'!B235="","",'Frais réels'!$B235)</f>
        <v/>
      </c>
      <c r="C236" s="252" t="str">
        <f>IF('Frais réels'!C235="","",'Frais réels'!$C235)</f>
        <v/>
      </c>
      <c r="D236" s="252" t="str">
        <f>IF('Frais réels'!D235="","",'Frais réels'!$D235)</f>
        <v/>
      </c>
      <c r="E236" s="251" t="str">
        <f>IF('Frais réels'!E235="","",'Frais réels'!$E235)</f>
        <v/>
      </c>
      <c r="F236" s="251" t="str">
        <f>IF('Frais réels'!F235="","",'Frais réels'!$F235)</f>
        <v/>
      </c>
      <c r="G236" s="279" t="str">
        <f>IF('Frais réels'!G235="","",'Frais réels'!$G235)</f>
        <v/>
      </c>
      <c r="H236" s="94"/>
      <c r="I236" s="254" t="str">
        <f t="shared" si="12"/>
        <v/>
      </c>
      <c r="J236" s="285" t="str">
        <f t="shared" si="13"/>
        <v/>
      </c>
      <c r="K236" s="291" t="str">
        <f t="shared" si="14"/>
        <v/>
      </c>
      <c r="L236" s="287" t="str">
        <f t="shared" si="15"/>
        <v/>
      </c>
      <c r="M236" s="298"/>
      <c r="N236" s="126"/>
    </row>
    <row r="237" spans="1:14" ht="20.100000000000001" customHeight="1" x14ac:dyDescent="0.25">
      <c r="A237" s="244">
        <v>231</v>
      </c>
      <c r="B237" s="252" t="str">
        <f>IF('Frais réels'!B236="","",'Frais réels'!$B236)</f>
        <v/>
      </c>
      <c r="C237" s="252" t="str">
        <f>IF('Frais réels'!C236="","",'Frais réels'!$C236)</f>
        <v/>
      </c>
      <c r="D237" s="252" t="str">
        <f>IF('Frais réels'!D236="","",'Frais réels'!$D236)</f>
        <v/>
      </c>
      <c r="E237" s="251" t="str">
        <f>IF('Frais réels'!E236="","",'Frais réels'!$E236)</f>
        <v/>
      </c>
      <c r="F237" s="251" t="str">
        <f>IF('Frais réels'!F236="","",'Frais réels'!$F236)</f>
        <v/>
      </c>
      <c r="G237" s="279" t="str">
        <f>IF('Frais réels'!G236="","",'Frais réels'!$G236)</f>
        <v/>
      </c>
      <c r="H237" s="94"/>
      <c r="I237" s="254" t="str">
        <f t="shared" si="12"/>
        <v/>
      </c>
      <c r="J237" s="285" t="str">
        <f t="shared" si="13"/>
        <v/>
      </c>
      <c r="K237" s="291" t="str">
        <f t="shared" si="14"/>
        <v/>
      </c>
      <c r="L237" s="287" t="str">
        <f t="shared" si="15"/>
        <v/>
      </c>
      <c r="M237" s="298"/>
      <c r="N237" s="126"/>
    </row>
    <row r="238" spans="1:14" ht="20.100000000000001" customHeight="1" x14ac:dyDescent="0.25">
      <c r="A238" s="244">
        <v>232</v>
      </c>
      <c r="B238" s="252" t="str">
        <f>IF('Frais réels'!B237="","",'Frais réels'!$B237)</f>
        <v/>
      </c>
      <c r="C238" s="252" t="str">
        <f>IF('Frais réels'!C237="","",'Frais réels'!$C237)</f>
        <v/>
      </c>
      <c r="D238" s="252" t="str">
        <f>IF('Frais réels'!D237="","",'Frais réels'!$D237)</f>
        <v/>
      </c>
      <c r="E238" s="251" t="str">
        <f>IF('Frais réels'!E237="","",'Frais réels'!$E237)</f>
        <v/>
      </c>
      <c r="F238" s="251" t="str">
        <f>IF('Frais réels'!F237="","",'Frais réels'!$F237)</f>
        <v/>
      </c>
      <c r="G238" s="279" t="str">
        <f>IF('Frais réels'!G237="","",'Frais réels'!$G237)</f>
        <v/>
      </c>
      <c r="H238" s="94"/>
      <c r="I238" s="254" t="str">
        <f t="shared" si="12"/>
        <v/>
      </c>
      <c r="J238" s="285" t="str">
        <f t="shared" si="13"/>
        <v/>
      </c>
      <c r="K238" s="291" t="str">
        <f t="shared" si="14"/>
        <v/>
      </c>
      <c r="L238" s="287" t="str">
        <f t="shared" si="15"/>
        <v/>
      </c>
      <c r="M238" s="298"/>
      <c r="N238" s="126"/>
    </row>
    <row r="239" spans="1:14" ht="20.100000000000001" customHeight="1" x14ac:dyDescent="0.25">
      <c r="A239" s="244">
        <v>233</v>
      </c>
      <c r="B239" s="252" t="str">
        <f>IF('Frais réels'!B238="","",'Frais réels'!$B238)</f>
        <v/>
      </c>
      <c r="C239" s="252" t="str">
        <f>IF('Frais réels'!C238="","",'Frais réels'!$C238)</f>
        <v/>
      </c>
      <c r="D239" s="252" t="str">
        <f>IF('Frais réels'!D238="","",'Frais réels'!$D238)</f>
        <v/>
      </c>
      <c r="E239" s="251" t="str">
        <f>IF('Frais réels'!E238="","",'Frais réels'!$E238)</f>
        <v/>
      </c>
      <c r="F239" s="251" t="str">
        <f>IF('Frais réels'!F238="","",'Frais réels'!$F238)</f>
        <v/>
      </c>
      <c r="G239" s="279" t="str">
        <f>IF('Frais réels'!G238="","",'Frais réels'!$G238)</f>
        <v/>
      </c>
      <c r="H239" s="94"/>
      <c r="I239" s="254" t="str">
        <f t="shared" si="12"/>
        <v/>
      </c>
      <c r="J239" s="285" t="str">
        <f t="shared" si="13"/>
        <v/>
      </c>
      <c r="K239" s="291" t="str">
        <f t="shared" si="14"/>
        <v/>
      </c>
      <c r="L239" s="287" t="str">
        <f t="shared" si="15"/>
        <v/>
      </c>
      <c r="M239" s="298"/>
      <c r="N239" s="126"/>
    </row>
    <row r="240" spans="1:14" ht="20.100000000000001" customHeight="1" x14ac:dyDescent="0.25">
      <c r="A240" s="244">
        <v>234</v>
      </c>
      <c r="B240" s="252" t="str">
        <f>IF('Frais réels'!B239="","",'Frais réels'!$B239)</f>
        <v/>
      </c>
      <c r="C240" s="252" t="str">
        <f>IF('Frais réels'!C239="","",'Frais réels'!$C239)</f>
        <v/>
      </c>
      <c r="D240" s="252" t="str">
        <f>IF('Frais réels'!D239="","",'Frais réels'!$D239)</f>
        <v/>
      </c>
      <c r="E240" s="251" t="str">
        <f>IF('Frais réels'!E239="","",'Frais réels'!$E239)</f>
        <v/>
      </c>
      <c r="F240" s="251" t="str">
        <f>IF('Frais réels'!F239="","",'Frais réels'!$F239)</f>
        <v/>
      </c>
      <c r="G240" s="279" t="str">
        <f>IF('Frais réels'!G239="","",'Frais réels'!$G239)</f>
        <v/>
      </c>
      <c r="H240" s="94"/>
      <c r="I240" s="254" t="str">
        <f t="shared" si="12"/>
        <v/>
      </c>
      <c r="J240" s="285" t="str">
        <f t="shared" si="13"/>
        <v/>
      </c>
      <c r="K240" s="291" t="str">
        <f t="shared" si="14"/>
        <v/>
      </c>
      <c r="L240" s="287" t="str">
        <f t="shared" si="15"/>
        <v/>
      </c>
      <c r="M240" s="298"/>
      <c r="N240" s="126"/>
    </row>
    <row r="241" spans="1:14" ht="20.100000000000001" customHeight="1" x14ac:dyDescent="0.25">
      <c r="A241" s="244">
        <v>235</v>
      </c>
      <c r="B241" s="252" t="str">
        <f>IF('Frais réels'!B240="","",'Frais réels'!$B240)</f>
        <v/>
      </c>
      <c r="C241" s="252" t="str">
        <f>IF('Frais réels'!C240="","",'Frais réels'!$C240)</f>
        <v/>
      </c>
      <c r="D241" s="252" t="str">
        <f>IF('Frais réels'!D240="","",'Frais réels'!$D240)</f>
        <v/>
      </c>
      <c r="E241" s="251" t="str">
        <f>IF('Frais réels'!E240="","",'Frais réels'!$E240)</f>
        <v/>
      </c>
      <c r="F241" s="251" t="str">
        <f>IF('Frais réels'!F240="","",'Frais réels'!$F240)</f>
        <v/>
      </c>
      <c r="G241" s="279" t="str">
        <f>IF('Frais réels'!G240="","",'Frais réels'!$G240)</f>
        <v/>
      </c>
      <c r="H241" s="94"/>
      <c r="I241" s="254" t="str">
        <f t="shared" si="12"/>
        <v/>
      </c>
      <c r="J241" s="285" t="str">
        <f t="shared" si="13"/>
        <v/>
      </c>
      <c r="K241" s="291" t="str">
        <f t="shared" si="14"/>
        <v/>
      </c>
      <c r="L241" s="287" t="str">
        <f t="shared" si="15"/>
        <v/>
      </c>
      <c r="M241" s="298"/>
      <c r="N241" s="126"/>
    </row>
    <row r="242" spans="1:14" ht="20.100000000000001" customHeight="1" x14ac:dyDescent="0.25">
      <c r="A242" s="244">
        <v>236</v>
      </c>
      <c r="B242" s="252" t="str">
        <f>IF('Frais réels'!B241="","",'Frais réels'!$B241)</f>
        <v/>
      </c>
      <c r="C242" s="252" t="str">
        <f>IF('Frais réels'!C241="","",'Frais réels'!$C241)</f>
        <v/>
      </c>
      <c r="D242" s="252" t="str">
        <f>IF('Frais réels'!D241="","",'Frais réels'!$D241)</f>
        <v/>
      </c>
      <c r="E242" s="251" t="str">
        <f>IF('Frais réels'!E241="","",'Frais réels'!$E241)</f>
        <v/>
      </c>
      <c r="F242" s="251" t="str">
        <f>IF('Frais réels'!F241="","",'Frais réels'!$F241)</f>
        <v/>
      </c>
      <c r="G242" s="279" t="str">
        <f>IF('Frais réels'!G241="","",'Frais réels'!$G241)</f>
        <v/>
      </c>
      <c r="H242" s="94"/>
      <c r="I242" s="254" t="str">
        <f t="shared" si="12"/>
        <v/>
      </c>
      <c r="J242" s="285" t="str">
        <f t="shared" si="13"/>
        <v/>
      </c>
      <c r="K242" s="291" t="str">
        <f t="shared" si="14"/>
        <v/>
      </c>
      <c r="L242" s="287" t="str">
        <f t="shared" si="15"/>
        <v/>
      </c>
      <c r="M242" s="298"/>
      <c r="N242" s="126"/>
    </row>
    <row r="243" spans="1:14" ht="20.100000000000001" customHeight="1" x14ac:dyDescent="0.25">
      <c r="A243" s="244">
        <v>237</v>
      </c>
      <c r="B243" s="252" t="str">
        <f>IF('Frais réels'!B242="","",'Frais réels'!$B242)</f>
        <v/>
      </c>
      <c r="C243" s="252" t="str">
        <f>IF('Frais réels'!C242="","",'Frais réels'!$C242)</f>
        <v/>
      </c>
      <c r="D243" s="252" t="str">
        <f>IF('Frais réels'!D242="","",'Frais réels'!$D242)</f>
        <v/>
      </c>
      <c r="E243" s="251" t="str">
        <f>IF('Frais réels'!E242="","",'Frais réels'!$E242)</f>
        <v/>
      </c>
      <c r="F243" s="251" t="str">
        <f>IF('Frais réels'!F242="","",'Frais réels'!$F242)</f>
        <v/>
      </c>
      <c r="G243" s="279" t="str">
        <f>IF('Frais réels'!G242="","",'Frais réels'!$G242)</f>
        <v/>
      </c>
      <c r="H243" s="94"/>
      <c r="I243" s="254" t="str">
        <f t="shared" si="12"/>
        <v/>
      </c>
      <c r="J243" s="285" t="str">
        <f t="shared" si="13"/>
        <v/>
      </c>
      <c r="K243" s="291" t="str">
        <f t="shared" si="14"/>
        <v/>
      </c>
      <c r="L243" s="287" t="str">
        <f t="shared" si="15"/>
        <v/>
      </c>
      <c r="M243" s="298"/>
      <c r="N243" s="126"/>
    </row>
    <row r="244" spans="1:14" ht="20.100000000000001" customHeight="1" x14ac:dyDescent="0.25">
      <c r="A244" s="244">
        <v>238</v>
      </c>
      <c r="B244" s="252" t="str">
        <f>IF('Frais réels'!B243="","",'Frais réels'!$B243)</f>
        <v/>
      </c>
      <c r="C244" s="252" t="str">
        <f>IF('Frais réels'!C243="","",'Frais réels'!$C243)</f>
        <v/>
      </c>
      <c r="D244" s="252" t="str">
        <f>IF('Frais réels'!D243="","",'Frais réels'!$D243)</f>
        <v/>
      </c>
      <c r="E244" s="251" t="str">
        <f>IF('Frais réels'!E243="","",'Frais réels'!$E243)</f>
        <v/>
      </c>
      <c r="F244" s="251" t="str">
        <f>IF('Frais réels'!F243="","",'Frais réels'!$F243)</f>
        <v/>
      </c>
      <c r="G244" s="279" t="str">
        <f>IF('Frais réels'!G243="","",'Frais réels'!$G243)</f>
        <v/>
      </c>
      <c r="H244" s="94"/>
      <c r="I244" s="254" t="str">
        <f t="shared" si="12"/>
        <v/>
      </c>
      <c r="J244" s="285" t="str">
        <f t="shared" si="13"/>
        <v/>
      </c>
      <c r="K244" s="291" t="str">
        <f t="shared" si="14"/>
        <v/>
      </c>
      <c r="L244" s="287" t="str">
        <f t="shared" si="15"/>
        <v/>
      </c>
      <c r="M244" s="298"/>
      <c r="N244" s="126"/>
    </row>
    <row r="245" spans="1:14" ht="20.100000000000001" customHeight="1" x14ac:dyDescent="0.25">
      <c r="A245" s="244">
        <v>239</v>
      </c>
      <c r="B245" s="252" t="str">
        <f>IF('Frais réels'!B244="","",'Frais réels'!$B244)</f>
        <v/>
      </c>
      <c r="C245" s="252" t="str">
        <f>IF('Frais réels'!C244="","",'Frais réels'!$C244)</f>
        <v/>
      </c>
      <c r="D245" s="252" t="str">
        <f>IF('Frais réels'!D244="","",'Frais réels'!$D244)</f>
        <v/>
      </c>
      <c r="E245" s="251" t="str">
        <f>IF('Frais réels'!E244="","",'Frais réels'!$E244)</f>
        <v/>
      </c>
      <c r="F245" s="251" t="str">
        <f>IF('Frais réels'!F244="","",'Frais réels'!$F244)</f>
        <v/>
      </c>
      <c r="G245" s="279" t="str">
        <f>IF('Frais réels'!G244="","",'Frais réels'!$G244)</f>
        <v/>
      </c>
      <c r="H245" s="94"/>
      <c r="I245" s="254" t="str">
        <f t="shared" si="12"/>
        <v/>
      </c>
      <c r="J245" s="285" t="str">
        <f t="shared" si="13"/>
        <v/>
      </c>
      <c r="K245" s="291" t="str">
        <f t="shared" si="14"/>
        <v/>
      </c>
      <c r="L245" s="287" t="str">
        <f t="shared" si="15"/>
        <v/>
      </c>
      <c r="M245" s="298"/>
      <c r="N245" s="126"/>
    </row>
    <row r="246" spans="1:14" ht="20.100000000000001" customHeight="1" x14ac:dyDescent="0.25">
      <c r="A246" s="244">
        <v>240</v>
      </c>
      <c r="B246" s="252" t="str">
        <f>IF('Frais réels'!B245="","",'Frais réels'!$B245)</f>
        <v/>
      </c>
      <c r="C246" s="252" t="str">
        <f>IF('Frais réels'!C245="","",'Frais réels'!$C245)</f>
        <v/>
      </c>
      <c r="D246" s="252" t="str">
        <f>IF('Frais réels'!D245="","",'Frais réels'!$D245)</f>
        <v/>
      </c>
      <c r="E246" s="251" t="str">
        <f>IF('Frais réels'!E245="","",'Frais réels'!$E245)</f>
        <v/>
      </c>
      <c r="F246" s="251" t="str">
        <f>IF('Frais réels'!F245="","",'Frais réels'!$F245)</f>
        <v/>
      </c>
      <c r="G246" s="279" t="str">
        <f>IF('Frais réels'!G245="","",'Frais réels'!$G245)</f>
        <v/>
      </c>
      <c r="H246" s="94"/>
      <c r="I246" s="254" t="str">
        <f t="shared" si="12"/>
        <v/>
      </c>
      <c r="J246" s="285" t="str">
        <f t="shared" si="13"/>
        <v/>
      </c>
      <c r="K246" s="291" t="str">
        <f t="shared" si="14"/>
        <v/>
      </c>
      <c r="L246" s="287" t="str">
        <f t="shared" si="15"/>
        <v/>
      </c>
      <c r="M246" s="298"/>
      <c r="N246" s="126"/>
    </row>
    <row r="247" spans="1:14" ht="20.100000000000001" customHeight="1" x14ac:dyDescent="0.25">
      <c r="A247" s="244">
        <v>241</v>
      </c>
      <c r="B247" s="252" t="str">
        <f>IF('Frais réels'!B246="","",'Frais réels'!$B246)</f>
        <v/>
      </c>
      <c r="C247" s="252" t="str">
        <f>IF('Frais réels'!C246="","",'Frais réels'!$C246)</f>
        <v/>
      </c>
      <c r="D247" s="252" t="str">
        <f>IF('Frais réels'!D246="","",'Frais réels'!$D246)</f>
        <v/>
      </c>
      <c r="E247" s="251" t="str">
        <f>IF('Frais réels'!E246="","",'Frais réels'!$E246)</f>
        <v/>
      </c>
      <c r="F247" s="251" t="str">
        <f>IF('Frais réels'!F246="","",'Frais réels'!$F246)</f>
        <v/>
      </c>
      <c r="G247" s="279" t="str">
        <f>IF('Frais réels'!G246="","",'Frais réels'!$G246)</f>
        <v/>
      </c>
      <c r="H247" s="94"/>
      <c r="I247" s="254" t="str">
        <f t="shared" si="12"/>
        <v/>
      </c>
      <c r="J247" s="285" t="str">
        <f t="shared" si="13"/>
        <v/>
      </c>
      <c r="K247" s="291" t="str">
        <f t="shared" si="14"/>
        <v/>
      </c>
      <c r="L247" s="287" t="str">
        <f t="shared" si="15"/>
        <v/>
      </c>
      <c r="M247" s="298"/>
      <c r="N247" s="126"/>
    </row>
    <row r="248" spans="1:14" ht="20.100000000000001" customHeight="1" x14ac:dyDescent="0.25">
      <c r="A248" s="244">
        <v>242</v>
      </c>
      <c r="B248" s="252" t="str">
        <f>IF('Frais réels'!B247="","",'Frais réels'!$B247)</f>
        <v/>
      </c>
      <c r="C248" s="252" t="str">
        <f>IF('Frais réels'!C247="","",'Frais réels'!$C247)</f>
        <v/>
      </c>
      <c r="D248" s="252" t="str">
        <f>IF('Frais réels'!D247="","",'Frais réels'!$D247)</f>
        <v/>
      </c>
      <c r="E248" s="251" t="str">
        <f>IF('Frais réels'!E247="","",'Frais réels'!$E247)</f>
        <v/>
      </c>
      <c r="F248" s="251" t="str">
        <f>IF('Frais réels'!F247="","",'Frais réels'!$F247)</f>
        <v/>
      </c>
      <c r="G248" s="279" t="str">
        <f>IF('Frais réels'!G247="","",'Frais réels'!$G247)</f>
        <v/>
      </c>
      <c r="H248" s="94"/>
      <c r="I248" s="254" t="str">
        <f t="shared" si="12"/>
        <v/>
      </c>
      <c r="J248" s="285" t="str">
        <f t="shared" si="13"/>
        <v/>
      </c>
      <c r="K248" s="291" t="str">
        <f t="shared" si="14"/>
        <v/>
      </c>
      <c r="L248" s="287" t="str">
        <f t="shared" si="15"/>
        <v/>
      </c>
      <c r="M248" s="298"/>
      <c r="N248" s="126"/>
    </row>
    <row r="249" spans="1:14" ht="20.100000000000001" customHeight="1" x14ac:dyDescent="0.25">
      <c r="A249" s="244">
        <v>243</v>
      </c>
      <c r="B249" s="252" t="str">
        <f>IF('Frais réels'!B248="","",'Frais réels'!$B248)</f>
        <v/>
      </c>
      <c r="C249" s="252" t="str">
        <f>IF('Frais réels'!C248="","",'Frais réels'!$C248)</f>
        <v/>
      </c>
      <c r="D249" s="252" t="str">
        <f>IF('Frais réels'!D248="","",'Frais réels'!$D248)</f>
        <v/>
      </c>
      <c r="E249" s="251" t="str">
        <f>IF('Frais réels'!E248="","",'Frais réels'!$E248)</f>
        <v/>
      </c>
      <c r="F249" s="251" t="str">
        <f>IF('Frais réels'!F248="","",'Frais réels'!$F248)</f>
        <v/>
      </c>
      <c r="G249" s="279" t="str">
        <f>IF('Frais réels'!G248="","",'Frais réels'!$G248)</f>
        <v/>
      </c>
      <c r="H249" s="94"/>
      <c r="I249" s="254" t="str">
        <f t="shared" si="12"/>
        <v/>
      </c>
      <c r="J249" s="285" t="str">
        <f t="shared" si="13"/>
        <v/>
      </c>
      <c r="K249" s="291" t="str">
        <f t="shared" si="14"/>
        <v/>
      </c>
      <c r="L249" s="287" t="str">
        <f t="shared" si="15"/>
        <v/>
      </c>
      <c r="M249" s="298"/>
      <c r="N249" s="126"/>
    </row>
    <row r="250" spans="1:14" ht="20.100000000000001" customHeight="1" x14ac:dyDescent="0.25">
      <c r="A250" s="244">
        <v>244</v>
      </c>
      <c r="B250" s="252" t="str">
        <f>IF('Frais réels'!B249="","",'Frais réels'!$B249)</f>
        <v/>
      </c>
      <c r="C250" s="252" t="str">
        <f>IF('Frais réels'!C249="","",'Frais réels'!$C249)</f>
        <v/>
      </c>
      <c r="D250" s="252" t="str">
        <f>IF('Frais réels'!D249="","",'Frais réels'!$D249)</f>
        <v/>
      </c>
      <c r="E250" s="251" t="str">
        <f>IF('Frais réels'!E249="","",'Frais réels'!$E249)</f>
        <v/>
      </c>
      <c r="F250" s="251" t="str">
        <f>IF('Frais réels'!F249="","",'Frais réels'!$F249)</f>
        <v/>
      </c>
      <c r="G250" s="279" t="str">
        <f>IF('Frais réels'!G249="","",'Frais réels'!$G249)</f>
        <v/>
      </c>
      <c r="H250" s="94"/>
      <c r="I250" s="254" t="str">
        <f t="shared" si="12"/>
        <v/>
      </c>
      <c r="J250" s="285" t="str">
        <f t="shared" si="13"/>
        <v/>
      </c>
      <c r="K250" s="291" t="str">
        <f t="shared" si="14"/>
        <v/>
      </c>
      <c r="L250" s="287" t="str">
        <f t="shared" si="15"/>
        <v/>
      </c>
      <c r="M250" s="298"/>
      <c r="N250" s="126"/>
    </row>
    <row r="251" spans="1:14" ht="20.100000000000001" customHeight="1" x14ac:dyDescent="0.25">
      <c r="A251" s="244">
        <v>245</v>
      </c>
      <c r="B251" s="252" t="str">
        <f>IF('Frais réels'!B250="","",'Frais réels'!$B250)</f>
        <v/>
      </c>
      <c r="C251" s="252" t="str">
        <f>IF('Frais réels'!C250="","",'Frais réels'!$C250)</f>
        <v/>
      </c>
      <c r="D251" s="252" t="str">
        <f>IF('Frais réels'!D250="","",'Frais réels'!$D250)</f>
        <v/>
      </c>
      <c r="E251" s="251" t="str">
        <f>IF('Frais réels'!E250="","",'Frais réels'!$E250)</f>
        <v/>
      </c>
      <c r="F251" s="251" t="str">
        <f>IF('Frais réels'!F250="","",'Frais réels'!$F250)</f>
        <v/>
      </c>
      <c r="G251" s="279" t="str">
        <f>IF('Frais réels'!G250="","",'Frais réels'!$G250)</f>
        <v/>
      </c>
      <c r="H251" s="94"/>
      <c r="I251" s="254" t="str">
        <f t="shared" si="12"/>
        <v/>
      </c>
      <c r="J251" s="285" t="str">
        <f t="shared" si="13"/>
        <v/>
      </c>
      <c r="K251" s="291" t="str">
        <f t="shared" si="14"/>
        <v/>
      </c>
      <c r="L251" s="287" t="str">
        <f t="shared" si="15"/>
        <v/>
      </c>
      <c r="M251" s="298"/>
      <c r="N251" s="126"/>
    </row>
    <row r="252" spans="1:14" ht="20.100000000000001" customHeight="1" x14ac:dyDescent="0.25">
      <c r="A252" s="244">
        <v>246</v>
      </c>
      <c r="B252" s="252" t="str">
        <f>IF('Frais réels'!B251="","",'Frais réels'!$B251)</f>
        <v/>
      </c>
      <c r="C252" s="252" t="str">
        <f>IF('Frais réels'!C251="","",'Frais réels'!$C251)</f>
        <v/>
      </c>
      <c r="D252" s="252" t="str">
        <f>IF('Frais réels'!D251="","",'Frais réels'!$D251)</f>
        <v/>
      </c>
      <c r="E252" s="251" t="str">
        <f>IF('Frais réels'!E251="","",'Frais réels'!$E251)</f>
        <v/>
      </c>
      <c r="F252" s="251" t="str">
        <f>IF('Frais réels'!F251="","",'Frais réels'!$F251)</f>
        <v/>
      </c>
      <c r="G252" s="279" t="str">
        <f>IF('Frais réels'!G251="","",'Frais réels'!$G251)</f>
        <v/>
      </c>
      <c r="H252" s="94"/>
      <c r="I252" s="254" t="str">
        <f t="shared" si="12"/>
        <v/>
      </c>
      <c r="J252" s="285" t="str">
        <f t="shared" si="13"/>
        <v/>
      </c>
      <c r="K252" s="291" t="str">
        <f t="shared" si="14"/>
        <v/>
      </c>
      <c r="L252" s="287" t="str">
        <f t="shared" si="15"/>
        <v/>
      </c>
      <c r="M252" s="298"/>
      <c r="N252" s="126"/>
    </row>
    <row r="253" spans="1:14" ht="20.100000000000001" customHeight="1" x14ac:dyDescent="0.25">
      <c r="A253" s="244">
        <v>247</v>
      </c>
      <c r="B253" s="252" t="str">
        <f>IF('Frais réels'!B252="","",'Frais réels'!$B252)</f>
        <v/>
      </c>
      <c r="C253" s="252" t="str">
        <f>IF('Frais réels'!C252="","",'Frais réels'!$C252)</f>
        <v/>
      </c>
      <c r="D253" s="252" t="str">
        <f>IF('Frais réels'!D252="","",'Frais réels'!$D252)</f>
        <v/>
      </c>
      <c r="E253" s="251" t="str">
        <f>IF('Frais réels'!E252="","",'Frais réels'!$E252)</f>
        <v/>
      </c>
      <c r="F253" s="251" t="str">
        <f>IF('Frais réels'!F252="","",'Frais réels'!$F252)</f>
        <v/>
      </c>
      <c r="G253" s="279" t="str">
        <f>IF('Frais réels'!G252="","",'Frais réels'!$G252)</f>
        <v/>
      </c>
      <c r="H253" s="94"/>
      <c r="I253" s="254" t="str">
        <f t="shared" si="12"/>
        <v/>
      </c>
      <c r="J253" s="285" t="str">
        <f t="shared" si="13"/>
        <v/>
      </c>
      <c r="K253" s="291" t="str">
        <f t="shared" si="14"/>
        <v/>
      </c>
      <c r="L253" s="287" t="str">
        <f t="shared" si="15"/>
        <v/>
      </c>
      <c r="M253" s="298"/>
      <c r="N253" s="126"/>
    </row>
    <row r="254" spans="1:14" ht="20.100000000000001" customHeight="1" x14ac:dyDescent="0.25">
      <c r="A254" s="244">
        <v>248</v>
      </c>
      <c r="B254" s="252" t="str">
        <f>IF('Frais réels'!B253="","",'Frais réels'!$B253)</f>
        <v/>
      </c>
      <c r="C254" s="252" t="str">
        <f>IF('Frais réels'!C253="","",'Frais réels'!$C253)</f>
        <v/>
      </c>
      <c r="D254" s="252" t="str">
        <f>IF('Frais réels'!D253="","",'Frais réels'!$D253)</f>
        <v/>
      </c>
      <c r="E254" s="251" t="str">
        <f>IF('Frais réels'!E253="","",'Frais réels'!$E253)</f>
        <v/>
      </c>
      <c r="F254" s="251" t="str">
        <f>IF('Frais réels'!F253="","",'Frais réels'!$F253)</f>
        <v/>
      </c>
      <c r="G254" s="279" t="str">
        <f>IF('Frais réels'!G253="","",'Frais réels'!$G253)</f>
        <v/>
      </c>
      <c r="H254" s="94"/>
      <c r="I254" s="254" t="str">
        <f t="shared" si="12"/>
        <v/>
      </c>
      <c r="J254" s="285" t="str">
        <f t="shared" si="13"/>
        <v/>
      </c>
      <c r="K254" s="291" t="str">
        <f t="shared" si="14"/>
        <v/>
      </c>
      <c r="L254" s="287" t="str">
        <f t="shared" si="15"/>
        <v/>
      </c>
      <c r="M254" s="298"/>
      <c r="N254" s="126"/>
    </row>
    <row r="255" spans="1:14" ht="20.100000000000001" customHeight="1" x14ac:dyDescent="0.25">
      <c r="A255" s="244">
        <v>249</v>
      </c>
      <c r="B255" s="252" t="str">
        <f>IF('Frais réels'!B254="","",'Frais réels'!$B254)</f>
        <v/>
      </c>
      <c r="C255" s="252" t="str">
        <f>IF('Frais réels'!C254="","",'Frais réels'!$C254)</f>
        <v/>
      </c>
      <c r="D255" s="252" t="str">
        <f>IF('Frais réels'!D254="","",'Frais réels'!$D254)</f>
        <v/>
      </c>
      <c r="E255" s="251" t="str">
        <f>IF('Frais réels'!E254="","",'Frais réels'!$E254)</f>
        <v/>
      </c>
      <c r="F255" s="251" t="str">
        <f>IF('Frais réels'!F254="","",'Frais réels'!$F254)</f>
        <v/>
      </c>
      <c r="G255" s="279" t="str">
        <f>IF('Frais réels'!G254="","",'Frais réels'!$G254)</f>
        <v/>
      </c>
      <c r="H255" s="94"/>
      <c r="I255" s="254" t="str">
        <f t="shared" si="12"/>
        <v/>
      </c>
      <c r="J255" s="285" t="str">
        <f t="shared" si="13"/>
        <v/>
      </c>
      <c r="K255" s="291" t="str">
        <f t="shared" si="14"/>
        <v/>
      </c>
      <c r="L255" s="287" t="str">
        <f t="shared" si="15"/>
        <v/>
      </c>
      <c r="M255" s="298"/>
      <c r="N255" s="126"/>
    </row>
    <row r="256" spans="1:14" ht="20.100000000000001" customHeight="1" x14ac:dyDescent="0.25">
      <c r="A256" s="244">
        <v>250</v>
      </c>
      <c r="B256" s="252" t="str">
        <f>IF('Frais réels'!B255="","",'Frais réels'!$B255)</f>
        <v/>
      </c>
      <c r="C256" s="252" t="str">
        <f>IF('Frais réels'!C255="","",'Frais réels'!$C255)</f>
        <v/>
      </c>
      <c r="D256" s="252" t="str">
        <f>IF('Frais réels'!D255="","",'Frais réels'!$D255)</f>
        <v/>
      </c>
      <c r="E256" s="251" t="str">
        <f>IF('Frais réels'!E255="","",'Frais réels'!$E255)</f>
        <v/>
      </c>
      <c r="F256" s="251" t="str">
        <f>IF('Frais réels'!F255="","",'Frais réels'!$F255)</f>
        <v/>
      </c>
      <c r="G256" s="279" t="str">
        <f>IF('Frais réels'!G255="","",'Frais réels'!$G255)</f>
        <v/>
      </c>
      <c r="H256" s="94"/>
      <c r="I256" s="254" t="str">
        <f t="shared" si="12"/>
        <v/>
      </c>
      <c r="J256" s="285" t="str">
        <f t="shared" si="13"/>
        <v/>
      </c>
      <c r="K256" s="291" t="str">
        <f t="shared" si="14"/>
        <v/>
      </c>
      <c r="L256" s="287" t="str">
        <f t="shared" si="15"/>
        <v/>
      </c>
      <c r="M256" s="298"/>
      <c r="N256" s="126"/>
    </row>
    <row r="257" spans="1:14" ht="20.100000000000001" customHeight="1" x14ac:dyDescent="0.25">
      <c r="A257" s="244">
        <v>251</v>
      </c>
      <c r="B257" s="252" t="str">
        <f>IF('Frais réels'!B256="","",'Frais réels'!$B256)</f>
        <v/>
      </c>
      <c r="C257" s="252" t="str">
        <f>IF('Frais réels'!C256="","",'Frais réels'!$C256)</f>
        <v/>
      </c>
      <c r="D257" s="252" t="str">
        <f>IF('Frais réels'!D256="","",'Frais réels'!$D256)</f>
        <v/>
      </c>
      <c r="E257" s="251" t="str">
        <f>IF('Frais réels'!E256="","",'Frais réels'!$E256)</f>
        <v/>
      </c>
      <c r="F257" s="251" t="str">
        <f>IF('Frais réels'!F256="","",'Frais réels'!$F256)</f>
        <v/>
      </c>
      <c r="G257" s="279" t="str">
        <f>IF('Frais réels'!G256="","",'Frais réels'!$G256)</f>
        <v/>
      </c>
      <c r="H257" s="94"/>
      <c r="I257" s="254" t="str">
        <f t="shared" si="12"/>
        <v/>
      </c>
      <c r="J257" s="285" t="str">
        <f t="shared" si="13"/>
        <v/>
      </c>
      <c r="K257" s="291" t="str">
        <f t="shared" si="14"/>
        <v/>
      </c>
      <c r="L257" s="287" t="str">
        <f t="shared" si="15"/>
        <v/>
      </c>
      <c r="M257" s="298"/>
      <c r="N257" s="126"/>
    </row>
    <row r="258" spans="1:14" ht="20.100000000000001" customHeight="1" x14ac:dyDescent="0.25">
      <c r="A258" s="244">
        <v>252</v>
      </c>
      <c r="B258" s="252" t="str">
        <f>IF('Frais réels'!B257="","",'Frais réels'!$B257)</f>
        <v/>
      </c>
      <c r="C258" s="252" t="str">
        <f>IF('Frais réels'!C257="","",'Frais réels'!$C257)</f>
        <v/>
      </c>
      <c r="D258" s="252" t="str">
        <f>IF('Frais réels'!D257="","",'Frais réels'!$D257)</f>
        <v/>
      </c>
      <c r="E258" s="251" t="str">
        <f>IF('Frais réels'!E257="","",'Frais réels'!$E257)</f>
        <v/>
      </c>
      <c r="F258" s="251" t="str">
        <f>IF('Frais réels'!F257="","",'Frais réels'!$F257)</f>
        <v/>
      </c>
      <c r="G258" s="279" t="str">
        <f>IF('Frais réels'!G257="","",'Frais réels'!$G257)</f>
        <v/>
      </c>
      <c r="H258" s="94"/>
      <c r="I258" s="254" t="str">
        <f t="shared" si="12"/>
        <v/>
      </c>
      <c r="J258" s="285" t="str">
        <f t="shared" si="13"/>
        <v/>
      </c>
      <c r="K258" s="291" t="str">
        <f t="shared" si="14"/>
        <v/>
      </c>
      <c r="L258" s="287" t="str">
        <f t="shared" si="15"/>
        <v/>
      </c>
      <c r="M258" s="298"/>
      <c r="N258" s="126"/>
    </row>
    <row r="259" spans="1:14" ht="20.100000000000001" customHeight="1" x14ac:dyDescent="0.25">
      <c r="A259" s="244">
        <v>253</v>
      </c>
      <c r="B259" s="252" t="str">
        <f>IF('Frais réels'!B258="","",'Frais réels'!$B258)</f>
        <v/>
      </c>
      <c r="C259" s="252" t="str">
        <f>IF('Frais réels'!C258="","",'Frais réels'!$C258)</f>
        <v/>
      </c>
      <c r="D259" s="252" t="str">
        <f>IF('Frais réels'!D258="","",'Frais réels'!$D258)</f>
        <v/>
      </c>
      <c r="E259" s="251" t="str">
        <f>IF('Frais réels'!E258="","",'Frais réels'!$E258)</f>
        <v/>
      </c>
      <c r="F259" s="251" t="str">
        <f>IF('Frais réels'!F258="","",'Frais réels'!$F258)</f>
        <v/>
      </c>
      <c r="G259" s="279" t="str">
        <f>IF('Frais réels'!G258="","",'Frais réels'!$G258)</f>
        <v/>
      </c>
      <c r="H259" s="94"/>
      <c r="I259" s="254" t="str">
        <f t="shared" si="12"/>
        <v/>
      </c>
      <c r="J259" s="285" t="str">
        <f t="shared" si="13"/>
        <v/>
      </c>
      <c r="K259" s="291" t="str">
        <f t="shared" si="14"/>
        <v/>
      </c>
      <c r="L259" s="287" t="str">
        <f t="shared" si="15"/>
        <v/>
      </c>
      <c r="M259" s="298"/>
      <c r="N259" s="126"/>
    </row>
    <row r="260" spans="1:14" ht="20.100000000000001" customHeight="1" x14ac:dyDescent="0.25">
      <c r="A260" s="244">
        <v>254</v>
      </c>
      <c r="B260" s="252" t="str">
        <f>IF('Frais réels'!B259="","",'Frais réels'!$B259)</f>
        <v/>
      </c>
      <c r="C260" s="252" t="str">
        <f>IF('Frais réels'!C259="","",'Frais réels'!$C259)</f>
        <v/>
      </c>
      <c r="D260" s="252" t="str">
        <f>IF('Frais réels'!D259="","",'Frais réels'!$D259)</f>
        <v/>
      </c>
      <c r="E260" s="251" t="str">
        <f>IF('Frais réels'!E259="","",'Frais réels'!$E259)</f>
        <v/>
      </c>
      <c r="F260" s="251" t="str">
        <f>IF('Frais réels'!F259="","",'Frais réels'!$F259)</f>
        <v/>
      </c>
      <c r="G260" s="279" t="str">
        <f>IF('Frais réels'!G259="","",'Frais réels'!$G259)</f>
        <v/>
      </c>
      <c r="H260" s="94"/>
      <c r="I260" s="254" t="str">
        <f t="shared" si="12"/>
        <v/>
      </c>
      <c r="J260" s="285" t="str">
        <f t="shared" si="13"/>
        <v/>
      </c>
      <c r="K260" s="291" t="str">
        <f t="shared" si="14"/>
        <v/>
      </c>
      <c r="L260" s="287" t="str">
        <f t="shared" si="15"/>
        <v/>
      </c>
      <c r="M260" s="298"/>
      <c r="N260" s="126"/>
    </row>
    <row r="261" spans="1:14" ht="20.100000000000001" customHeight="1" x14ac:dyDescent="0.25">
      <c r="A261" s="244">
        <v>255</v>
      </c>
      <c r="B261" s="252" t="str">
        <f>IF('Frais réels'!B260="","",'Frais réels'!$B260)</f>
        <v/>
      </c>
      <c r="C261" s="252" t="str">
        <f>IF('Frais réels'!C260="","",'Frais réels'!$C260)</f>
        <v/>
      </c>
      <c r="D261" s="252" t="str">
        <f>IF('Frais réels'!D260="","",'Frais réels'!$D260)</f>
        <v/>
      </c>
      <c r="E261" s="251" t="str">
        <f>IF('Frais réels'!E260="","",'Frais réels'!$E260)</f>
        <v/>
      </c>
      <c r="F261" s="251" t="str">
        <f>IF('Frais réels'!F260="","",'Frais réels'!$F260)</f>
        <v/>
      </c>
      <c r="G261" s="279" t="str">
        <f>IF('Frais réels'!G260="","",'Frais réels'!$G260)</f>
        <v/>
      </c>
      <c r="H261" s="94"/>
      <c r="I261" s="254" t="str">
        <f t="shared" si="12"/>
        <v/>
      </c>
      <c r="J261" s="285" t="str">
        <f t="shared" si="13"/>
        <v/>
      </c>
      <c r="K261" s="291" t="str">
        <f t="shared" si="14"/>
        <v/>
      </c>
      <c r="L261" s="287" t="str">
        <f t="shared" si="15"/>
        <v/>
      </c>
      <c r="M261" s="298"/>
      <c r="N261" s="126"/>
    </row>
    <row r="262" spans="1:14" ht="20.100000000000001" customHeight="1" x14ac:dyDescent="0.25">
      <c r="A262" s="244">
        <v>256</v>
      </c>
      <c r="B262" s="252" t="str">
        <f>IF('Frais réels'!B261="","",'Frais réels'!$B261)</f>
        <v/>
      </c>
      <c r="C262" s="252" t="str">
        <f>IF('Frais réels'!C261="","",'Frais réels'!$C261)</f>
        <v/>
      </c>
      <c r="D262" s="252" t="str">
        <f>IF('Frais réels'!D261="","",'Frais réels'!$D261)</f>
        <v/>
      </c>
      <c r="E262" s="251" t="str">
        <f>IF('Frais réels'!E261="","",'Frais réels'!$E261)</f>
        <v/>
      </c>
      <c r="F262" s="251" t="str">
        <f>IF('Frais réels'!F261="","",'Frais réels'!$F261)</f>
        <v/>
      </c>
      <c r="G262" s="279" t="str">
        <f>IF('Frais réels'!G261="","",'Frais réels'!$G261)</f>
        <v/>
      </c>
      <c r="H262" s="94"/>
      <c r="I262" s="254" t="str">
        <f t="shared" si="12"/>
        <v/>
      </c>
      <c r="J262" s="285" t="str">
        <f t="shared" si="13"/>
        <v/>
      </c>
      <c r="K262" s="291" t="str">
        <f t="shared" si="14"/>
        <v/>
      </c>
      <c r="L262" s="287" t="str">
        <f t="shared" si="15"/>
        <v/>
      </c>
      <c r="M262" s="298"/>
      <c r="N262" s="126"/>
    </row>
    <row r="263" spans="1:14" ht="20.100000000000001" customHeight="1" x14ac:dyDescent="0.25">
      <c r="A263" s="244">
        <v>257</v>
      </c>
      <c r="B263" s="252" t="str">
        <f>IF('Frais réels'!B262="","",'Frais réels'!$B262)</f>
        <v/>
      </c>
      <c r="C263" s="252" t="str">
        <f>IF('Frais réels'!C262="","",'Frais réels'!$C262)</f>
        <v/>
      </c>
      <c r="D263" s="252" t="str">
        <f>IF('Frais réels'!D262="","",'Frais réels'!$D262)</f>
        <v/>
      </c>
      <c r="E263" s="251" t="str">
        <f>IF('Frais réels'!E262="","",'Frais réels'!$E262)</f>
        <v/>
      </c>
      <c r="F263" s="251" t="str">
        <f>IF('Frais réels'!F262="","",'Frais réels'!$F262)</f>
        <v/>
      </c>
      <c r="G263" s="279" t="str">
        <f>IF('Frais réels'!G262="","",'Frais réels'!$G262)</f>
        <v/>
      </c>
      <c r="H263" s="94"/>
      <c r="I263" s="254" t="str">
        <f t="shared" si="12"/>
        <v/>
      </c>
      <c r="J263" s="285" t="str">
        <f t="shared" si="13"/>
        <v/>
      </c>
      <c r="K263" s="291" t="str">
        <f t="shared" si="14"/>
        <v/>
      </c>
      <c r="L263" s="287" t="str">
        <f t="shared" si="15"/>
        <v/>
      </c>
      <c r="M263" s="298"/>
      <c r="N263" s="126"/>
    </row>
    <row r="264" spans="1:14" ht="20.100000000000001" customHeight="1" x14ac:dyDescent="0.25">
      <c r="A264" s="244">
        <v>258</v>
      </c>
      <c r="B264" s="252" t="str">
        <f>IF('Frais réels'!B263="","",'Frais réels'!$B263)</f>
        <v/>
      </c>
      <c r="C264" s="252" t="str">
        <f>IF('Frais réels'!C263="","",'Frais réels'!$C263)</f>
        <v/>
      </c>
      <c r="D264" s="252" t="str">
        <f>IF('Frais réels'!D263="","",'Frais réels'!$D263)</f>
        <v/>
      </c>
      <c r="E264" s="251" t="str">
        <f>IF('Frais réels'!E263="","",'Frais réels'!$E263)</f>
        <v/>
      </c>
      <c r="F264" s="251" t="str">
        <f>IF('Frais réels'!F263="","",'Frais réels'!$F263)</f>
        <v/>
      </c>
      <c r="G264" s="279" t="str">
        <f>IF('Frais réels'!G263="","",'Frais réels'!$G263)</f>
        <v/>
      </c>
      <c r="H264" s="94"/>
      <c r="I264" s="254" t="str">
        <f t="shared" ref="I264:I327" si="16">IF($G264="","",IF($H264&gt;$G264,"Le montant éligible ne peut etre supérieur au montant présenté",""))</f>
        <v/>
      </c>
      <c r="J264" s="285" t="str">
        <f t="shared" ref="J264:J327" si="17">IF(OR(H264=0, ISBLANK(H264)), "", H264)</f>
        <v/>
      </c>
      <c r="K264" s="291" t="str">
        <f t="shared" ref="K264:K327" si="18">IF(F264="Aller - Retour Mayotte - Hexagone",IF(1900=0,"",1900),IF(F264="Aller - Retour Mayotte - La Réunion",IF(700=0,"",700),IF(F264="Aller - Retour Mayotte - Caraïbes",IF(2200=0,"",2200),IF(E264="Billets de train",IF(H264=0,"",""),IF(E264="","")))))</f>
        <v/>
      </c>
      <c r="L264" s="287" t="str">
        <f t="shared" ref="L264:L327" si="19">IF(J264="", "", IF(MIN(J264,K264)=0, "", MIN(J264,K264)))</f>
        <v/>
      </c>
      <c r="M264" s="298"/>
      <c r="N264" s="126"/>
    </row>
    <row r="265" spans="1:14" ht="20.100000000000001" customHeight="1" x14ac:dyDescent="0.25">
      <c r="A265" s="244">
        <v>259</v>
      </c>
      <c r="B265" s="252" t="str">
        <f>IF('Frais réels'!B264="","",'Frais réels'!$B264)</f>
        <v/>
      </c>
      <c r="C265" s="252" t="str">
        <f>IF('Frais réels'!C264="","",'Frais réels'!$C264)</f>
        <v/>
      </c>
      <c r="D265" s="252" t="str">
        <f>IF('Frais réels'!D264="","",'Frais réels'!$D264)</f>
        <v/>
      </c>
      <c r="E265" s="251" t="str">
        <f>IF('Frais réels'!E264="","",'Frais réels'!$E264)</f>
        <v/>
      </c>
      <c r="F265" s="251" t="str">
        <f>IF('Frais réels'!F264="","",'Frais réels'!$F264)</f>
        <v/>
      </c>
      <c r="G265" s="279" t="str">
        <f>IF('Frais réels'!G264="","",'Frais réels'!$G264)</f>
        <v/>
      </c>
      <c r="H265" s="94"/>
      <c r="I265" s="254" t="str">
        <f t="shared" si="16"/>
        <v/>
      </c>
      <c r="J265" s="285" t="str">
        <f t="shared" si="17"/>
        <v/>
      </c>
      <c r="K265" s="291" t="str">
        <f t="shared" si="18"/>
        <v/>
      </c>
      <c r="L265" s="287" t="str">
        <f t="shared" si="19"/>
        <v/>
      </c>
      <c r="M265" s="298"/>
      <c r="N265" s="126"/>
    </row>
    <row r="266" spans="1:14" ht="20.100000000000001" customHeight="1" x14ac:dyDescent="0.25">
      <c r="A266" s="244">
        <v>260</v>
      </c>
      <c r="B266" s="252" t="str">
        <f>IF('Frais réels'!B265="","",'Frais réels'!$B265)</f>
        <v/>
      </c>
      <c r="C266" s="252" t="str">
        <f>IF('Frais réels'!C265="","",'Frais réels'!$C265)</f>
        <v/>
      </c>
      <c r="D266" s="252" t="str">
        <f>IF('Frais réels'!D265="","",'Frais réels'!$D265)</f>
        <v/>
      </c>
      <c r="E266" s="251" t="str">
        <f>IF('Frais réels'!E265="","",'Frais réels'!$E265)</f>
        <v/>
      </c>
      <c r="F266" s="251" t="str">
        <f>IF('Frais réels'!F265="","",'Frais réels'!$F265)</f>
        <v/>
      </c>
      <c r="G266" s="279" t="str">
        <f>IF('Frais réels'!G265="","",'Frais réels'!$G265)</f>
        <v/>
      </c>
      <c r="H266" s="94"/>
      <c r="I266" s="254" t="str">
        <f t="shared" si="16"/>
        <v/>
      </c>
      <c r="J266" s="285" t="str">
        <f t="shared" si="17"/>
        <v/>
      </c>
      <c r="K266" s="291" t="str">
        <f t="shared" si="18"/>
        <v/>
      </c>
      <c r="L266" s="287" t="str">
        <f t="shared" si="19"/>
        <v/>
      </c>
      <c r="M266" s="298"/>
      <c r="N266" s="126"/>
    </row>
    <row r="267" spans="1:14" ht="20.100000000000001" customHeight="1" x14ac:dyDescent="0.25">
      <c r="A267" s="244">
        <v>261</v>
      </c>
      <c r="B267" s="252" t="str">
        <f>IF('Frais réels'!B266="","",'Frais réels'!$B266)</f>
        <v/>
      </c>
      <c r="C267" s="252" t="str">
        <f>IF('Frais réels'!C266="","",'Frais réels'!$C266)</f>
        <v/>
      </c>
      <c r="D267" s="252" t="str">
        <f>IF('Frais réels'!D266="","",'Frais réels'!$D266)</f>
        <v/>
      </c>
      <c r="E267" s="251" t="str">
        <f>IF('Frais réels'!E266="","",'Frais réels'!$E266)</f>
        <v/>
      </c>
      <c r="F267" s="251" t="str">
        <f>IF('Frais réels'!F266="","",'Frais réels'!$F266)</f>
        <v/>
      </c>
      <c r="G267" s="279" t="str">
        <f>IF('Frais réels'!G266="","",'Frais réels'!$G266)</f>
        <v/>
      </c>
      <c r="H267" s="94"/>
      <c r="I267" s="254" t="str">
        <f t="shared" si="16"/>
        <v/>
      </c>
      <c r="J267" s="285" t="str">
        <f t="shared" si="17"/>
        <v/>
      </c>
      <c r="K267" s="291" t="str">
        <f t="shared" si="18"/>
        <v/>
      </c>
      <c r="L267" s="287" t="str">
        <f t="shared" si="19"/>
        <v/>
      </c>
      <c r="M267" s="298"/>
      <c r="N267" s="126"/>
    </row>
    <row r="268" spans="1:14" ht="20.100000000000001" customHeight="1" x14ac:dyDescent="0.25">
      <c r="A268" s="244">
        <v>262</v>
      </c>
      <c r="B268" s="252" t="str">
        <f>IF('Frais réels'!B267="","",'Frais réels'!$B267)</f>
        <v/>
      </c>
      <c r="C268" s="252" t="str">
        <f>IF('Frais réels'!C267="","",'Frais réels'!$C267)</f>
        <v/>
      </c>
      <c r="D268" s="252" t="str">
        <f>IF('Frais réels'!D267="","",'Frais réels'!$D267)</f>
        <v/>
      </c>
      <c r="E268" s="251" t="str">
        <f>IF('Frais réels'!E267="","",'Frais réels'!$E267)</f>
        <v/>
      </c>
      <c r="F268" s="251" t="str">
        <f>IF('Frais réels'!F267="","",'Frais réels'!$F267)</f>
        <v/>
      </c>
      <c r="G268" s="279" t="str">
        <f>IF('Frais réels'!G267="","",'Frais réels'!$G267)</f>
        <v/>
      </c>
      <c r="H268" s="94"/>
      <c r="I268" s="254" t="str">
        <f t="shared" si="16"/>
        <v/>
      </c>
      <c r="J268" s="285" t="str">
        <f t="shared" si="17"/>
        <v/>
      </c>
      <c r="K268" s="291" t="str">
        <f t="shared" si="18"/>
        <v/>
      </c>
      <c r="L268" s="287" t="str">
        <f t="shared" si="19"/>
        <v/>
      </c>
      <c r="M268" s="298"/>
      <c r="N268" s="126"/>
    </row>
    <row r="269" spans="1:14" ht="20.100000000000001" customHeight="1" x14ac:dyDescent="0.25">
      <c r="A269" s="244">
        <v>263</v>
      </c>
      <c r="B269" s="252" t="str">
        <f>IF('Frais réels'!B268="","",'Frais réels'!$B268)</f>
        <v/>
      </c>
      <c r="C269" s="252" t="str">
        <f>IF('Frais réels'!C268="","",'Frais réels'!$C268)</f>
        <v/>
      </c>
      <c r="D269" s="252" t="str">
        <f>IF('Frais réels'!D268="","",'Frais réels'!$D268)</f>
        <v/>
      </c>
      <c r="E269" s="251" t="str">
        <f>IF('Frais réels'!E268="","",'Frais réels'!$E268)</f>
        <v/>
      </c>
      <c r="F269" s="251" t="str">
        <f>IF('Frais réels'!F268="","",'Frais réels'!$F268)</f>
        <v/>
      </c>
      <c r="G269" s="279" t="str">
        <f>IF('Frais réels'!G268="","",'Frais réels'!$G268)</f>
        <v/>
      </c>
      <c r="H269" s="94"/>
      <c r="I269" s="254" t="str">
        <f t="shared" si="16"/>
        <v/>
      </c>
      <c r="J269" s="285" t="str">
        <f t="shared" si="17"/>
        <v/>
      </c>
      <c r="K269" s="291" t="str">
        <f t="shared" si="18"/>
        <v/>
      </c>
      <c r="L269" s="287" t="str">
        <f t="shared" si="19"/>
        <v/>
      </c>
      <c r="M269" s="298"/>
      <c r="N269" s="126"/>
    </row>
    <row r="270" spans="1:14" ht="20.100000000000001" customHeight="1" x14ac:dyDescent="0.25">
      <c r="A270" s="244">
        <v>264</v>
      </c>
      <c r="B270" s="252" t="str">
        <f>IF('Frais réels'!B269="","",'Frais réels'!$B269)</f>
        <v/>
      </c>
      <c r="C270" s="252" t="str">
        <f>IF('Frais réels'!C269="","",'Frais réels'!$C269)</f>
        <v/>
      </c>
      <c r="D270" s="252" t="str">
        <f>IF('Frais réels'!D269="","",'Frais réels'!$D269)</f>
        <v/>
      </c>
      <c r="E270" s="251" t="str">
        <f>IF('Frais réels'!E269="","",'Frais réels'!$E269)</f>
        <v/>
      </c>
      <c r="F270" s="251" t="str">
        <f>IF('Frais réels'!F269="","",'Frais réels'!$F269)</f>
        <v/>
      </c>
      <c r="G270" s="279" t="str">
        <f>IF('Frais réels'!G269="","",'Frais réels'!$G269)</f>
        <v/>
      </c>
      <c r="H270" s="94"/>
      <c r="I270" s="254" t="str">
        <f t="shared" si="16"/>
        <v/>
      </c>
      <c r="J270" s="285" t="str">
        <f t="shared" si="17"/>
        <v/>
      </c>
      <c r="K270" s="291" t="str">
        <f t="shared" si="18"/>
        <v/>
      </c>
      <c r="L270" s="287" t="str">
        <f t="shared" si="19"/>
        <v/>
      </c>
      <c r="M270" s="298"/>
      <c r="N270" s="126"/>
    </row>
    <row r="271" spans="1:14" ht="20.100000000000001" customHeight="1" x14ac:dyDescent="0.25">
      <c r="A271" s="244">
        <v>265</v>
      </c>
      <c r="B271" s="252" t="str">
        <f>IF('Frais réels'!B270="","",'Frais réels'!$B270)</f>
        <v/>
      </c>
      <c r="C271" s="252" t="str">
        <f>IF('Frais réels'!C270="","",'Frais réels'!$C270)</f>
        <v/>
      </c>
      <c r="D271" s="252" t="str">
        <f>IF('Frais réels'!D270="","",'Frais réels'!$D270)</f>
        <v/>
      </c>
      <c r="E271" s="251" t="str">
        <f>IF('Frais réels'!E270="","",'Frais réels'!$E270)</f>
        <v/>
      </c>
      <c r="F271" s="251" t="str">
        <f>IF('Frais réels'!F270="","",'Frais réels'!$F270)</f>
        <v/>
      </c>
      <c r="G271" s="279" t="str">
        <f>IF('Frais réels'!G270="","",'Frais réels'!$G270)</f>
        <v/>
      </c>
      <c r="H271" s="94"/>
      <c r="I271" s="254" t="str">
        <f t="shared" si="16"/>
        <v/>
      </c>
      <c r="J271" s="285" t="str">
        <f t="shared" si="17"/>
        <v/>
      </c>
      <c r="K271" s="291" t="str">
        <f t="shared" si="18"/>
        <v/>
      </c>
      <c r="L271" s="287" t="str">
        <f t="shared" si="19"/>
        <v/>
      </c>
      <c r="M271" s="298"/>
      <c r="N271" s="126"/>
    </row>
    <row r="272" spans="1:14" ht="20.100000000000001" customHeight="1" x14ac:dyDescent="0.25">
      <c r="A272" s="244">
        <v>266</v>
      </c>
      <c r="B272" s="252" t="str">
        <f>IF('Frais réels'!B271="","",'Frais réels'!$B271)</f>
        <v/>
      </c>
      <c r="C272" s="252" t="str">
        <f>IF('Frais réels'!C271="","",'Frais réels'!$C271)</f>
        <v/>
      </c>
      <c r="D272" s="252" t="str">
        <f>IF('Frais réels'!D271="","",'Frais réels'!$D271)</f>
        <v/>
      </c>
      <c r="E272" s="251" t="str">
        <f>IF('Frais réels'!E271="","",'Frais réels'!$E271)</f>
        <v/>
      </c>
      <c r="F272" s="251" t="str">
        <f>IF('Frais réels'!F271="","",'Frais réels'!$F271)</f>
        <v/>
      </c>
      <c r="G272" s="279" t="str">
        <f>IF('Frais réels'!G271="","",'Frais réels'!$G271)</f>
        <v/>
      </c>
      <c r="H272" s="94"/>
      <c r="I272" s="254" t="str">
        <f t="shared" si="16"/>
        <v/>
      </c>
      <c r="J272" s="285" t="str">
        <f t="shared" si="17"/>
        <v/>
      </c>
      <c r="K272" s="291" t="str">
        <f t="shared" si="18"/>
        <v/>
      </c>
      <c r="L272" s="287" t="str">
        <f t="shared" si="19"/>
        <v/>
      </c>
      <c r="M272" s="298"/>
      <c r="N272" s="126"/>
    </row>
    <row r="273" spans="1:14" ht="20.100000000000001" customHeight="1" x14ac:dyDescent="0.25">
      <c r="A273" s="244">
        <v>267</v>
      </c>
      <c r="B273" s="252" t="str">
        <f>IF('Frais réels'!B272="","",'Frais réels'!$B272)</f>
        <v/>
      </c>
      <c r="C273" s="252" t="str">
        <f>IF('Frais réels'!C272="","",'Frais réels'!$C272)</f>
        <v/>
      </c>
      <c r="D273" s="252" t="str">
        <f>IF('Frais réels'!D272="","",'Frais réels'!$D272)</f>
        <v/>
      </c>
      <c r="E273" s="251" t="str">
        <f>IF('Frais réels'!E272="","",'Frais réels'!$E272)</f>
        <v/>
      </c>
      <c r="F273" s="251" t="str">
        <f>IF('Frais réels'!F272="","",'Frais réels'!$F272)</f>
        <v/>
      </c>
      <c r="G273" s="279" t="str">
        <f>IF('Frais réels'!G272="","",'Frais réels'!$G272)</f>
        <v/>
      </c>
      <c r="H273" s="94"/>
      <c r="I273" s="254" t="str">
        <f t="shared" si="16"/>
        <v/>
      </c>
      <c r="J273" s="285" t="str">
        <f t="shared" si="17"/>
        <v/>
      </c>
      <c r="K273" s="291" t="str">
        <f t="shared" si="18"/>
        <v/>
      </c>
      <c r="L273" s="287" t="str">
        <f t="shared" si="19"/>
        <v/>
      </c>
      <c r="M273" s="298"/>
      <c r="N273" s="126"/>
    </row>
    <row r="274" spans="1:14" ht="20.100000000000001" customHeight="1" x14ac:dyDescent="0.25">
      <c r="A274" s="244">
        <v>268</v>
      </c>
      <c r="B274" s="252" t="str">
        <f>IF('Frais réels'!B273="","",'Frais réels'!$B273)</f>
        <v/>
      </c>
      <c r="C274" s="252" t="str">
        <f>IF('Frais réels'!C273="","",'Frais réels'!$C273)</f>
        <v/>
      </c>
      <c r="D274" s="252" t="str">
        <f>IF('Frais réels'!D273="","",'Frais réels'!$D273)</f>
        <v/>
      </c>
      <c r="E274" s="251" t="str">
        <f>IF('Frais réels'!E273="","",'Frais réels'!$E273)</f>
        <v/>
      </c>
      <c r="F274" s="251" t="str">
        <f>IF('Frais réels'!F273="","",'Frais réels'!$F273)</f>
        <v/>
      </c>
      <c r="G274" s="279" t="str">
        <f>IF('Frais réels'!G273="","",'Frais réels'!$G273)</f>
        <v/>
      </c>
      <c r="H274" s="94"/>
      <c r="I274" s="254" t="str">
        <f t="shared" si="16"/>
        <v/>
      </c>
      <c r="J274" s="285" t="str">
        <f t="shared" si="17"/>
        <v/>
      </c>
      <c r="K274" s="291" t="str">
        <f t="shared" si="18"/>
        <v/>
      </c>
      <c r="L274" s="287" t="str">
        <f t="shared" si="19"/>
        <v/>
      </c>
      <c r="M274" s="298"/>
      <c r="N274" s="126"/>
    </row>
    <row r="275" spans="1:14" ht="20.100000000000001" customHeight="1" x14ac:dyDescent="0.25">
      <c r="A275" s="244">
        <v>269</v>
      </c>
      <c r="B275" s="252" t="str">
        <f>IF('Frais réels'!B274="","",'Frais réels'!$B274)</f>
        <v/>
      </c>
      <c r="C275" s="252" t="str">
        <f>IF('Frais réels'!C274="","",'Frais réels'!$C274)</f>
        <v/>
      </c>
      <c r="D275" s="252" t="str">
        <f>IF('Frais réels'!D274="","",'Frais réels'!$D274)</f>
        <v/>
      </c>
      <c r="E275" s="251" t="str">
        <f>IF('Frais réels'!E274="","",'Frais réels'!$E274)</f>
        <v/>
      </c>
      <c r="F275" s="251" t="str">
        <f>IF('Frais réels'!F274="","",'Frais réels'!$F274)</f>
        <v/>
      </c>
      <c r="G275" s="279" t="str">
        <f>IF('Frais réels'!G274="","",'Frais réels'!$G274)</f>
        <v/>
      </c>
      <c r="H275" s="94"/>
      <c r="I275" s="254" t="str">
        <f t="shared" si="16"/>
        <v/>
      </c>
      <c r="J275" s="285" t="str">
        <f t="shared" si="17"/>
        <v/>
      </c>
      <c r="K275" s="291" t="str">
        <f t="shared" si="18"/>
        <v/>
      </c>
      <c r="L275" s="287" t="str">
        <f t="shared" si="19"/>
        <v/>
      </c>
      <c r="M275" s="298"/>
      <c r="N275" s="126"/>
    </row>
    <row r="276" spans="1:14" ht="20.100000000000001" customHeight="1" x14ac:dyDescent="0.25">
      <c r="A276" s="244">
        <v>270</v>
      </c>
      <c r="B276" s="252" t="str">
        <f>IF('Frais réels'!B275="","",'Frais réels'!$B275)</f>
        <v/>
      </c>
      <c r="C276" s="252" t="str">
        <f>IF('Frais réels'!C275="","",'Frais réels'!$C275)</f>
        <v/>
      </c>
      <c r="D276" s="252" t="str">
        <f>IF('Frais réels'!D275="","",'Frais réels'!$D275)</f>
        <v/>
      </c>
      <c r="E276" s="251" t="str">
        <f>IF('Frais réels'!E275="","",'Frais réels'!$E275)</f>
        <v/>
      </c>
      <c r="F276" s="251" t="str">
        <f>IF('Frais réels'!F275="","",'Frais réels'!$F275)</f>
        <v/>
      </c>
      <c r="G276" s="279" t="str">
        <f>IF('Frais réels'!G275="","",'Frais réels'!$G275)</f>
        <v/>
      </c>
      <c r="H276" s="94"/>
      <c r="I276" s="254" t="str">
        <f t="shared" si="16"/>
        <v/>
      </c>
      <c r="J276" s="285" t="str">
        <f t="shared" si="17"/>
        <v/>
      </c>
      <c r="K276" s="291" t="str">
        <f t="shared" si="18"/>
        <v/>
      </c>
      <c r="L276" s="287" t="str">
        <f t="shared" si="19"/>
        <v/>
      </c>
      <c r="M276" s="298"/>
      <c r="N276" s="126"/>
    </row>
    <row r="277" spans="1:14" ht="20.100000000000001" customHeight="1" x14ac:dyDescent="0.25">
      <c r="A277" s="244">
        <v>271</v>
      </c>
      <c r="B277" s="252" t="str">
        <f>IF('Frais réels'!B276="","",'Frais réels'!$B276)</f>
        <v/>
      </c>
      <c r="C277" s="252" t="str">
        <f>IF('Frais réels'!C276="","",'Frais réels'!$C276)</f>
        <v/>
      </c>
      <c r="D277" s="252" t="str">
        <f>IF('Frais réels'!D276="","",'Frais réels'!$D276)</f>
        <v/>
      </c>
      <c r="E277" s="251" t="str">
        <f>IF('Frais réels'!E276="","",'Frais réels'!$E276)</f>
        <v/>
      </c>
      <c r="F277" s="251" t="str">
        <f>IF('Frais réels'!F276="","",'Frais réels'!$F276)</f>
        <v/>
      </c>
      <c r="G277" s="279" t="str">
        <f>IF('Frais réels'!G276="","",'Frais réels'!$G276)</f>
        <v/>
      </c>
      <c r="H277" s="94"/>
      <c r="I277" s="254" t="str">
        <f t="shared" si="16"/>
        <v/>
      </c>
      <c r="J277" s="285" t="str">
        <f t="shared" si="17"/>
        <v/>
      </c>
      <c r="K277" s="291" t="str">
        <f t="shared" si="18"/>
        <v/>
      </c>
      <c r="L277" s="287" t="str">
        <f t="shared" si="19"/>
        <v/>
      </c>
      <c r="M277" s="298"/>
      <c r="N277" s="126"/>
    </row>
    <row r="278" spans="1:14" ht="20.100000000000001" customHeight="1" x14ac:dyDescent="0.25">
      <c r="A278" s="244">
        <v>272</v>
      </c>
      <c r="B278" s="252" t="str">
        <f>IF('Frais réels'!B277="","",'Frais réels'!$B277)</f>
        <v/>
      </c>
      <c r="C278" s="252" t="str">
        <f>IF('Frais réels'!C277="","",'Frais réels'!$C277)</f>
        <v/>
      </c>
      <c r="D278" s="252" t="str">
        <f>IF('Frais réels'!D277="","",'Frais réels'!$D277)</f>
        <v/>
      </c>
      <c r="E278" s="251" t="str">
        <f>IF('Frais réels'!E277="","",'Frais réels'!$E277)</f>
        <v/>
      </c>
      <c r="F278" s="251" t="str">
        <f>IF('Frais réels'!F277="","",'Frais réels'!$F277)</f>
        <v/>
      </c>
      <c r="G278" s="279" t="str">
        <f>IF('Frais réels'!G277="","",'Frais réels'!$G277)</f>
        <v/>
      </c>
      <c r="H278" s="94"/>
      <c r="I278" s="254" t="str">
        <f t="shared" si="16"/>
        <v/>
      </c>
      <c r="J278" s="285" t="str">
        <f t="shared" si="17"/>
        <v/>
      </c>
      <c r="K278" s="291" t="str">
        <f t="shared" si="18"/>
        <v/>
      </c>
      <c r="L278" s="287" t="str">
        <f t="shared" si="19"/>
        <v/>
      </c>
      <c r="M278" s="298"/>
      <c r="N278" s="126"/>
    </row>
    <row r="279" spans="1:14" ht="20.100000000000001" customHeight="1" x14ac:dyDescent="0.25">
      <c r="A279" s="244">
        <v>273</v>
      </c>
      <c r="B279" s="252" t="str">
        <f>IF('Frais réels'!B278="","",'Frais réels'!$B278)</f>
        <v/>
      </c>
      <c r="C279" s="252" t="str">
        <f>IF('Frais réels'!C278="","",'Frais réels'!$C278)</f>
        <v/>
      </c>
      <c r="D279" s="252" t="str">
        <f>IF('Frais réels'!D278="","",'Frais réels'!$D278)</f>
        <v/>
      </c>
      <c r="E279" s="251" t="str">
        <f>IF('Frais réels'!E278="","",'Frais réels'!$E278)</f>
        <v/>
      </c>
      <c r="F279" s="251" t="str">
        <f>IF('Frais réels'!F278="","",'Frais réels'!$F278)</f>
        <v/>
      </c>
      <c r="G279" s="279" t="str">
        <f>IF('Frais réels'!G278="","",'Frais réels'!$G278)</f>
        <v/>
      </c>
      <c r="H279" s="94"/>
      <c r="I279" s="254" t="str">
        <f t="shared" si="16"/>
        <v/>
      </c>
      <c r="J279" s="285" t="str">
        <f t="shared" si="17"/>
        <v/>
      </c>
      <c r="K279" s="291" t="str">
        <f t="shared" si="18"/>
        <v/>
      </c>
      <c r="L279" s="287" t="str">
        <f t="shared" si="19"/>
        <v/>
      </c>
      <c r="M279" s="298"/>
      <c r="N279" s="126"/>
    </row>
    <row r="280" spans="1:14" ht="20.100000000000001" customHeight="1" x14ac:dyDescent="0.25">
      <c r="A280" s="244">
        <v>274</v>
      </c>
      <c r="B280" s="252" t="str">
        <f>IF('Frais réels'!B279="","",'Frais réels'!$B279)</f>
        <v/>
      </c>
      <c r="C280" s="252" t="str">
        <f>IF('Frais réels'!C279="","",'Frais réels'!$C279)</f>
        <v/>
      </c>
      <c r="D280" s="252" t="str">
        <f>IF('Frais réels'!D279="","",'Frais réels'!$D279)</f>
        <v/>
      </c>
      <c r="E280" s="251" t="str">
        <f>IF('Frais réels'!E279="","",'Frais réels'!$E279)</f>
        <v/>
      </c>
      <c r="F280" s="251" t="str">
        <f>IF('Frais réels'!F279="","",'Frais réels'!$F279)</f>
        <v/>
      </c>
      <c r="G280" s="279" t="str">
        <f>IF('Frais réels'!G279="","",'Frais réels'!$G279)</f>
        <v/>
      </c>
      <c r="H280" s="94"/>
      <c r="I280" s="254" t="str">
        <f t="shared" si="16"/>
        <v/>
      </c>
      <c r="J280" s="285" t="str">
        <f t="shared" si="17"/>
        <v/>
      </c>
      <c r="K280" s="291" t="str">
        <f t="shared" si="18"/>
        <v/>
      </c>
      <c r="L280" s="287" t="str">
        <f t="shared" si="19"/>
        <v/>
      </c>
      <c r="M280" s="298"/>
      <c r="N280" s="126"/>
    </row>
    <row r="281" spans="1:14" ht="20.100000000000001" customHeight="1" x14ac:dyDescent="0.25">
      <c r="A281" s="244">
        <v>275</v>
      </c>
      <c r="B281" s="252" t="str">
        <f>IF('Frais réels'!B280="","",'Frais réels'!$B280)</f>
        <v/>
      </c>
      <c r="C281" s="252" t="str">
        <f>IF('Frais réels'!C280="","",'Frais réels'!$C280)</f>
        <v/>
      </c>
      <c r="D281" s="252" t="str">
        <f>IF('Frais réels'!D280="","",'Frais réels'!$D280)</f>
        <v/>
      </c>
      <c r="E281" s="251" t="str">
        <f>IF('Frais réels'!E280="","",'Frais réels'!$E280)</f>
        <v/>
      </c>
      <c r="F281" s="251" t="str">
        <f>IF('Frais réels'!F280="","",'Frais réels'!$F280)</f>
        <v/>
      </c>
      <c r="G281" s="279" t="str">
        <f>IF('Frais réels'!G280="","",'Frais réels'!$G280)</f>
        <v/>
      </c>
      <c r="H281" s="94"/>
      <c r="I281" s="254" t="str">
        <f t="shared" si="16"/>
        <v/>
      </c>
      <c r="J281" s="285" t="str">
        <f t="shared" si="17"/>
        <v/>
      </c>
      <c r="K281" s="291" t="str">
        <f t="shared" si="18"/>
        <v/>
      </c>
      <c r="L281" s="287" t="str">
        <f t="shared" si="19"/>
        <v/>
      </c>
      <c r="M281" s="298"/>
      <c r="N281" s="126"/>
    </row>
    <row r="282" spans="1:14" ht="20.100000000000001" customHeight="1" x14ac:dyDescent="0.25">
      <c r="A282" s="244">
        <v>276</v>
      </c>
      <c r="B282" s="252" t="str">
        <f>IF('Frais réels'!B281="","",'Frais réels'!$B281)</f>
        <v/>
      </c>
      <c r="C282" s="252" t="str">
        <f>IF('Frais réels'!C281="","",'Frais réels'!$C281)</f>
        <v/>
      </c>
      <c r="D282" s="252" t="str">
        <f>IF('Frais réels'!D281="","",'Frais réels'!$D281)</f>
        <v/>
      </c>
      <c r="E282" s="251" t="str">
        <f>IF('Frais réels'!E281="","",'Frais réels'!$E281)</f>
        <v/>
      </c>
      <c r="F282" s="251" t="str">
        <f>IF('Frais réels'!F281="","",'Frais réels'!$F281)</f>
        <v/>
      </c>
      <c r="G282" s="279" t="str">
        <f>IF('Frais réels'!G281="","",'Frais réels'!$G281)</f>
        <v/>
      </c>
      <c r="H282" s="94"/>
      <c r="I282" s="254" t="str">
        <f t="shared" si="16"/>
        <v/>
      </c>
      <c r="J282" s="285" t="str">
        <f t="shared" si="17"/>
        <v/>
      </c>
      <c r="K282" s="291" t="str">
        <f t="shared" si="18"/>
        <v/>
      </c>
      <c r="L282" s="287" t="str">
        <f t="shared" si="19"/>
        <v/>
      </c>
      <c r="M282" s="298"/>
      <c r="N282" s="126"/>
    </row>
    <row r="283" spans="1:14" ht="20.100000000000001" customHeight="1" x14ac:dyDescent="0.25">
      <c r="A283" s="244">
        <v>277</v>
      </c>
      <c r="B283" s="252" t="str">
        <f>IF('Frais réels'!B282="","",'Frais réels'!$B282)</f>
        <v/>
      </c>
      <c r="C283" s="252" t="str">
        <f>IF('Frais réels'!C282="","",'Frais réels'!$C282)</f>
        <v/>
      </c>
      <c r="D283" s="252" t="str">
        <f>IF('Frais réels'!D282="","",'Frais réels'!$D282)</f>
        <v/>
      </c>
      <c r="E283" s="251" t="str">
        <f>IF('Frais réels'!E282="","",'Frais réels'!$E282)</f>
        <v/>
      </c>
      <c r="F283" s="251" t="str">
        <f>IF('Frais réels'!F282="","",'Frais réels'!$F282)</f>
        <v/>
      </c>
      <c r="G283" s="279" t="str">
        <f>IF('Frais réels'!G282="","",'Frais réels'!$G282)</f>
        <v/>
      </c>
      <c r="H283" s="94"/>
      <c r="I283" s="254" t="str">
        <f t="shared" si="16"/>
        <v/>
      </c>
      <c r="J283" s="285" t="str">
        <f t="shared" si="17"/>
        <v/>
      </c>
      <c r="K283" s="291" t="str">
        <f t="shared" si="18"/>
        <v/>
      </c>
      <c r="L283" s="287" t="str">
        <f t="shared" si="19"/>
        <v/>
      </c>
      <c r="M283" s="298"/>
      <c r="N283" s="126"/>
    </row>
    <row r="284" spans="1:14" ht="20.100000000000001" customHeight="1" x14ac:dyDescent="0.25">
      <c r="A284" s="244">
        <v>278</v>
      </c>
      <c r="B284" s="252" t="str">
        <f>IF('Frais réels'!B283="","",'Frais réels'!$B283)</f>
        <v/>
      </c>
      <c r="C284" s="252" t="str">
        <f>IF('Frais réels'!C283="","",'Frais réels'!$C283)</f>
        <v/>
      </c>
      <c r="D284" s="252" t="str">
        <f>IF('Frais réels'!D283="","",'Frais réels'!$D283)</f>
        <v/>
      </c>
      <c r="E284" s="251" t="str">
        <f>IF('Frais réels'!E283="","",'Frais réels'!$E283)</f>
        <v/>
      </c>
      <c r="F284" s="251" t="str">
        <f>IF('Frais réels'!F283="","",'Frais réels'!$F283)</f>
        <v/>
      </c>
      <c r="G284" s="279" t="str">
        <f>IF('Frais réels'!G283="","",'Frais réels'!$G283)</f>
        <v/>
      </c>
      <c r="H284" s="94"/>
      <c r="I284" s="254" t="str">
        <f t="shared" si="16"/>
        <v/>
      </c>
      <c r="J284" s="285" t="str">
        <f t="shared" si="17"/>
        <v/>
      </c>
      <c r="K284" s="291" t="str">
        <f t="shared" si="18"/>
        <v/>
      </c>
      <c r="L284" s="287" t="str">
        <f t="shared" si="19"/>
        <v/>
      </c>
      <c r="M284" s="298"/>
      <c r="N284" s="126"/>
    </row>
    <row r="285" spans="1:14" ht="20.100000000000001" customHeight="1" x14ac:dyDescent="0.25">
      <c r="A285" s="244">
        <v>279</v>
      </c>
      <c r="B285" s="252" t="str">
        <f>IF('Frais réels'!B284="","",'Frais réels'!$B284)</f>
        <v/>
      </c>
      <c r="C285" s="252" t="str">
        <f>IF('Frais réels'!C284="","",'Frais réels'!$C284)</f>
        <v/>
      </c>
      <c r="D285" s="252" t="str">
        <f>IF('Frais réels'!D284="","",'Frais réels'!$D284)</f>
        <v/>
      </c>
      <c r="E285" s="251" t="str">
        <f>IF('Frais réels'!E284="","",'Frais réels'!$E284)</f>
        <v/>
      </c>
      <c r="F285" s="251" t="str">
        <f>IF('Frais réels'!F284="","",'Frais réels'!$F284)</f>
        <v/>
      </c>
      <c r="G285" s="279" t="str">
        <f>IF('Frais réels'!G284="","",'Frais réels'!$G284)</f>
        <v/>
      </c>
      <c r="H285" s="94"/>
      <c r="I285" s="254" t="str">
        <f t="shared" si="16"/>
        <v/>
      </c>
      <c r="J285" s="285" t="str">
        <f t="shared" si="17"/>
        <v/>
      </c>
      <c r="K285" s="291" t="str">
        <f t="shared" si="18"/>
        <v/>
      </c>
      <c r="L285" s="287" t="str">
        <f t="shared" si="19"/>
        <v/>
      </c>
      <c r="M285" s="298"/>
      <c r="N285" s="126"/>
    </row>
    <row r="286" spans="1:14" ht="20.100000000000001" customHeight="1" x14ac:dyDescent="0.25">
      <c r="A286" s="244">
        <v>280</v>
      </c>
      <c r="B286" s="252" t="str">
        <f>IF('Frais réels'!B285="","",'Frais réels'!$B285)</f>
        <v/>
      </c>
      <c r="C286" s="252" t="str">
        <f>IF('Frais réels'!C285="","",'Frais réels'!$C285)</f>
        <v/>
      </c>
      <c r="D286" s="252" t="str">
        <f>IF('Frais réels'!D285="","",'Frais réels'!$D285)</f>
        <v/>
      </c>
      <c r="E286" s="251" t="str">
        <f>IF('Frais réels'!E285="","",'Frais réels'!$E285)</f>
        <v/>
      </c>
      <c r="F286" s="251" t="str">
        <f>IF('Frais réels'!F285="","",'Frais réels'!$F285)</f>
        <v/>
      </c>
      <c r="G286" s="279" t="str">
        <f>IF('Frais réels'!G285="","",'Frais réels'!$G285)</f>
        <v/>
      </c>
      <c r="H286" s="94"/>
      <c r="I286" s="254" t="str">
        <f t="shared" si="16"/>
        <v/>
      </c>
      <c r="J286" s="285" t="str">
        <f t="shared" si="17"/>
        <v/>
      </c>
      <c r="K286" s="291" t="str">
        <f t="shared" si="18"/>
        <v/>
      </c>
      <c r="L286" s="287" t="str">
        <f t="shared" si="19"/>
        <v/>
      </c>
      <c r="M286" s="298"/>
      <c r="N286" s="126"/>
    </row>
    <row r="287" spans="1:14" ht="20.100000000000001" customHeight="1" x14ac:dyDescent="0.25">
      <c r="A287" s="244">
        <v>281</v>
      </c>
      <c r="B287" s="252" t="str">
        <f>IF('Frais réels'!B286="","",'Frais réels'!$B286)</f>
        <v/>
      </c>
      <c r="C287" s="252" t="str">
        <f>IF('Frais réels'!C286="","",'Frais réels'!$C286)</f>
        <v/>
      </c>
      <c r="D287" s="252" t="str">
        <f>IF('Frais réels'!D286="","",'Frais réels'!$D286)</f>
        <v/>
      </c>
      <c r="E287" s="251" t="str">
        <f>IF('Frais réels'!E286="","",'Frais réels'!$E286)</f>
        <v/>
      </c>
      <c r="F287" s="251" t="str">
        <f>IF('Frais réels'!F286="","",'Frais réels'!$F286)</f>
        <v/>
      </c>
      <c r="G287" s="279" t="str">
        <f>IF('Frais réels'!G286="","",'Frais réels'!$G286)</f>
        <v/>
      </c>
      <c r="H287" s="94"/>
      <c r="I287" s="254" t="str">
        <f t="shared" si="16"/>
        <v/>
      </c>
      <c r="J287" s="285" t="str">
        <f t="shared" si="17"/>
        <v/>
      </c>
      <c r="K287" s="291" t="str">
        <f t="shared" si="18"/>
        <v/>
      </c>
      <c r="L287" s="287" t="str">
        <f t="shared" si="19"/>
        <v/>
      </c>
      <c r="M287" s="298"/>
      <c r="N287" s="126"/>
    </row>
    <row r="288" spans="1:14" ht="20.100000000000001" customHeight="1" x14ac:dyDescent="0.25">
      <c r="A288" s="244">
        <v>282</v>
      </c>
      <c r="B288" s="252" t="str">
        <f>IF('Frais réels'!B287="","",'Frais réels'!$B287)</f>
        <v/>
      </c>
      <c r="C288" s="252" t="str">
        <f>IF('Frais réels'!C287="","",'Frais réels'!$C287)</f>
        <v/>
      </c>
      <c r="D288" s="252" t="str">
        <f>IF('Frais réels'!D287="","",'Frais réels'!$D287)</f>
        <v/>
      </c>
      <c r="E288" s="251" t="str">
        <f>IF('Frais réels'!E287="","",'Frais réels'!$E287)</f>
        <v/>
      </c>
      <c r="F288" s="251" t="str">
        <f>IF('Frais réels'!F287="","",'Frais réels'!$F287)</f>
        <v/>
      </c>
      <c r="G288" s="279" t="str">
        <f>IF('Frais réels'!G287="","",'Frais réels'!$G287)</f>
        <v/>
      </c>
      <c r="H288" s="94"/>
      <c r="I288" s="254" t="str">
        <f t="shared" si="16"/>
        <v/>
      </c>
      <c r="J288" s="285" t="str">
        <f t="shared" si="17"/>
        <v/>
      </c>
      <c r="K288" s="291" t="str">
        <f t="shared" si="18"/>
        <v/>
      </c>
      <c r="L288" s="287" t="str">
        <f t="shared" si="19"/>
        <v/>
      </c>
      <c r="M288" s="298"/>
      <c r="N288" s="126"/>
    </row>
    <row r="289" spans="1:14" ht="20.100000000000001" customHeight="1" x14ac:dyDescent="0.25">
      <c r="A289" s="244">
        <v>283</v>
      </c>
      <c r="B289" s="252" t="str">
        <f>IF('Frais réels'!B288="","",'Frais réels'!$B288)</f>
        <v/>
      </c>
      <c r="C289" s="252" t="str">
        <f>IF('Frais réels'!C288="","",'Frais réels'!$C288)</f>
        <v/>
      </c>
      <c r="D289" s="252" t="str">
        <f>IF('Frais réels'!D288="","",'Frais réels'!$D288)</f>
        <v/>
      </c>
      <c r="E289" s="251" t="str">
        <f>IF('Frais réels'!E288="","",'Frais réels'!$E288)</f>
        <v/>
      </c>
      <c r="F289" s="251" t="str">
        <f>IF('Frais réels'!F288="","",'Frais réels'!$F288)</f>
        <v/>
      </c>
      <c r="G289" s="279" t="str">
        <f>IF('Frais réels'!G288="","",'Frais réels'!$G288)</f>
        <v/>
      </c>
      <c r="H289" s="94"/>
      <c r="I289" s="254" t="str">
        <f t="shared" si="16"/>
        <v/>
      </c>
      <c r="J289" s="285" t="str">
        <f t="shared" si="17"/>
        <v/>
      </c>
      <c r="K289" s="291" t="str">
        <f t="shared" si="18"/>
        <v/>
      </c>
      <c r="L289" s="287" t="str">
        <f t="shared" si="19"/>
        <v/>
      </c>
      <c r="M289" s="298"/>
      <c r="N289" s="126"/>
    </row>
    <row r="290" spans="1:14" ht="20.100000000000001" customHeight="1" x14ac:dyDescent="0.25">
      <c r="A290" s="244">
        <v>284</v>
      </c>
      <c r="B290" s="252" t="str">
        <f>IF('Frais réels'!B289="","",'Frais réels'!$B289)</f>
        <v/>
      </c>
      <c r="C290" s="252" t="str">
        <f>IF('Frais réels'!C289="","",'Frais réels'!$C289)</f>
        <v/>
      </c>
      <c r="D290" s="252" t="str">
        <f>IF('Frais réels'!D289="","",'Frais réels'!$D289)</f>
        <v/>
      </c>
      <c r="E290" s="251" t="str">
        <f>IF('Frais réels'!E289="","",'Frais réels'!$E289)</f>
        <v/>
      </c>
      <c r="F290" s="251" t="str">
        <f>IF('Frais réels'!F289="","",'Frais réels'!$F289)</f>
        <v/>
      </c>
      <c r="G290" s="279" t="str">
        <f>IF('Frais réels'!G289="","",'Frais réels'!$G289)</f>
        <v/>
      </c>
      <c r="H290" s="94"/>
      <c r="I290" s="254" t="str">
        <f t="shared" si="16"/>
        <v/>
      </c>
      <c r="J290" s="285" t="str">
        <f t="shared" si="17"/>
        <v/>
      </c>
      <c r="K290" s="291" t="str">
        <f t="shared" si="18"/>
        <v/>
      </c>
      <c r="L290" s="287" t="str">
        <f t="shared" si="19"/>
        <v/>
      </c>
      <c r="M290" s="298"/>
      <c r="N290" s="126"/>
    </row>
    <row r="291" spans="1:14" ht="20.100000000000001" customHeight="1" x14ac:dyDescent="0.25">
      <c r="A291" s="244">
        <v>285</v>
      </c>
      <c r="B291" s="252" t="str">
        <f>IF('Frais réels'!B290="","",'Frais réels'!$B290)</f>
        <v/>
      </c>
      <c r="C291" s="252" t="str">
        <f>IF('Frais réels'!C290="","",'Frais réels'!$C290)</f>
        <v/>
      </c>
      <c r="D291" s="252" t="str">
        <f>IF('Frais réels'!D290="","",'Frais réels'!$D290)</f>
        <v/>
      </c>
      <c r="E291" s="251" t="str">
        <f>IF('Frais réels'!E290="","",'Frais réels'!$E290)</f>
        <v/>
      </c>
      <c r="F291" s="251" t="str">
        <f>IF('Frais réels'!F290="","",'Frais réels'!$F290)</f>
        <v/>
      </c>
      <c r="G291" s="279" t="str">
        <f>IF('Frais réels'!G290="","",'Frais réels'!$G290)</f>
        <v/>
      </c>
      <c r="H291" s="94"/>
      <c r="I291" s="254" t="str">
        <f t="shared" si="16"/>
        <v/>
      </c>
      <c r="J291" s="285" t="str">
        <f t="shared" si="17"/>
        <v/>
      </c>
      <c r="K291" s="291" t="str">
        <f t="shared" si="18"/>
        <v/>
      </c>
      <c r="L291" s="287" t="str">
        <f t="shared" si="19"/>
        <v/>
      </c>
      <c r="M291" s="298"/>
      <c r="N291" s="126"/>
    </row>
    <row r="292" spans="1:14" ht="20.100000000000001" customHeight="1" x14ac:dyDescent="0.25">
      <c r="A292" s="244">
        <v>286</v>
      </c>
      <c r="B292" s="252" t="str">
        <f>IF('Frais réels'!B291="","",'Frais réels'!$B291)</f>
        <v/>
      </c>
      <c r="C292" s="252" t="str">
        <f>IF('Frais réels'!C291="","",'Frais réels'!$C291)</f>
        <v/>
      </c>
      <c r="D292" s="252" t="str">
        <f>IF('Frais réels'!D291="","",'Frais réels'!$D291)</f>
        <v/>
      </c>
      <c r="E292" s="251" t="str">
        <f>IF('Frais réels'!E291="","",'Frais réels'!$E291)</f>
        <v/>
      </c>
      <c r="F292" s="251" t="str">
        <f>IF('Frais réels'!F291="","",'Frais réels'!$F291)</f>
        <v/>
      </c>
      <c r="G292" s="279" t="str">
        <f>IF('Frais réels'!G291="","",'Frais réels'!$G291)</f>
        <v/>
      </c>
      <c r="H292" s="94"/>
      <c r="I292" s="254" t="str">
        <f t="shared" si="16"/>
        <v/>
      </c>
      <c r="J292" s="285" t="str">
        <f t="shared" si="17"/>
        <v/>
      </c>
      <c r="K292" s="291" t="str">
        <f t="shared" si="18"/>
        <v/>
      </c>
      <c r="L292" s="287" t="str">
        <f t="shared" si="19"/>
        <v/>
      </c>
      <c r="M292" s="298"/>
      <c r="N292" s="126"/>
    </row>
    <row r="293" spans="1:14" ht="20.100000000000001" customHeight="1" x14ac:dyDescent="0.25">
      <c r="A293" s="244">
        <v>287</v>
      </c>
      <c r="B293" s="252" t="str">
        <f>IF('Frais réels'!B292="","",'Frais réels'!$B292)</f>
        <v/>
      </c>
      <c r="C293" s="252" t="str">
        <f>IF('Frais réels'!C292="","",'Frais réels'!$C292)</f>
        <v/>
      </c>
      <c r="D293" s="252" t="str">
        <f>IF('Frais réels'!D292="","",'Frais réels'!$D292)</f>
        <v/>
      </c>
      <c r="E293" s="251" t="str">
        <f>IF('Frais réels'!E292="","",'Frais réels'!$E292)</f>
        <v/>
      </c>
      <c r="F293" s="251" t="str">
        <f>IF('Frais réels'!F292="","",'Frais réels'!$F292)</f>
        <v/>
      </c>
      <c r="G293" s="279" t="str">
        <f>IF('Frais réels'!G292="","",'Frais réels'!$G292)</f>
        <v/>
      </c>
      <c r="H293" s="94"/>
      <c r="I293" s="254" t="str">
        <f t="shared" si="16"/>
        <v/>
      </c>
      <c r="J293" s="285" t="str">
        <f t="shared" si="17"/>
        <v/>
      </c>
      <c r="K293" s="291" t="str">
        <f t="shared" si="18"/>
        <v/>
      </c>
      <c r="L293" s="287" t="str">
        <f t="shared" si="19"/>
        <v/>
      </c>
      <c r="M293" s="298"/>
      <c r="N293" s="126"/>
    </row>
    <row r="294" spans="1:14" ht="20.100000000000001" customHeight="1" x14ac:dyDescent="0.25">
      <c r="A294" s="244">
        <v>288</v>
      </c>
      <c r="B294" s="252" t="str">
        <f>IF('Frais réels'!B293="","",'Frais réels'!$B293)</f>
        <v/>
      </c>
      <c r="C294" s="252" t="str">
        <f>IF('Frais réels'!C293="","",'Frais réels'!$C293)</f>
        <v/>
      </c>
      <c r="D294" s="252" t="str">
        <f>IF('Frais réels'!D293="","",'Frais réels'!$D293)</f>
        <v/>
      </c>
      <c r="E294" s="251" t="str">
        <f>IF('Frais réels'!E293="","",'Frais réels'!$E293)</f>
        <v/>
      </c>
      <c r="F294" s="251" t="str">
        <f>IF('Frais réels'!F293="","",'Frais réels'!$F293)</f>
        <v/>
      </c>
      <c r="G294" s="279" t="str">
        <f>IF('Frais réels'!G293="","",'Frais réels'!$G293)</f>
        <v/>
      </c>
      <c r="H294" s="94"/>
      <c r="I294" s="254" t="str">
        <f t="shared" si="16"/>
        <v/>
      </c>
      <c r="J294" s="285" t="str">
        <f t="shared" si="17"/>
        <v/>
      </c>
      <c r="K294" s="291" t="str">
        <f t="shared" si="18"/>
        <v/>
      </c>
      <c r="L294" s="287" t="str">
        <f t="shared" si="19"/>
        <v/>
      </c>
      <c r="M294" s="298"/>
      <c r="N294" s="126"/>
    </row>
    <row r="295" spans="1:14" ht="20.100000000000001" customHeight="1" x14ac:dyDescent="0.25">
      <c r="A295" s="244">
        <v>289</v>
      </c>
      <c r="B295" s="252" t="str">
        <f>IF('Frais réels'!B294="","",'Frais réels'!$B294)</f>
        <v/>
      </c>
      <c r="C295" s="252" t="str">
        <f>IF('Frais réels'!C294="","",'Frais réels'!$C294)</f>
        <v/>
      </c>
      <c r="D295" s="252" t="str">
        <f>IF('Frais réels'!D294="","",'Frais réels'!$D294)</f>
        <v/>
      </c>
      <c r="E295" s="251" t="str">
        <f>IF('Frais réels'!E294="","",'Frais réels'!$E294)</f>
        <v/>
      </c>
      <c r="F295" s="251" t="str">
        <f>IF('Frais réels'!F294="","",'Frais réels'!$F294)</f>
        <v/>
      </c>
      <c r="G295" s="279" t="str">
        <f>IF('Frais réels'!G294="","",'Frais réels'!$G294)</f>
        <v/>
      </c>
      <c r="H295" s="94"/>
      <c r="I295" s="254" t="str">
        <f t="shared" si="16"/>
        <v/>
      </c>
      <c r="J295" s="285" t="str">
        <f t="shared" si="17"/>
        <v/>
      </c>
      <c r="K295" s="291" t="str">
        <f t="shared" si="18"/>
        <v/>
      </c>
      <c r="L295" s="287" t="str">
        <f t="shared" si="19"/>
        <v/>
      </c>
      <c r="M295" s="298"/>
      <c r="N295" s="126"/>
    </row>
    <row r="296" spans="1:14" ht="20.100000000000001" customHeight="1" x14ac:dyDescent="0.25">
      <c r="A296" s="244">
        <v>290</v>
      </c>
      <c r="B296" s="252" t="str">
        <f>IF('Frais réels'!B295="","",'Frais réels'!$B295)</f>
        <v/>
      </c>
      <c r="C296" s="252" t="str">
        <f>IF('Frais réels'!C295="","",'Frais réels'!$C295)</f>
        <v/>
      </c>
      <c r="D296" s="252" t="str">
        <f>IF('Frais réels'!D295="","",'Frais réels'!$D295)</f>
        <v/>
      </c>
      <c r="E296" s="251" t="str">
        <f>IF('Frais réels'!E295="","",'Frais réels'!$E295)</f>
        <v/>
      </c>
      <c r="F296" s="251" t="str">
        <f>IF('Frais réels'!F295="","",'Frais réels'!$F295)</f>
        <v/>
      </c>
      <c r="G296" s="279" t="str">
        <f>IF('Frais réels'!G295="","",'Frais réels'!$G295)</f>
        <v/>
      </c>
      <c r="H296" s="94"/>
      <c r="I296" s="254" t="str">
        <f t="shared" si="16"/>
        <v/>
      </c>
      <c r="J296" s="285" t="str">
        <f t="shared" si="17"/>
        <v/>
      </c>
      <c r="K296" s="291" t="str">
        <f t="shared" si="18"/>
        <v/>
      </c>
      <c r="L296" s="287" t="str">
        <f t="shared" si="19"/>
        <v/>
      </c>
      <c r="M296" s="298"/>
      <c r="N296" s="126"/>
    </row>
    <row r="297" spans="1:14" ht="20.100000000000001" customHeight="1" x14ac:dyDescent="0.25">
      <c r="A297" s="244">
        <v>291</v>
      </c>
      <c r="B297" s="252" t="str">
        <f>IF('Frais réels'!B296="","",'Frais réels'!$B296)</f>
        <v/>
      </c>
      <c r="C297" s="252" t="str">
        <f>IF('Frais réels'!C296="","",'Frais réels'!$C296)</f>
        <v/>
      </c>
      <c r="D297" s="252" t="str">
        <f>IF('Frais réels'!D296="","",'Frais réels'!$D296)</f>
        <v/>
      </c>
      <c r="E297" s="251" t="str">
        <f>IF('Frais réels'!E296="","",'Frais réels'!$E296)</f>
        <v/>
      </c>
      <c r="F297" s="251" t="str">
        <f>IF('Frais réels'!F296="","",'Frais réels'!$F296)</f>
        <v/>
      </c>
      <c r="G297" s="279" t="str">
        <f>IF('Frais réels'!G296="","",'Frais réels'!$G296)</f>
        <v/>
      </c>
      <c r="H297" s="94"/>
      <c r="I297" s="254" t="str">
        <f t="shared" si="16"/>
        <v/>
      </c>
      <c r="J297" s="285" t="str">
        <f t="shared" si="17"/>
        <v/>
      </c>
      <c r="K297" s="291" t="str">
        <f t="shared" si="18"/>
        <v/>
      </c>
      <c r="L297" s="287" t="str">
        <f t="shared" si="19"/>
        <v/>
      </c>
      <c r="M297" s="298"/>
      <c r="N297" s="126"/>
    </row>
    <row r="298" spans="1:14" ht="20.100000000000001" customHeight="1" x14ac:dyDescent="0.25">
      <c r="A298" s="244">
        <v>292</v>
      </c>
      <c r="B298" s="252" t="str">
        <f>IF('Frais réels'!B297="","",'Frais réels'!$B297)</f>
        <v/>
      </c>
      <c r="C298" s="252" t="str">
        <f>IF('Frais réels'!C297="","",'Frais réels'!$C297)</f>
        <v/>
      </c>
      <c r="D298" s="252" t="str">
        <f>IF('Frais réels'!D297="","",'Frais réels'!$D297)</f>
        <v/>
      </c>
      <c r="E298" s="251" t="str">
        <f>IF('Frais réels'!E297="","",'Frais réels'!$E297)</f>
        <v/>
      </c>
      <c r="F298" s="251" t="str">
        <f>IF('Frais réels'!F297="","",'Frais réels'!$F297)</f>
        <v/>
      </c>
      <c r="G298" s="279" t="str">
        <f>IF('Frais réels'!G297="","",'Frais réels'!$G297)</f>
        <v/>
      </c>
      <c r="H298" s="94"/>
      <c r="I298" s="254" t="str">
        <f t="shared" si="16"/>
        <v/>
      </c>
      <c r="J298" s="285" t="str">
        <f t="shared" si="17"/>
        <v/>
      </c>
      <c r="K298" s="291" t="str">
        <f t="shared" si="18"/>
        <v/>
      </c>
      <c r="L298" s="287" t="str">
        <f t="shared" si="19"/>
        <v/>
      </c>
      <c r="M298" s="298"/>
      <c r="N298" s="126"/>
    </row>
    <row r="299" spans="1:14" ht="20.100000000000001" customHeight="1" x14ac:dyDescent="0.25">
      <c r="A299" s="244">
        <v>293</v>
      </c>
      <c r="B299" s="252" t="str">
        <f>IF('Frais réels'!B298="","",'Frais réels'!$B298)</f>
        <v/>
      </c>
      <c r="C299" s="252" t="str">
        <f>IF('Frais réels'!C298="","",'Frais réels'!$C298)</f>
        <v/>
      </c>
      <c r="D299" s="252" t="str">
        <f>IF('Frais réels'!D298="","",'Frais réels'!$D298)</f>
        <v/>
      </c>
      <c r="E299" s="251" t="str">
        <f>IF('Frais réels'!E298="","",'Frais réels'!$E298)</f>
        <v/>
      </c>
      <c r="F299" s="251" t="str">
        <f>IF('Frais réels'!F298="","",'Frais réels'!$F298)</f>
        <v/>
      </c>
      <c r="G299" s="279" t="str">
        <f>IF('Frais réels'!G298="","",'Frais réels'!$G298)</f>
        <v/>
      </c>
      <c r="H299" s="94"/>
      <c r="I299" s="254" t="str">
        <f t="shared" si="16"/>
        <v/>
      </c>
      <c r="J299" s="285" t="str">
        <f t="shared" si="17"/>
        <v/>
      </c>
      <c r="K299" s="291" t="str">
        <f t="shared" si="18"/>
        <v/>
      </c>
      <c r="L299" s="287" t="str">
        <f t="shared" si="19"/>
        <v/>
      </c>
      <c r="M299" s="298"/>
      <c r="N299" s="126"/>
    </row>
    <row r="300" spans="1:14" ht="20.100000000000001" customHeight="1" x14ac:dyDescent="0.25">
      <c r="A300" s="244">
        <v>294</v>
      </c>
      <c r="B300" s="252" t="str">
        <f>IF('Frais réels'!B299="","",'Frais réels'!$B299)</f>
        <v/>
      </c>
      <c r="C300" s="252" t="str">
        <f>IF('Frais réels'!C299="","",'Frais réels'!$C299)</f>
        <v/>
      </c>
      <c r="D300" s="252" t="str">
        <f>IF('Frais réels'!D299="","",'Frais réels'!$D299)</f>
        <v/>
      </c>
      <c r="E300" s="251" t="str">
        <f>IF('Frais réels'!E299="","",'Frais réels'!$E299)</f>
        <v/>
      </c>
      <c r="F300" s="251" t="str">
        <f>IF('Frais réels'!F299="","",'Frais réels'!$F299)</f>
        <v/>
      </c>
      <c r="G300" s="279" t="str">
        <f>IF('Frais réels'!G299="","",'Frais réels'!$G299)</f>
        <v/>
      </c>
      <c r="H300" s="94"/>
      <c r="I300" s="254" t="str">
        <f t="shared" si="16"/>
        <v/>
      </c>
      <c r="J300" s="285" t="str">
        <f t="shared" si="17"/>
        <v/>
      </c>
      <c r="K300" s="291" t="str">
        <f t="shared" si="18"/>
        <v/>
      </c>
      <c r="L300" s="287" t="str">
        <f t="shared" si="19"/>
        <v/>
      </c>
      <c r="M300" s="298"/>
      <c r="N300" s="126"/>
    </row>
    <row r="301" spans="1:14" ht="20.100000000000001" customHeight="1" x14ac:dyDescent="0.25">
      <c r="A301" s="244">
        <v>295</v>
      </c>
      <c r="B301" s="252" t="str">
        <f>IF('Frais réels'!B300="","",'Frais réels'!$B300)</f>
        <v/>
      </c>
      <c r="C301" s="252" t="str">
        <f>IF('Frais réels'!C300="","",'Frais réels'!$C300)</f>
        <v/>
      </c>
      <c r="D301" s="252" t="str">
        <f>IF('Frais réels'!D300="","",'Frais réels'!$D300)</f>
        <v/>
      </c>
      <c r="E301" s="251" t="str">
        <f>IF('Frais réels'!E300="","",'Frais réels'!$E300)</f>
        <v/>
      </c>
      <c r="F301" s="251" t="str">
        <f>IF('Frais réels'!F300="","",'Frais réels'!$F300)</f>
        <v/>
      </c>
      <c r="G301" s="279" t="str">
        <f>IF('Frais réels'!G300="","",'Frais réels'!$G300)</f>
        <v/>
      </c>
      <c r="H301" s="94"/>
      <c r="I301" s="254" t="str">
        <f t="shared" si="16"/>
        <v/>
      </c>
      <c r="J301" s="285" t="str">
        <f t="shared" si="17"/>
        <v/>
      </c>
      <c r="K301" s="291" t="str">
        <f t="shared" si="18"/>
        <v/>
      </c>
      <c r="L301" s="287" t="str">
        <f t="shared" si="19"/>
        <v/>
      </c>
      <c r="M301" s="298"/>
      <c r="N301" s="126"/>
    </row>
    <row r="302" spans="1:14" ht="20.100000000000001" customHeight="1" x14ac:dyDescent="0.25">
      <c r="A302" s="244">
        <v>296</v>
      </c>
      <c r="B302" s="252" t="str">
        <f>IF('Frais réels'!B301="","",'Frais réels'!$B301)</f>
        <v/>
      </c>
      <c r="C302" s="252" t="str">
        <f>IF('Frais réels'!C301="","",'Frais réels'!$C301)</f>
        <v/>
      </c>
      <c r="D302" s="252" t="str">
        <f>IF('Frais réels'!D301="","",'Frais réels'!$D301)</f>
        <v/>
      </c>
      <c r="E302" s="251" t="str">
        <f>IF('Frais réels'!E301="","",'Frais réels'!$E301)</f>
        <v/>
      </c>
      <c r="F302" s="251" t="str">
        <f>IF('Frais réels'!F301="","",'Frais réels'!$F301)</f>
        <v/>
      </c>
      <c r="G302" s="279" t="str">
        <f>IF('Frais réels'!G301="","",'Frais réels'!$G301)</f>
        <v/>
      </c>
      <c r="H302" s="94"/>
      <c r="I302" s="254" t="str">
        <f t="shared" si="16"/>
        <v/>
      </c>
      <c r="J302" s="285" t="str">
        <f t="shared" si="17"/>
        <v/>
      </c>
      <c r="K302" s="291" t="str">
        <f t="shared" si="18"/>
        <v/>
      </c>
      <c r="L302" s="287" t="str">
        <f t="shared" si="19"/>
        <v/>
      </c>
      <c r="M302" s="298"/>
      <c r="N302" s="126"/>
    </row>
    <row r="303" spans="1:14" ht="20.100000000000001" customHeight="1" x14ac:dyDescent="0.25">
      <c r="A303" s="244">
        <v>297</v>
      </c>
      <c r="B303" s="252" t="str">
        <f>IF('Frais réels'!B302="","",'Frais réels'!$B302)</f>
        <v/>
      </c>
      <c r="C303" s="252" t="str">
        <f>IF('Frais réels'!C302="","",'Frais réels'!$C302)</f>
        <v/>
      </c>
      <c r="D303" s="252" t="str">
        <f>IF('Frais réels'!D302="","",'Frais réels'!$D302)</f>
        <v/>
      </c>
      <c r="E303" s="251" t="str">
        <f>IF('Frais réels'!E302="","",'Frais réels'!$E302)</f>
        <v/>
      </c>
      <c r="F303" s="251" t="str">
        <f>IF('Frais réels'!F302="","",'Frais réels'!$F302)</f>
        <v/>
      </c>
      <c r="G303" s="279" t="str">
        <f>IF('Frais réels'!G302="","",'Frais réels'!$G302)</f>
        <v/>
      </c>
      <c r="H303" s="94"/>
      <c r="I303" s="254" t="str">
        <f t="shared" si="16"/>
        <v/>
      </c>
      <c r="J303" s="285" t="str">
        <f t="shared" si="17"/>
        <v/>
      </c>
      <c r="K303" s="291" t="str">
        <f t="shared" si="18"/>
        <v/>
      </c>
      <c r="L303" s="287" t="str">
        <f t="shared" si="19"/>
        <v/>
      </c>
      <c r="M303" s="298"/>
      <c r="N303" s="126"/>
    </row>
    <row r="304" spans="1:14" ht="20.100000000000001" customHeight="1" x14ac:dyDescent="0.25">
      <c r="A304" s="244">
        <v>298</v>
      </c>
      <c r="B304" s="252" t="str">
        <f>IF('Frais réels'!B303="","",'Frais réels'!$B303)</f>
        <v/>
      </c>
      <c r="C304" s="252" t="str">
        <f>IF('Frais réels'!C303="","",'Frais réels'!$C303)</f>
        <v/>
      </c>
      <c r="D304" s="252" t="str">
        <f>IF('Frais réels'!D303="","",'Frais réels'!$D303)</f>
        <v/>
      </c>
      <c r="E304" s="251" t="str">
        <f>IF('Frais réels'!E303="","",'Frais réels'!$E303)</f>
        <v/>
      </c>
      <c r="F304" s="251" t="str">
        <f>IF('Frais réels'!F303="","",'Frais réels'!$F303)</f>
        <v/>
      </c>
      <c r="G304" s="279" t="str">
        <f>IF('Frais réels'!G303="","",'Frais réels'!$G303)</f>
        <v/>
      </c>
      <c r="H304" s="94"/>
      <c r="I304" s="254" t="str">
        <f t="shared" si="16"/>
        <v/>
      </c>
      <c r="J304" s="285" t="str">
        <f t="shared" si="17"/>
        <v/>
      </c>
      <c r="K304" s="291" t="str">
        <f t="shared" si="18"/>
        <v/>
      </c>
      <c r="L304" s="287" t="str">
        <f t="shared" si="19"/>
        <v/>
      </c>
      <c r="M304" s="298"/>
      <c r="N304" s="126"/>
    </row>
    <row r="305" spans="1:14" ht="20.100000000000001" customHeight="1" x14ac:dyDescent="0.25">
      <c r="A305" s="244">
        <v>299</v>
      </c>
      <c r="B305" s="252" t="str">
        <f>IF('Frais réels'!B304="","",'Frais réels'!$B304)</f>
        <v/>
      </c>
      <c r="C305" s="252" t="str">
        <f>IF('Frais réels'!C304="","",'Frais réels'!$C304)</f>
        <v/>
      </c>
      <c r="D305" s="252" t="str">
        <f>IF('Frais réels'!D304="","",'Frais réels'!$D304)</f>
        <v/>
      </c>
      <c r="E305" s="251" t="str">
        <f>IF('Frais réels'!E304="","",'Frais réels'!$E304)</f>
        <v/>
      </c>
      <c r="F305" s="251" t="str">
        <f>IF('Frais réels'!F304="","",'Frais réels'!$F304)</f>
        <v/>
      </c>
      <c r="G305" s="279" t="str">
        <f>IF('Frais réels'!G304="","",'Frais réels'!$G304)</f>
        <v/>
      </c>
      <c r="H305" s="94"/>
      <c r="I305" s="254" t="str">
        <f t="shared" si="16"/>
        <v/>
      </c>
      <c r="J305" s="285" t="str">
        <f t="shared" si="17"/>
        <v/>
      </c>
      <c r="K305" s="291" t="str">
        <f t="shared" si="18"/>
        <v/>
      </c>
      <c r="L305" s="287" t="str">
        <f t="shared" si="19"/>
        <v/>
      </c>
      <c r="M305" s="298"/>
      <c r="N305" s="126"/>
    </row>
    <row r="306" spans="1:14" ht="20.100000000000001" customHeight="1" x14ac:dyDescent="0.25">
      <c r="A306" s="244">
        <v>300</v>
      </c>
      <c r="B306" s="252" t="str">
        <f>IF('Frais réels'!B305="","",'Frais réels'!$B305)</f>
        <v/>
      </c>
      <c r="C306" s="252" t="str">
        <f>IF('Frais réels'!C305="","",'Frais réels'!$C305)</f>
        <v/>
      </c>
      <c r="D306" s="252" t="str">
        <f>IF('Frais réels'!D305="","",'Frais réels'!$D305)</f>
        <v/>
      </c>
      <c r="E306" s="251" t="str">
        <f>IF('Frais réels'!E305="","",'Frais réels'!$E305)</f>
        <v/>
      </c>
      <c r="F306" s="251" t="str">
        <f>IF('Frais réels'!F305="","",'Frais réels'!$F305)</f>
        <v/>
      </c>
      <c r="G306" s="279" t="str">
        <f>IF('Frais réels'!G305="","",'Frais réels'!$G305)</f>
        <v/>
      </c>
      <c r="H306" s="94"/>
      <c r="I306" s="254" t="str">
        <f t="shared" si="16"/>
        <v/>
      </c>
      <c r="J306" s="285" t="str">
        <f t="shared" si="17"/>
        <v/>
      </c>
      <c r="K306" s="291" t="str">
        <f t="shared" si="18"/>
        <v/>
      </c>
      <c r="L306" s="287" t="str">
        <f t="shared" si="19"/>
        <v/>
      </c>
      <c r="M306" s="298"/>
      <c r="N306" s="126"/>
    </row>
    <row r="307" spans="1:14" ht="20.100000000000001" customHeight="1" x14ac:dyDescent="0.25">
      <c r="A307" s="244">
        <v>301</v>
      </c>
      <c r="B307" s="252" t="str">
        <f>IF('Frais réels'!B306="","",'Frais réels'!$B306)</f>
        <v/>
      </c>
      <c r="C307" s="252" t="str">
        <f>IF('Frais réels'!C306="","",'Frais réels'!$C306)</f>
        <v/>
      </c>
      <c r="D307" s="252" t="str">
        <f>IF('Frais réels'!D306="","",'Frais réels'!$D306)</f>
        <v/>
      </c>
      <c r="E307" s="251" t="str">
        <f>IF('Frais réels'!E306="","",'Frais réels'!$E306)</f>
        <v/>
      </c>
      <c r="F307" s="251" t="str">
        <f>IF('Frais réels'!F306="","",'Frais réels'!$F306)</f>
        <v/>
      </c>
      <c r="G307" s="279" t="str">
        <f>IF('Frais réels'!G306="","",'Frais réels'!$G306)</f>
        <v/>
      </c>
      <c r="H307" s="94"/>
      <c r="I307" s="254" t="str">
        <f t="shared" si="16"/>
        <v/>
      </c>
      <c r="J307" s="285" t="str">
        <f t="shared" si="17"/>
        <v/>
      </c>
      <c r="K307" s="291" t="str">
        <f t="shared" si="18"/>
        <v/>
      </c>
      <c r="L307" s="287" t="str">
        <f t="shared" si="19"/>
        <v/>
      </c>
      <c r="M307" s="298"/>
      <c r="N307" s="126"/>
    </row>
    <row r="308" spans="1:14" ht="20.100000000000001" customHeight="1" x14ac:dyDescent="0.25">
      <c r="A308" s="244">
        <v>302</v>
      </c>
      <c r="B308" s="252" t="str">
        <f>IF('Frais réels'!B307="","",'Frais réels'!$B307)</f>
        <v/>
      </c>
      <c r="C308" s="252" t="str">
        <f>IF('Frais réels'!C307="","",'Frais réels'!$C307)</f>
        <v/>
      </c>
      <c r="D308" s="252" t="str">
        <f>IF('Frais réels'!D307="","",'Frais réels'!$D307)</f>
        <v/>
      </c>
      <c r="E308" s="251" t="str">
        <f>IF('Frais réels'!E307="","",'Frais réels'!$E307)</f>
        <v/>
      </c>
      <c r="F308" s="251" t="str">
        <f>IF('Frais réels'!F307="","",'Frais réels'!$F307)</f>
        <v/>
      </c>
      <c r="G308" s="279" t="str">
        <f>IF('Frais réels'!G307="","",'Frais réels'!$G307)</f>
        <v/>
      </c>
      <c r="H308" s="94"/>
      <c r="I308" s="254" t="str">
        <f t="shared" si="16"/>
        <v/>
      </c>
      <c r="J308" s="285" t="str">
        <f t="shared" si="17"/>
        <v/>
      </c>
      <c r="K308" s="291" t="str">
        <f t="shared" si="18"/>
        <v/>
      </c>
      <c r="L308" s="287" t="str">
        <f t="shared" si="19"/>
        <v/>
      </c>
      <c r="M308" s="298"/>
      <c r="N308" s="126"/>
    </row>
    <row r="309" spans="1:14" ht="20.100000000000001" customHeight="1" x14ac:dyDescent="0.25">
      <c r="A309" s="244">
        <v>303</v>
      </c>
      <c r="B309" s="252" t="str">
        <f>IF('Frais réels'!B308="","",'Frais réels'!$B308)</f>
        <v/>
      </c>
      <c r="C309" s="252" t="str">
        <f>IF('Frais réels'!C308="","",'Frais réels'!$C308)</f>
        <v/>
      </c>
      <c r="D309" s="252" t="str">
        <f>IF('Frais réels'!D308="","",'Frais réels'!$D308)</f>
        <v/>
      </c>
      <c r="E309" s="251" t="str">
        <f>IF('Frais réels'!E308="","",'Frais réels'!$E308)</f>
        <v/>
      </c>
      <c r="F309" s="251" t="str">
        <f>IF('Frais réels'!F308="","",'Frais réels'!$F308)</f>
        <v/>
      </c>
      <c r="G309" s="279" t="str">
        <f>IF('Frais réels'!G308="","",'Frais réels'!$G308)</f>
        <v/>
      </c>
      <c r="H309" s="94"/>
      <c r="I309" s="254" t="str">
        <f t="shared" si="16"/>
        <v/>
      </c>
      <c r="J309" s="285" t="str">
        <f t="shared" si="17"/>
        <v/>
      </c>
      <c r="K309" s="291" t="str">
        <f t="shared" si="18"/>
        <v/>
      </c>
      <c r="L309" s="287" t="str">
        <f t="shared" si="19"/>
        <v/>
      </c>
      <c r="M309" s="298"/>
      <c r="N309" s="126"/>
    </row>
    <row r="310" spans="1:14" ht="20.100000000000001" customHeight="1" x14ac:dyDescent="0.25">
      <c r="A310" s="244">
        <v>304</v>
      </c>
      <c r="B310" s="252" t="str">
        <f>IF('Frais réels'!B309="","",'Frais réels'!$B309)</f>
        <v/>
      </c>
      <c r="C310" s="252" t="str">
        <f>IF('Frais réels'!C309="","",'Frais réels'!$C309)</f>
        <v/>
      </c>
      <c r="D310" s="252" t="str">
        <f>IF('Frais réels'!D309="","",'Frais réels'!$D309)</f>
        <v/>
      </c>
      <c r="E310" s="251" t="str">
        <f>IF('Frais réels'!E309="","",'Frais réels'!$E309)</f>
        <v/>
      </c>
      <c r="F310" s="251" t="str">
        <f>IF('Frais réels'!F309="","",'Frais réels'!$F309)</f>
        <v/>
      </c>
      <c r="G310" s="279" t="str">
        <f>IF('Frais réels'!G309="","",'Frais réels'!$G309)</f>
        <v/>
      </c>
      <c r="H310" s="94"/>
      <c r="I310" s="254" t="str">
        <f t="shared" si="16"/>
        <v/>
      </c>
      <c r="J310" s="285" t="str">
        <f t="shared" si="17"/>
        <v/>
      </c>
      <c r="K310" s="291" t="str">
        <f t="shared" si="18"/>
        <v/>
      </c>
      <c r="L310" s="287" t="str">
        <f t="shared" si="19"/>
        <v/>
      </c>
      <c r="M310" s="298"/>
      <c r="N310" s="126"/>
    </row>
    <row r="311" spans="1:14" ht="20.100000000000001" customHeight="1" x14ac:dyDescent="0.25">
      <c r="A311" s="244">
        <v>305</v>
      </c>
      <c r="B311" s="252" t="str">
        <f>IF('Frais réels'!B310="","",'Frais réels'!$B310)</f>
        <v/>
      </c>
      <c r="C311" s="252" t="str">
        <f>IF('Frais réels'!C310="","",'Frais réels'!$C310)</f>
        <v/>
      </c>
      <c r="D311" s="252" t="str">
        <f>IF('Frais réels'!D310="","",'Frais réels'!$D310)</f>
        <v/>
      </c>
      <c r="E311" s="251" t="str">
        <f>IF('Frais réels'!E310="","",'Frais réels'!$E310)</f>
        <v/>
      </c>
      <c r="F311" s="251" t="str">
        <f>IF('Frais réels'!F310="","",'Frais réels'!$F310)</f>
        <v/>
      </c>
      <c r="G311" s="279" t="str">
        <f>IF('Frais réels'!G310="","",'Frais réels'!$G310)</f>
        <v/>
      </c>
      <c r="H311" s="94"/>
      <c r="I311" s="254" t="str">
        <f t="shared" si="16"/>
        <v/>
      </c>
      <c r="J311" s="285" t="str">
        <f t="shared" si="17"/>
        <v/>
      </c>
      <c r="K311" s="291" t="str">
        <f t="shared" si="18"/>
        <v/>
      </c>
      <c r="L311" s="287" t="str">
        <f t="shared" si="19"/>
        <v/>
      </c>
      <c r="M311" s="298"/>
      <c r="N311" s="126"/>
    </row>
    <row r="312" spans="1:14" ht="20.100000000000001" customHeight="1" x14ac:dyDescent="0.25">
      <c r="A312" s="244">
        <v>306</v>
      </c>
      <c r="B312" s="252" t="str">
        <f>IF('Frais réels'!B311="","",'Frais réels'!$B311)</f>
        <v/>
      </c>
      <c r="C312" s="252" t="str">
        <f>IF('Frais réels'!C311="","",'Frais réels'!$C311)</f>
        <v/>
      </c>
      <c r="D312" s="252" t="str">
        <f>IF('Frais réels'!D311="","",'Frais réels'!$D311)</f>
        <v/>
      </c>
      <c r="E312" s="251" t="str">
        <f>IF('Frais réels'!E311="","",'Frais réels'!$E311)</f>
        <v/>
      </c>
      <c r="F312" s="251" t="str">
        <f>IF('Frais réels'!F311="","",'Frais réels'!$F311)</f>
        <v/>
      </c>
      <c r="G312" s="279" t="str">
        <f>IF('Frais réels'!G311="","",'Frais réels'!$G311)</f>
        <v/>
      </c>
      <c r="H312" s="94"/>
      <c r="I312" s="254" t="str">
        <f t="shared" si="16"/>
        <v/>
      </c>
      <c r="J312" s="285" t="str">
        <f t="shared" si="17"/>
        <v/>
      </c>
      <c r="K312" s="291" t="str">
        <f t="shared" si="18"/>
        <v/>
      </c>
      <c r="L312" s="287" t="str">
        <f t="shared" si="19"/>
        <v/>
      </c>
      <c r="M312" s="298"/>
      <c r="N312" s="126"/>
    </row>
    <row r="313" spans="1:14" ht="20.100000000000001" customHeight="1" x14ac:dyDescent="0.25">
      <c r="A313" s="244">
        <v>307</v>
      </c>
      <c r="B313" s="252" t="str">
        <f>IF('Frais réels'!B312="","",'Frais réels'!$B312)</f>
        <v/>
      </c>
      <c r="C313" s="252" t="str">
        <f>IF('Frais réels'!C312="","",'Frais réels'!$C312)</f>
        <v/>
      </c>
      <c r="D313" s="252" t="str">
        <f>IF('Frais réels'!D312="","",'Frais réels'!$D312)</f>
        <v/>
      </c>
      <c r="E313" s="251" t="str">
        <f>IF('Frais réels'!E312="","",'Frais réels'!$E312)</f>
        <v/>
      </c>
      <c r="F313" s="251" t="str">
        <f>IF('Frais réels'!F312="","",'Frais réels'!$F312)</f>
        <v/>
      </c>
      <c r="G313" s="279" t="str">
        <f>IF('Frais réels'!G312="","",'Frais réels'!$G312)</f>
        <v/>
      </c>
      <c r="H313" s="94"/>
      <c r="I313" s="254" t="str">
        <f t="shared" si="16"/>
        <v/>
      </c>
      <c r="J313" s="285" t="str">
        <f t="shared" si="17"/>
        <v/>
      </c>
      <c r="K313" s="291" t="str">
        <f t="shared" si="18"/>
        <v/>
      </c>
      <c r="L313" s="287" t="str">
        <f t="shared" si="19"/>
        <v/>
      </c>
      <c r="M313" s="298"/>
      <c r="N313" s="126"/>
    </row>
    <row r="314" spans="1:14" ht="20.100000000000001" customHeight="1" x14ac:dyDescent="0.25">
      <c r="A314" s="244">
        <v>308</v>
      </c>
      <c r="B314" s="252" t="str">
        <f>IF('Frais réels'!B313="","",'Frais réels'!$B313)</f>
        <v/>
      </c>
      <c r="C314" s="252" t="str">
        <f>IF('Frais réels'!C313="","",'Frais réels'!$C313)</f>
        <v/>
      </c>
      <c r="D314" s="252" t="str">
        <f>IF('Frais réels'!D313="","",'Frais réels'!$D313)</f>
        <v/>
      </c>
      <c r="E314" s="251" t="str">
        <f>IF('Frais réels'!E313="","",'Frais réels'!$E313)</f>
        <v/>
      </c>
      <c r="F314" s="251" t="str">
        <f>IF('Frais réels'!F313="","",'Frais réels'!$F313)</f>
        <v/>
      </c>
      <c r="G314" s="279" t="str">
        <f>IF('Frais réels'!G313="","",'Frais réels'!$G313)</f>
        <v/>
      </c>
      <c r="H314" s="94"/>
      <c r="I314" s="254" t="str">
        <f t="shared" si="16"/>
        <v/>
      </c>
      <c r="J314" s="285" t="str">
        <f t="shared" si="17"/>
        <v/>
      </c>
      <c r="K314" s="291" t="str">
        <f t="shared" si="18"/>
        <v/>
      </c>
      <c r="L314" s="287" t="str">
        <f t="shared" si="19"/>
        <v/>
      </c>
      <c r="M314" s="298"/>
      <c r="N314" s="126"/>
    </row>
    <row r="315" spans="1:14" ht="20.100000000000001" customHeight="1" x14ac:dyDescent="0.25">
      <c r="A315" s="244">
        <v>309</v>
      </c>
      <c r="B315" s="252" t="str">
        <f>IF('Frais réels'!B314="","",'Frais réels'!$B314)</f>
        <v/>
      </c>
      <c r="C315" s="252" t="str">
        <f>IF('Frais réels'!C314="","",'Frais réels'!$C314)</f>
        <v/>
      </c>
      <c r="D315" s="252" t="str">
        <f>IF('Frais réels'!D314="","",'Frais réels'!$D314)</f>
        <v/>
      </c>
      <c r="E315" s="251" t="str">
        <f>IF('Frais réels'!E314="","",'Frais réels'!$E314)</f>
        <v/>
      </c>
      <c r="F315" s="251" t="str">
        <f>IF('Frais réels'!F314="","",'Frais réels'!$F314)</f>
        <v/>
      </c>
      <c r="G315" s="279" t="str">
        <f>IF('Frais réels'!G314="","",'Frais réels'!$G314)</f>
        <v/>
      </c>
      <c r="H315" s="94"/>
      <c r="I315" s="254" t="str">
        <f t="shared" si="16"/>
        <v/>
      </c>
      <c r="J315" s="285" t="str">
        <f t="shared" si="17"/>
        <v/>
      </c>
      <c r="K315" s="291" t="str">
        <f t="shared" si="18"/>
        <v/>
      </c>
      <c r="L315" s="287" t="str">
        <f t="shared" si="19"/>
        <v/>
      </c>
      <c r="M315" s="298"/>
      <c r="N315" s="126"/>
    </row>
    <row r="316" spans="1:14" ht="20.100000000000001" customHeight="1" x14ac:dyDescent="0.25">
      <c r="A316" s="244">
        <v>310</v>
      </c>
      <c r="B316" s="252" t="str">
        <f>IF('Frais réels'!B315="","",'Frais réels'!$B315)</f>
        <v/>
      </c>
      <c r="C316" s="252" t="str">
        <f>IF('Frais réels'!C315="","",'Frais réels'!$C315)</f>
        <v/>
      </c>
      <c r="D316" s="252" t="str">
        <f>IF('Frais réels'!D315="","",'Frais réels'!$D315)</f>
        <v/>
      </c>
      <c r="E316" s="251" t="str">
        <f>IF('Frais réels'!E315="","",'Frais réels'!$E315)</f>
        <v/>
      </c>
      <c r="F316" s="251" t="str">
        <f>IF('Frais réels'!F315="","",'Frais réels'!$F315)</f>
        <v/>
      </c>
      <c r="G316" s="279" t="str">
        <f>IF('Frais réels'!G315="","",'Frais réels'!$G315)</f>
        <v/>
      </c>
      <c r="H316" s="94"/>
      <c r="I316" s="254" t="str">
        <f t="shared" si="16"/>
        <v/>
      </c>
      <c r="J316" s="285" t="str">
        <f t="shared" si="17"/>
        <v/>
      </c>
      <c r="K316" s="291" t="str">
        <f t="shared" si="18"/>
        <v/>
      </c>
      <c r="L316" s="287" t="str">
        <f t="shared" si="19"/>
        <v/>
      </c>
      <c r="M316" s="298"/>
      <c r="N316" s="126"/>
    </row>
    <row r="317" spans="1:14" ht="20.100000000000001" customHeight="1" x14ac:dyDescent="0.25">
      <c r="A317" s="244">
        <v>311</v>
      </c>
      <c r="B317" s="252" t="str">
        <f>IF('Frais réels'!B316="","",'Frais réels'!$B316)</f>
        <v/>
      </c>
      <c r="C317" s="252" t="str">
        <f>IF('Frais réels'!C316="","",'Frais réels'!$C316)</f>
        <v/>
      </c>
      <c r="D317" s="252" t="str">
        <f>IF('Frais réels'!D316="","",'Frais réels'!$D316)</f>
        <v/>
      </c>
      <c r="E317" s="251" t="str">
        <f>IF('Frais réels'!E316="","",'Frais réels'!$E316)</f>
        <v/>
      </c>
      <c r="F317" s="251" t="str">
        <f>IF('Frais réels'!F316="","",'Frais réels'!$F316)</f>
        <v/>
      </c>
      <c r="G317" s="279" t="str">
        <f>IF('Frais réels'!G316="","",'Frais réels'!$G316)</f>
        <v/>
      </c>
      <c r="H317" s="94"/>
      <c r="I317" s="254" t="str">
        <f t="shared" si="16"/>
        <v/>
      </c>
      <c r="J317" s="285" t="str">
        <f t="shared" si="17"/>
        <v/>
      </c>
      <c r="K317" s="291" t="str">
        <f t="shared" si="18"/>
        <v/>
      </c>
      <c r="L317" s="287" t="str">
        <f t="shared" si="19"/>
        <v/>
      </c>
      <c r="M317" s="298"/>
      <c r="N317" s="126"/>
    </row>
    <row r="318" spans="1:14" ht="20.100000000000001" customHeight="1" x14ac:dyDescent="0.25">
      <c r="A318" s="244">
        <v>312</v>
      </c>
      <c r="B318" s="252" t="str">
        <f>IF('Frais réels'!B317="","",'Frais réels'!$B317)</f>
        <v/>
      </c>
      <c r="C318" s="252" t="str">
        <f>IF('Frais réels'!C317="","",'Frais réels'!$C317)</f>
        <v/>
      </c>
      <c r="D318" s="252" t="str">
        <f>IF('Frais réels'!D317="","",'Frais réels'!$D317)</f>
        <v/>
      </c>
      <c r="E318" s="251" t="str">
        <f>IF('Frais réels'!E317="","",'Frais réels'!$E317)</f>
        <v/>
      </c>
      <c r="F318" s="251" t="str">
        <f>IF('Frais réels'!F317="","",'Frais réels'!$F317)</f>
        <v/>
      </c>
      <c r="G318" s="279" t="str">
        <f>IF('Frais réels'!G317="","",'Frais réels'!$G317)</f>
        <v/>
      </c>
      <c r="H318" s="94"/>
      <c r="I318" s="254" t="str">
        <f t="shared" si="16"/>
        <v/>
      </c>
      <c r="J318" s="285" t="str">
        <f t="shared" si="17"/>
        <v/>
      </c>
      <c r="K318" s="291" t="str">
        <f t="shared" si="18"/>
        <v/>
      </c>
      <c r="L318" s="287" t="str">
        <f t="shared" si="19"/>
        <v/>
      </c>
      <c r="M318" s="298"/>
      <c r="N318" s="126"/>
    </row>
    <row r="319" spans="1:14" ht="20.100000000000001" customHeight="1" x14ac:dyDescent="0.25">
      <c r="A319" s="244">
        <v>313</v>
      </c>
      <c r="B319" s="252" t="str">
        <f>IF('Frais réels'!B318="","",'Frais réels'!$B318)</f>
        <v/>
      </c>
      <c r="C319" s="252" t="str">
        <f>IF('Frais réels'!C318="","",'Frais réels'!$C318)</f>
        <v/>
      </c>
      <c r="D319" s="252" t="str">
        <f>IF('Frais réels'!D318="","",'Frais réels'!$D318)</f>
        <v/>
      </c>
      <c r="E319" s="251" t="str">
        <f>IF('Frais réels'!E318="","",'Frais réels'!$E318)</f>
        <v/>
      </c>
      <c r="F319" s="251" t="str">
        <f>IF('Frais réels'!F318="","",'Frais réels'!$F318)</f>
        <v/>
      </c>
      <c r="G319" s="279" t="str">
        <f>IF('Frais réels'!G318="","",'Frais réels'!$G318)</f>
        <v/>
      </c>
      <c r="H319" s="94"/>
      <c r="I319" s="254" t="str">
        <f t="shared" si="16"/>
        <v/>
      </c>
      <c r="J319" s="285" t="str">
        <f t="shared" si="17"/>
        <v/>
      </c>
      <c r="K319" s="291" t="str">
        <f t="shared" si="18"/>
        <v/>
      </c>
      <c r="L319" s="287" t="str">
        <f t="shared" si="19"/>
        <v/>
      </c>
      <c r="M319" s="298"/>
      <c r="N319" s="126"/>
    </row>
    <row r="320" spans="1:14" ht="20.100000000000001" customHeight="1" x14ac:dyDescent="0.25">
      <c r="A320" s="244">
        <v>314</v>
      </c>
      <c r="B320" s="252" t="str">
        <f>IF('Frais réels'!B319="","",'Frais réels'!$B319)</f>
        <v/>
      </c>
      <c r="C320" s="252" t="str">
        <f>IF('Frais réels'!C319="","",'Frais réels'!$C319)</f>
        <v/>
      </c>
      <c r="D320" s="252" t="str">
        <f>IF('Frais réels'!D319="","",'Frais réels'!$D319)</f>
        <v/>
      </c>
      <c r="E320" s="251" t="str">
        <f>IF('Frais réels'!E319="","",'Frais réels'!$E319)</f>
        <v/>
      </c>
      <c r="F320" s="251" t="str">
        <f>IF('Frais réels'!F319="","",'Frais réels'!$F319)</f>
        <v/>
      </c>
      <c r="G320" s="279" t="str">
        <f>IF('Frais réels'!G319="","",'Frais réels'!$G319)</f>
        <v/>
      </c>
      <c r="H320" s="94"/>
      <c r="I320" s="254" t="str">
        <f t="shared" si="16"/>
        <v/>
      </c>
      <c r="J320" s="285" t="str">
        <f t="shared" si="17"/>
        <v/>
      </c>
      <c r="K320" s="291" t="str">
        <f t="shared" si="18"/>
        <v/>
      </c>
      <c r="L320" s="287" t="str">
        <f t="shared" si="19"/>
        <v/>
      </c>
      <c r="M320" s="298"/>
      <c r="N320" s="126"/>
    </row>
    <row r="321" spans="1:14" ht="20.100000000000001" customHeight="1" x14ac:dyDescent="0.25">
      <c r="A321" s="244">
        <v>315</v>
      </c>
      <c r="B321" s="252" t="str">
        <f>IF('Frais réels'!B320="","",'Frais réels'!$B320)</f>
        <v/>
      </c>
      <c r="C321" s="252" t="str">
        <f>IF('Frais réels'!C320="","",'Frais réels'!$C320)</f>
        <v/>
      </c>
      <c r="D321" s="252" t="str">
        <f>IF('Frais réels'!D320="","",'Frais réels'!$D320)</f>
        <v/>
      </c>
      <c r="E321" s="251" t="str">
        <f>IF('Frais réels'!E320="","",'Frais réels'!$E320)</f>
        <v/>
      </c>
      <c r="F321" s="251" t="str">
        <f>IF('Frais réels'!F320="","",'Frais réels'!$F320)</f>
        <v/>
      </c>
      <c r="G321" s="279" t="str">
        <f>IF('Frais réels'!G320="","",'Frais réels'!$G320)</f>
        <v/>
      </c>
      <c r="H321" s="94"/>
      <c r="I321" s="254" t="str">
        <f t="shared" si="16"/>
        <v/>
      </c>
      <c r="J321" s="285" t="str">
        <f t="shared" si="17"/>
        <v/>
      </c>
      <c r="K321" s="291" t="str">
        <f t="shared" si="18"/>
        <v/>
      </c>
      <c r="L321" s="287" t="str">
        <f t="shared" si="19"/>
        <v/>
      </c>
      <c r="M321" s="298"/>
      <c r="N321" s="126"/>
    </row>
    <row r="322" spans="1:14" ht="20.100000000000001" customHeight="1" x14ac:dyDescent="0.25">
      <c r="A322" s="244">
        <v>316</v>
      </c>
      <c r="B322" s="252" t="str">
        <f>IF('Frais réels'!B321="","",'Frais réels'!$B321)</f>
        <v/>
      </c>
      <c r="C322" s="252" t="str">
        <f>IF('Frais réels'!C321="","",'Frais réels'!$C321)</f>
        <v/>
      </c>
      <c r="D322" s="252" t="str">
        <f>IF('Frais réels'!D321="","",'Frais réels'!$D321)</f>
        <v/>
      </c>
      <c r="E322" s="251" t="str">
        <f>IF('Frais réels'!E321="","",'Frais réels'!$E321)</f>
        <v/>
      </c>
      <c r="F322" s="251" t="str">
        <f>IF('Frais réels'!F321="","",'Frais réels'!$F321)</f>
        <v/>
      </c>
      <c r="G322" s="279" t="str">
        <f>IF('Frais réels'!G321="","",'Frais réels'!$G321)</f>
        <v/>
      </c>
      <c r="H322" s="94"/>
      <c r="I322" s="254" t="str">
        <f t="shared" si="16"/>
        <v/>
      </c>
      <c r="J322" s="285" t="str">
        <f t="shared" si="17"/>
        <v/>
      </c>
      <c r="K322" s="291" t="str">
        <f t="shared" si="18"/>
        <v/>
      </c>
      <c r="L322" s="287" t="str">
        <f t="shared" si="19"/>
        <v/>
      </c>
      <c r="M322" s="298"/>
      <c r="N322" s="126"/>
    </row>
    <row r="323" spans="1:14" ht="20.100000000000001" customHeight="1" x14ac:dyDescent="0.25">
      <c r="A323" s="244">
        <v>317</v>
      </c>
      <c r="B323" s="252" t="str">
        <f>IF('Frais réels'!B322="","",'Frais réels'!$B322)</f>
        <v/>
      </c>
      <c r="C323" s="252" t="str">
        <f>IF('Frais réels'!C322="","",'Frais réels'!$C322)</f>
        <v/>
      </c>
      <c r="D323" s="252" t="str">
        <f>IF('Frais réels'!D322="","",'Frais réels'!$D322)</f>
        <v/>
      </c>
      <c r="E323" s="251" t="str">
        <f>IF('Frais réels'!E322="","",'Frais réels'!$E322)</f>
        <v/>
      </c>
      <c r="F323" s="251" t="str">
        <f>IF('Frais réels'!F322="","",'Frais réels'!$F322)</f>
        <v/>
      </c>
      <c r="G323" s="279" t="str">
        <f>IF('Frais réels'!G322="","",'Frais réels'!$G322)</f>
        <v/>
      </c>
      <c r="H323" s="94"/>
      <c r="I323" s="254" t="str">
        <f t="shared" si="16"/>
        <v/>
      </c>
      <c r="J323" s="285" t="str">
        <f t="shared" si="17"/>
        <v/>
      </c>
      <c r="K323" s="291" t="str">
        <f t="shared" si="18"/>
        <v/>
      </c>
      <c r="L323" s="287" t="str">
        <f t="shared" si="19"/>
        <v/>
      </c>
      <c r="M323" s="298"/>
      <c r="N323" s="126"/>
    </row>
    <row r="324" spans="1:14" ht="20.100000000000001" customHeight="1" x14ac:dyDescent="0.25">
      <c r="A324" s="244">
        <v>318</v>
      </c>
      <c r="B324" s="252" t="str">
        <f>IF('Frais réels'!B323="","",'Frais réels'!$B323)</f>
        <v/>
      </c>
      <c r="C324" s="252" t="str">
        <f>IF('Frais réels'!C323="","",'Frais réels'!$C323)</f>
        <v/>
      </c>
      <c r="D324" s="252" t="str">
        <f>IF('Frais réels'!D323="","",'Frais réels'!$D323)</f>
        <v/>
      </c>
      <c r="E324" s="251" t="str">
        <f>IF('Frais réels'!E323="","",'Frais réels'!$E323)</f>
        <v/>
      </c>
      <c r="F324" s="251" t="str">
        <f>IF('Frais réels'!F323="","",'Frais réels'!$F323)</f>
        <v/>
      </c>
      <c r="G324" s="279" t="str">
        <f>IF('Frais réels'!G323="","",'Frais réels'!$G323)</f>
        <v/>
      </c>
      <c r="H324" s="94"/>
      <c r="I324" s="254" t="str">
        <f t="shared" si="16"/>
        <v/>
      </c>
      <c r="J324" s="285" t="str">
        <f t="shared" si="17"/>
        <v/>
      </c>
      <c r="K324" s="291" t="str">
        <f t="shared" si="18"/>
        <v/>
      </c>
      <c r="L324" s="287" t="str">
        <f t="shared" si="19"/>
        <v/>
      </c>
      <c r="M324" s="298"/>
      <c r="N324" s="126"/>
    </row>
    <row r="325" spans="1:14" ht="20.100000000000001" customHeight="1" x14ac:dyDescent="0.25">
      <c r="A325" s="244">
        <v>319</v>
      </c>
      <c r="B325" s="252" t="str">
        <f>IF('Frais réels'!B324="","",'Frais réels'!$B324)</f>
        <v/>
      </c>
      <c r="C325" s="252" t="str">
        <f>IF('Frais réels'!C324="","",'Frais réels'!$C324)</f>
        <v/>
      </c>
      <c r="D325" s="252" t="str">
        <f>IF('Frais réels'!D324="","",'Frais réels'!$D324)</f>
        <v/>
      </c>
      <c r="E325" s="251" t="str">
        <f>IF('Frais réels'!E324="","",'Frais réels'!$E324)</f>
        <v/>
      </c>
      <c r="F325" s="251" t="str">
        <f>IF('Frais réels'!F324="","",'Frais réels'!$F324)</f>
        <v/>
      </c>
      <c r="G325" s="279" t="str">
        <f>IF('Frais réels'!G324="","",'Frais réels'!$G324)</f>
        <v/>
      </c>
      <c r="H325" s="94"/>
      <c r="I325" s="254" t="str">
        <f t="shared" si="16"/>
        <v/>
      </c>
      <c r="J325" s="285" t="str">
        <f t="shared" si="17"/>
        <v/>
      </c>
      <c r="K325" s="291" t="str">
        <f t="shared" si="18"/>
        <v/>
      </c>
      <c r="L325" s="287" t="str">
        <f t="shared" si="19"/>
        <v/>
      </c>
      <c r="M325" s="298"/>
      <c r="N325" s="126"/>
    </row>
    <row r="326" spans="1:14" ht="20.100000000000001" customHeight="1" x14ac:dyDescent="0.25">
      <c r="A326" s="244">
        <v>320</v>
      </c>
      <c r="B326" s="252" t="str">
        <f>IF('Frais réels'!B325="","",'Frais réels'!$B325)</f>
        <v/>
      </c>
      <c r="C326" s="252" t="str">
        <f>IF('Frais réels'!C325="","",'Frais réels'!$C325)</f>
        <v/>
      </c>
      <c r="D326" s="252" t="str">
        <f>IF('Frais réels'!D325="","",'Frais réels'!$D325)</f>
        <v/>
      </c>
      <c r="E326" s="251" t="str">
        <f>IF('Frais réels'!E325="","",'Frais réels'!$E325)</f>
        <v/>
      </c>
      <c r="F326" s="251" t="str">
        <f>IF('Frais réels'!F325="","",'Frais réels'!$F325)</f>
        <v/>
      </c>
      <c r="G326" s="279" t="str">
        <f>IF('Frais réels'!G325="","",'Frais réels'!$G325)</f>
        <v/>
      </c>
      <c r="H326" s="94"/>
      <c r="I326" s="254" t="str">
        <f t="shared" si="16"/>
        <v/>
      </c>
      <c r="J326" s="285" t="str">
        <f t="shared" si="17"/>
        <v/>
      </c>
      <c r="K326" s="291" t="str">
        <f t="shared" si="18"/>
        <v/>
      </c>
      <c r="L326" s="287" t="str">
        <f t="shared" si="19"/>
        <v/>
      </c>
      <c r="M326" s="298"/>
      <c r="N326" s="126"/>
    </row>
    <row r="327" spans="1:14" ht="20.100000000000001" customHeight="1" x14ac:dyDescent="0.25">
      <c r="A327" s="244">
        <v>321</v>
      </c>
      <c r="B327" s="252" t="str">
        <f>IF('Frais réels'!B326="","",'Frais réels'!$B326)</f>
        <v/>
      </c>
      <c r="C327" s="252" t="str">
        <f>IF('Frais réels'!C326="","",'Frais réels'!$C326)</f>
        <v/>
      </c>
      <c r="D327" s="252" t="str">
        <f>IF('Frais réels'!D326="","",'Frais réels'!$D326)</f>
        <v/>
      </c>
      <c r="E327" s="251" t="str">
        <f>IF('Frais réels'!E326="","",'Frais réels'!$E326)</f>
        <v/>
      </c>
      <c r="F327" s="251" t="str">
        <f>IF('Frais réels'!F326="","",'Frais réels'!$F326)</f>
        <v/>
      </c>
      <c r="G327" s="279" t="str">
        <f>IF('Frais réels'!G326="","",'Frais réels'!$G326)</f>
        <v/>
      </c>
      <c r="H327" s="94"/>
      <c r="I327" s="254" t="str">
        <f t="shared" si="16"/>
        <v/>
      </c>
      <c r="J327" s="285" t="str">
        <f t="shared" si="17"/>
        <v/>
      </c>
      <c r="K327" s="291" t="str">
        <f t="shared" si="18"/>
        <v/>
      </c>
      <c r="L327" s="287" t="str">
        <f t="shared" si="19"/>
        <v/>
      </c>
      <c r="M327" s="298"/>
      <c r="N327" s="126"/>
    </row>
    <row r="328" spans="1:14" ht="20.100000000000001" customHeight="1" x14ac:dyDescent="0.25">
      <c r="A328" s="244">
        <v>322</v>
      </c>
      <c r="B328" s="252" t="str">
        <f>IF('Frais réels'!B327="","",'Frais réels'!$B327)</f>
        <v/>
      </c>
      <c r="C328" s="252" t="str">
        <f>IF('Frais réels'!C327="","",'Frais réels'!$C327)</f>
        <v/>
      </c>
      <c r="D328" s="252" t="str">
        <f>IF('Frais réels'!D327="","",'Frais réels'!$D327)</f>
        <v/>
      </c>
      <c r="E328" s="251" t="str">
        <f>IF('Frais réels'!E327="","",'Frais réels'!$E327)</f>
        <v/>
      </c>
      <c r="F328" s="251" t="str">
        <f>IF('Frais réels'!F327="","",'Frais réels'!$F327)</f>
        <v/>
      </c>
      <c r="G328" s="279" t="str">
        <f>IF('Frais réels'!G327="","",'Frais réels'!$G327)</f>
        <v/>
      </c>
      <c r="H328" s="94"/>
      <c r="I328" s="254" t="str">
        <f t="shared" ref="I328:I391" si="20">IF($G328="","",IF($H328&gt;$G328,"Le montant éligible ne peut etre supérieur au montant présenté",""))</f>
        <v/>
      </c>
      <c r="J328" s="285" t="str">
        <f t="shared" ref="J328:J391" si="21">IF(OR(H328=0, ISBLANK(H328)), "", H328)</f>
        <v/>
      </c>
      <c r="K328" s="291" t="str">
        <f t="shared" ref="K328:K391" si="22">IF(F328="Aller - Retour Mayotte - Hexagone",IF(1900=0,"",1900),IF(F328="Aller - Retour Mayotte - La Réunion",IF(700=0,"",700),IF(F328="Aller - Retour Mayotte - Caraïbes",IF(2200=0,"",2200),IF(E328="Billets de train",IF(H328=0,"",""),IF(E328="","")))))</f>
        <v/>
      </c>
      <c r="L328" s="287" t="str">
        <f t="shared" ref="L328:L391" si="23">IF(J328="", "", IF(MIN(J328,K328)=0, "", MIN(J328,K328)))</f>
        <v/>
      </c>
      <c r="M328" s="298"/>
      <c r="N328" s="126"/>
    </row>
    <row r="329" spans="1:14" ht="20.100000000000001" customHeight="1" x14ac:dyDescent="0.25">
      <c r="A329" s="244">
        <v>323</v>
      </c>
      <c r="B329" s="252" t="str">
        <f>IF('Frais réels'!B328="","",'Frais réels'!$B328)</f>
        <v/>
      </c>
      <c r="C329" s="252" t="str">
        <f>IF('Frais réels'!C328="","",'Frais réels'!$C328)</f>
        <v/>
      </c>
      <c r="D329" s="252" t="str">
        <f>IF('Frais réels'!D328="","",'Frais réels'!$D328)</f>
        <v/>
      </c>
      <c r="E329" s="251" t="str">
        <f>IF('Frais réels'!E328="","",'Frais réels'!$E328)</f>
        <v/>
      </c>
      <c r="F329" s="251" t="str">
        <f>IF('Frais réels'!F328="","",'Frais réels'!$F328)</f>
        <v/>
      </c>
      <c r="G329" s="279" t="str">
        <f>IF('Frais réels'!G328="","",'Frais réels'!$G328)</f>
        <v/>
      </c>
      <c r="H329" s="94"/>
      <c r="I329" s="254" t="str">
        <f t="shared" si="20"/>
        <v/>
      </c>
      <c r="J329" s="285" t="str">
        <f t="shared" si="21"/>
        <v/>
      </c>
      <c r="K329" s="291" t="str">
        <f t="shared" si="22"/>
        <v/>
      </c>
      <c r="L329" s="287" t="str">
        <f t="shared" si="23"/>
        <v/>
      </c>
      <c r="M329" s="298"/>
      <c r="N329" s="126"/>
    </row>
    <row r="330" spans="1:14" ht="20.100000000000001" customHeight="1" x14ac:dyDescent="0.25">
      <c r="A330" s="244">
        <v>324</v>
      </c>
      <c r="B330" s="252" t="str">
        <f>IF('Frais réels'!B329="","",'Frais réels'!$B329)</f>
        <v/>
      </c>
      <c r="C330" s="252" t="str">
        <f>IF('Frais réels'!C329="","",'Frais réels'!$C329)</f>
        <v/>
      </c>
      <c r="D330" s="252" t="str">
        <f>IF('Frais réels'!D329="","",'Frais réels'!$D329)</f>
        <v/>
      </c>
      <c r="E330" s="251" t="str">
        <f>IF('Frais réels'!E329="","",'Frais réels'!$E329)</f>
        <v/>
      </c>
      <c r="F330" s="251" t="str">
        <f>IF('Frais réels'!F329="","",'Frais réels'!$F329)</f>
        <v/>
      </c>
      <c r="G330" s="279" t="str">
        <f>IF('Frais réels'!G329="","",'Frais réels'!$G329)</f>
        <v/>
      </c>
      <c r="H330" s="94"/>
      <c r="I330" s="254" t="str">
        <f t="shared" si="20"/>
        <v/>
      </c>
      <c r="J330" s="285" t="str">
        <f t="shared" si="21"/>
        <v/>
      </c>
      <c r="K330" s="291" t="str">
        <f t="shared" si="22"/>
        <v/>
      </c>
      <c r="L330" s="287" t="str">
        <f t="shared" si="23"/>
        <v/>
      </c>
      <c r="M330" s="298"/>
      <c r="N330" s="126"/>
    </row>
    <row r="331" spans="1:14" ht="20.100000000000001" customHeight="1" x14ac:dyDescent="0.25">
      <c r="A331" s="244">
        <v>325</v>
      </c>
      <c r="B331" s="252" t="str">
        <f>IF('Frais réels'!B330="","",'Frais réels'!$B330)</f>
        <v/>
      </c>
      <c r="C331" s="252" t="str">
        <f>IF('Frais réels'!C330="","",'Frais réels'!$C330)</f>
        <v/>
      </c>
      <c r="D331" s="252" t="str">
        <f>IF('Frais réels'!D330="","",'Frais réels'!$D330)</f>
        <v/>
      </c>
      <c r="E331" s="251" t="str">
        <f>IF('Frais réels'!E330="","",'Frais réels'!$E330)</f>
        <v/>
      </c>
      <c r="F331" s="251" t="str">
        <f>IF('Frais réels'!F330="","",'Frais réels'!$F330)</f>
        <v/>
      </c>
      <c r="G331" s="279" t="str">
        <f>IF('Frais réels'!G330="","",'Frais réels'!$G330)</f>
        <v/>
      </c>
      <c r="H331" s="94"/>
      <c r="I331" s="254" t="str">
        <f t="shared" si="20"/>
        <v/>
      </c>
      <c r="J331" s="285" t="str">
        <f t="shared" si="21"/>
        <v/>
      </c>
      <c r="K331" s="291" t="str">
        <f t="shared" si="22"/>
        <v/>
      </c>
      <c r="L331" s="287" t="str">
        <f t="shared" si="23"/>
        <v/>
      </c>
      <c r="M331" s="298"/>
      <c r="N331" s="126"/>
    </row>
    <row r="332" spans="1:14" ht="20.100000000000001" customHeight="1" x14ac:dyDescent="0.25">
      <c r="A332" s="244">
        <v>326</v>
      </c>
      <c r="B332" s="252" t="str">
        <f>IF('Frais réels'!B331="","",'Frais réels'!$B331)</f>
        <v/>
      </c>
      <c r="C332" s="252" t="str">
        <f>IF('Frais réels'!C331="","",'Frais réels'!$C331)</f>
        <v/>
      </c>
      <c r="D332" s="252" t="str">
        <f>IF('Frais réels'!D331="","",'Frais réels'!$D331)</f>
        <v/>
      </c>
      <c r="E332" s="251" t="str">
        <f>IF('Frais réels'!E331="","",'Frais réels'!$E331)</f>
        <v/>
      </c>
      <c r="F332" s="251" t="str">
        <f>IF('Frais réels'!F331="","",'Frais réels'!$F331)</f>
        <v/>
      </c>
      <c r="G332" s="279" t="str">
        <f>IF('Frais réels'!G331="","",'Frais réels'!$G331)</f>
        <v/>
      </c>
      <c r="H332" s="94"/>
      <c r="I332" s="254" t="str">
        <f t="shared" si="20"/>
        <v/>
      </c>
      <c r="J332" s="285" t="str">
        <f t="shared" si="21"/>
        <v/>
      </c>
      <c r="K332" s="291" t="str">
        <f t="shared" si="22"/>
        <v/>
      </c>
      <c r="L332" s="287" t="str">
        <f t="shared" si="23"/>
        <v/>
      </c>
      <c r="M332" s="298"/>
      <c r="N332" s="126"/>
    </row>
    <row r="333" spans="1:14" ht="20.100000000000001" customHeight="1" x14ac:dyDescent="0.25">
      <c r="A333" s="244">
        <v>327</v>
      </c>
      <c r="B333" s="252" t="str">
        <f>IF('Frais réels'!B332="","",'Frais réels'!$B332)</f>
        <v/>
      </c>
      <c r="C333" s="252" t="str">
        <f>IF('Frais réels'!C332="","",'Frais réels'!$C332)</f>
        <v/>
      </c>
      <c r="D333" s="252" t="str">
        <f>IF('Frais réels'!D332="","",'Frais réels'!$D332)</f>
        <v/>
      </c>
      <c r="E333" s="251" t="str">
        <f>IF('Frais réels'!E332="","",'Frais réels'!$E332)</f>
        <v/>
      </c>
      <c r="F333" s="251" t="str">
        <f>IF('Frais réels'!F332="","",'Frais réels'!$F332)</f>
        <v/>
      </c>
      <c r="G333" s="279" t="str">
        <f>IF('Frais réels'!G332="","",'Frais réels'!$G332)</f>
        <v/>
      </c>
      <c r="H333" s="94"/>
      <c r="I333" s="254" t="str">
        <f t="shared" si="20"/>
        <v/>
      </c>
      <c r="J333" s="285" t="str">
        <f t="shared" si="21"/>
        <v/>
      </c>
      <c r="K333" s="291" t="str">
        <f t="shared" si="22"/>
        <v/>
      </c>
      <c r="L333" s="287" t="str">
        <f t="shared" si="23"/>
        <v/>
      </c>
      <c r="M333" s="298"/>
      <c r="N333" s="126"/>
    </row>
    <row r="334" spans="1:14" ht="20.100000000000001" customHeight="1" x14ac:dyDescent="0.25">
      <c r="A334" s="244">
        <v>328</v>
      </c>
      <c r="B334" s="252" t="str">
        <f>IF('Frais réels'!B333="","",'Frais réels'!$B333)</f>
        <v/>
      </c>
      <c r="C334" s="252" t="str">
        <f>IF('Frais réels'!C333="","",'Frais réels'!$C333)</f>
        <v/>
      </c>
      <c r="D334" s="252" t="str">
        <f>IF('Frais réels'!D333="","",'Frais réels'!$D333)</f>
        <v/>
      </c>
      <c r="E334" s="251" t="str">
        <f>IF('Frais réels'!E333="","",'Frais réels'!$E333)</f>
        <v/>
      </c>
      <c r="F334" s="251" t="str">
        <f>IF('Frais réels'!F333="","",'Frais réels'!$F333)</f>
        <v/>
      </c>
      <c r="G334" s="279" t="str">
        <f>IF('Frais réels'!G333="","",'Frais réels'!$G333)</f>
        <v/>
      </c>
      <c r="H334" s="94"/>
      <c r="I334" s="254" t="str">
        <f t="shared" si="20"/>
        <v/>
      </c>
      <c r="J334" s="285" t="str">
        <f t="shared" si="21"/>
        <v/>
      </c>
      <c r="K334" s="291" t="str">
        <f t="shared" si="22"/>
        <v/>
      </c>
      <c r="L334" s="287" t="str">
        <f t="shared" si="23"/>
        <v/>
      </c>
      <c r="M334" s="298"/>
      <c r="N334" s="126"/>
    </row>
    <row r="335" spans="1:14" ht="20.100000000000001" customHeight="1" x14ac:dyDescent="0.25">
      <c r="A335" s="244">
        <v>329</v>
      </c>
      <c r="B335" s="252" t="str">
        <f>IF('Frais réels'!B334="","",'Frais réels'!$B334)</f>
        <v/>
      </c>
      <c r="C335" s="252" t="str">
        <f>IF('Frais réels'!C334="","",'Frais réels'!$C334)</f>
        <v/>
      </c>
      <c r="D335" s="252" t="str">
        <f>IF('Frais réels'!D334="","",'Frais réels'!$D334)</f>
        <v/>
      </c>
      <c r="E335" s="251" t="str">
        <f>IF('Frais réels'!E334="","",'Frais réels'!$E334)</f>
        <v/>
      </c>
      <c r="F335" s="251" t="str">
        <f>IF('Frais réels'!F334="","",'Frais réels'!$F334)</f>
        <v/>
      </c>
      <c r="G335" s="279" t="str">
        <f>IF('Frais réels'!G334="","",'Frais réels'!$G334)</f>
        <v/>
      </c>
      <c r="H335" s="94"/>
      <c r="I335" s="254" t="str">
        <f t="shared" si="20"/>
        <v/>
      </c>
      <c r="J335" s="285" t="str">
        <f t="shared" si="21"/>
        <v/>
      </c>
      <c r="K335" s="291" t="str">
        <f t="shared" si="22"/>
        <v/>
      </c>
      <c r="L335" s="287" t="str">
        <f t="shared" si="23"/>
        <v/>
      </c>
      <c r="M335" s="298"/>
      <c r="N335" s="126"/>
    </row>
    <row r="336" spans="1:14" ht="20.100000000000001" customHeight="1" x14ac:dyDescent="0.25">
      <c r="A336" s="244">
        <v>330</v>
      </c>
      <c r="B336" s="252" t="str">
        <f>IF('Frais réels'!B335="","",'Frais réels'!$B335)</f>
        <v/>
      </c>
      <c r="C336" s="252" t="str">
        <f>IF('Frais réels'!C335="","",'Frais réels'!$C335)</f>
        <v/>
      </c>
      <c r="D336" s="252" t="str">
        <f>IF('Frais réels'!D335="","",'Frais réels'!$D335)</f>
        <v/>
      </c>
      <c r="E336" s="251" t="str">
        <f>IF('Frais réels'!E335="","",'Frais réels'!$E335)</f>
        <v/>
      </c>
      <c r="F336" s="251" t="str">
        <f>IF('Frais réels'!F335="","",'Frais réels'!$F335)</f>
        <v/>
      </c>
      <c r="G336" s="279" t="str">
        <f>IF('Frais réels'!G335="","",'Frais réels'!$G335)</f>
        <v/>
      </c>
      <c r="H336" s="94"/>
      <c r="I336" s="254" t="str">
        <f t="shared" si="20"/>
        <v/>
      </c>
      <c r="J336" s="285" t="str">
        <f t="shared" si="21"/>
        <v/>
      </c>
      <c r="K336" s="291" t="str">
        <f t="shared" si="22"/>
        <v/>
      </c>
      <c r="L336" s="287" t="str">
        <f t="shared" si="23"/>
        <v/>
      </c>
      <c r="M336" s="298"/>
      <c r="N336" s="126"/>
    </row>
    <row r="337" spans="1:14" ht="20.100000000000001" customHeight="1" x14ac:dyDescent="0.25">
      <c r="A337" s="244">
        <v>331</v>
      </c>
      <c r="B337" s="252" t="str">
        <f>IF('Frais réels'!B336="","",'Frais réels'!$B336)</f>
        <v/>
      </c>
      <c r="C337" s="252" t="str">
        <f>IF('Frais réels'!C336="","",'Frais réels'!$C336)</f>
        <v/>
      </c>
      <c r="D337" s="252" t="str">
        <f>IF('Frais réels'!D336="","",'Frais réels'!$D336)</f>
        <v/>
      </c>
      <c r="E337" s="251" t="str">
        <f>IF('Frais réels'!E336="","",'Frais réels'!$E336)</f>
        <v/>
      </c>
      <c r="F337" s="251" t="str">
        <f>IF('Frais réels'!F336="","",'Frais réels'!$F336)</f>
        <v/>
      </c>
      <c r="G337" s="279" t="str">
        <f>IF('Frais réels'!G336="","",'Frais réels'!$G336)</f>
        <v/>
      </c>
      <c r="H337" s="94"/>
      <c r="I337" s="254" t="str">
        <f t="shared" si="20"/>
        <v/>
      </c>
      <c r="J337" s="285" t="str">
        <f t="shared" si="21"/>
        <v/>
      </c>
      <c r="K337" s="291" t="str">
        <f t="shared" si="22"/>
        <v/>
      </c>
      <c r="L337" s="287" t="str">
        <f t="shared" si="23"/>
        <v/>
      </c>
      <c r="M337" s="298"/>
      <c r="N337" s="126"/>
    </row>
    <row r="338" spans="1:14" ht="20.100000000000001" customHeight="1" x14ac:dyDescent="0.25">
      <c r="A338" s="244">
        <v>332</v>
      </c>
      <c r="B338" s="252" t="str">
        <f>IF('Frais réels'!B337="","",'Frais réels'!$B337)</f>
        <v/>
      </c>
      <c r="C338" s="252" t="str">
        <f>IF('Frais réels'!C337="","",'Frais réels'!$C337)</f>
        <v/>
      </c>
      <c r="D338" s="252" t="str">
        <f>IF('Frais réels'!D337="","",'Frais réels'!$D337)</f>
        <v/>
      </c>
      <c r="E338" s="251" t="str">
        <f>IF('Frais réels'!E337="","",'Frais réels'!$E337)</f>
        <v/>
      </c>
      <c r="F338" s="251" t="str">
        <f>IF('Frais réels'!F337="","",'Frais réels'!$F337)</f>
        <v/>
      </c>
      <c r="G338" s="279" t="str">
        <f>IF('Frais réels'!G337="","",'Frais réels'!$G337)</f>
        <v/>
      </c>
      <c r="H338" s="94"/>
      <c r="I338" s="254" t="str">
        <f t="shared" si="20"/>
        <v/>
      </c>
      <c r="J338" s="285" t="str">
        <f t="shared" si="21"/>
        <v/>
      </c>
      <c r="K338" s="291" t="str">
        <f t="shared" si="22"/>
        <v/>
      </c>
      <c r="L338" s="287" t="str">
        <f t="shared" si="23"/>
        <v/>
      </c>
      <c r="M338" s="298"/>
      <c r="N338" s="126"/>
    </row>
    <row r="339" spans="1:14" ht="20.100000000000001" customHeight="1" x14ac:dyDescent="0.25">
      <c r="A339" s="244">
        <v>333</v>
      </c>
      <c r="B339" s="252" t="str">
        <f>IF('Frais réels'!B338="","",'Frais réels'!$B338)</f>
        <v/>
      </c>
      <c r="C339" s="252" t="str">
        <f>IF('Frais réels'!C338="","",'Frais réels'!$C338)</f>
        <v/>
      </c>
      <c r="D339" s="252" t="str">
        <f>IF('Frais réels'!D338="","",'Frais réels'!$D338)</f>
        <v/>
      </c>
      <c r="E339" s="251" t="str">
        <f>IF('Frais réels'!E338="","",'Frais réels'!$E338)</f>
        <v/>
      </c>
      <c r="F339" s="251" t="str">
        <f>IF('Frais réels'!F338="","",'Frais réels'!$F338)</f>
        <v/>
      </c>
      <c r="G339" s="279" t="str">
        <f>IF('Frais réels'!G338="","",'Frais réels'!$G338)</f>
        <v/>
      </c>
      <c r="H339" s="94"/>
      <c r="I339" s="254" t="str">
        <f t="shared" si="20"/>
        <v/>
      </c>
      <c r="J339" s="285" t="str">
        <f t="shared" si="21"/>
        <v/>
      </c>
      <c r="K339" s="291" t="str">
        <f t="shared" si="22"/>
        <v/>
      </c>
      <c r="L339" s="287" t="str">
        <f t="shared" si="23"/>
        <v/>
      </c>
      <c r="M339" s="298"/>
      <c r="N339" s="126"/>
    </row>
    <row r="340" spans="1:14" ht="20.100000000000001" customHeight="1" x14ac:dyDescent="0.25">
      <c r="A340" s="244">
        <v>334</v>
      </c>
      <c r="B340" s="252" t="str">
        <f>IF('Frais réels'!B339="","",'Frais réels'!$B339)</f>
        <v/>
      </c>
      <c r="C340" s="252" t="str">
        <f>IF('Frais réels'!C339="","",'Frais réels'!$C339)</f>
        <v/>
      </c>
      <c r="D340" s="252" t="str">
        <f>IF('Frais réels'!D339="","",'Frais réels'!$D339)</f>
        <v/>
      </c>
      <c r="E340" s="251" t="str">
        <f>IF('Frais réels'!E339="","",'Frais réels'!$E339)</f>
        <v/>
      </c>
      <c r="F340" s="251" t="str">
        <f>IF('Frais réels'!F339="","",'Frais réels'!$F339)</f>
        <v/>
      </c>
      <c r="G340" s="279" t="str">
        <f>IF('Frais réels'!G339="","",'Frais réels'!$G339)</f>
        <v/>
      </c>
      <c r="H340" s="94"/>
      <c r="I340" s="254" t="str">
        <f t="shared" si="20"/>
        <v/>
      </c>
      <c r="J340" s="285" t="str">
        <f t="shared" si="21"/>
        <v/>
      </c>
      <c r="K340" s="291" t="str">
        <f t="shared" si="22"/>
        <v/>
      </c>
      <c r="L340" s="287" t="str">
        <f t="shared" si="23"/>
        <v/>
      </c>
      <c r="M340" s="298"/>
      <c r="N340" s="126"/>
    </row>
    <row r="341" spans="1:14" ht="20.100000000000001" customHeight="1" x14ac:dyDescent="0.25">
      <c r="A341" s="244">
        <v>335</v>
      </c>
      <c r="B341" s="252" t="str">
        <f>IF('Frais réels'!B340="","",'Frais réels'!$B340)</f>
        <v/>
      </c>
      <c r="C341" s="252" t="str">
        <f>IF('Frais réels'!C340="","",'Frais réels'!$C340)</f>
        <v/>
      </c>
      <c r="D341" s="252" t="str">
        <f>IF('Frais réels'!D340="","",'Frais réels'!$D340)</f>
        <v/>
      </c>
      <c r="E341" s="251" t="str">
        <f>IF('Frais réels'!E340="","",'Frais réels'!$E340)</f>
        <v/>
      </c>
      <c r="F341" s="251" t="str">
        <f>IF('Frais réels'!F340="","",'Frais réels'!$F340)</f>
        <v/>
      </c>
      <c r="G341" s="279" t="str">
        <f>IF('Frais réels'!G340="","",'Frais réels'!$G340)</f>
        <v/>
      </c>
      <c r="H341" s="94"/>
      <c r="I341" s="254" t="str">
        <f t="shared" si="20"/>
        <v/>
      </c>
      <c r="J341" s="285" t="str">
        <f t="shared" si="21"/>
        <v/>
      </c>
      <c r="K341" s="291" t="str">
        <f t="shared" si="22"/>
        <v/>
      </c>
      <c r="L341" s="287" t="str">
        <f t="shared" si="23"/>
        <v/>
      </c>
      <c r="M341" s="298"/>
      <c r="N341" s="126"/>
    </row>
    <row r="342" spans="1:14" ht="20.100000000000001" customHeight="1" x14ac:dyDescent="0.25">
      <c r="A342" s="244">
        <v>336</v>
      </c>
      <c r="B342" s="252" t="str">
        <f>IF('Frais réels'!B341="","",'Frais réels'!$B341)</f>
        <v/>
      </c>
      <c r="C342" s="252" t="str">
        <f>IF('Frais réels'!C341="","",'Frais réels'!$C341)</f>
        <v/>
      </c>
      <c r="D342" s="252" t="str">
        <f>IF('Frais réels'!D341="","",'Frais réels'!$D341)</f>
        <v/>
      </c>
      <c r="E342" s="251" t="str">
        <f>IF('Frais réels'!E341="","",'Frais réels'!$E341)</f>
        <v/>
      </c>
      <c r="F342" s="251" t="str">
        <f>IF('Frais réels'!F341="","",'Frais réels'!$F341)</f>
        <v/>
      </c>
      <c r="G342" s="279" t="str">
        <f>IF('Frais réels'!G341="","",'Frais réels'!$G341)</f>
        <v/>
      </c>
      <c r="H342" s="94"/>
      <c r="I342" s="254" t="str">
        <f t="shared" si="20"/>
        <v/>
      </c>
      <c r="J342" s="285" t="str">
        <f t="shared" si="21"/>
        <v/>
      </c>
      <c r="K342" s="291" t="str">
        <f t="shared" si="22"/>
        <v/>
      </c>
      <c r="L342" s="287" t="str">
        <f t="shared" si="23"/>
        <v/>
      </c>
      <c r="M342" s="298"/>
      <c r="N342" s="126"/>
    </row>
    <row r="343" spans="1:14" ht="20.100000000000001" customHeight="1" x14ac:dyDescent="0.25">
      <c r="A343" s="244">
        <v>337</v>
      </c>
      <c r="B343" s="252" t="str">
        <f>IF('Frais réels'!B342="","",'Frais réels'!$B342)</f>
        <v/>
      </c>
      <c r="C343" s="252" t="str">
        <f>IF('Frais réels'!C342="","",'Frais réels'!$C342)</f>
        <v/>
      </c>
      <c r="D343" s="252" t="str">
        <f>IF('Frais réels'!D342="","",'Frais réels'!$D342)</f>
        <v/>
      </c>
      <c r="E343" s="251" t="str">
        <f>IF('Frais réels'!E342="","",'Frais réels'!$E342)</f>
        <v/>
      </c>
      <c r="F343" s="251" t="str">
        <f>IF('Frais réels'!F342="","",'Frais réels'!$F342)</f>
        <v/>
      </c>
      <c r="G343" s="279" t="str">
        <f>IF('Frais réels'!G342="","",'Frais réels'!$G342)</f>
        <v/>
      </c>
      <c r="H343" s="94"/>
      <c r="I343" s="254" t="str">
        <f t="shared" si="20"/>
        <v/>
      </c>
      <c r="J343" s="285" t="str">
        <f t="shared" si="21"/>
        <v/>
      </c>
      <c r="K343" s="291" t="str">
        <f t="shared" si="22"/>
        <v/>
      </c>
      <c r="L343" s="287" t="str">
        <f t="shared" si="23"/>
        <v/>
      </c>
      <c r="M343" s="298"/>
      <c r="N343" s="126"/>
    </row>
    <row r="344" spans="1:14" ht="20.100000000000001" customHeight="1" x14ac:dyDescent="0.25">
      <c r="A344" s="244">
        <v>338</v>
      </c>
      <c r="B344" s="252" t="str">
        <f>IF('Frais réels'!B343="","",'Frais réels'!$B343)</f>
        <v/>
      </c>
      <c r="C344" s="252" t="str">
        <f>IF('Frais réels'!C343="","",'Frais réels'!$C343)</f>
        <v/>
      </c>
      <c r="D344" s="252" t="str">
        <f>IF('Frais réels'!D343="","",'Frais réels'!$D343)</f>
        <v/>
      </c>
      <c r="E344" s="251" t="str">
        <f>IF('Frais réels'!E343="","",'Frais réels'!$E343)</f>
        <v/>
      </c>
      <c r="F344" s="251" t="str">
        <f>IF('Frais réels'!F343="","",'Frais réels'!$F343)</f>
        <v/>
      </c>
      <c r="G344" s="279" t="str">
        <f>IF('Frais réels'!G343="","",'Frais réels'!$G343)</f>
        <v/>
      </c>
      <c r="H344" s="94"/>
      <c r="I344" s="254" t="str">
        <f t="shared" si="20"/>
        <v/>
      </c>
      <c r="J344" s="285" t="str">
        <f t="shared" si="21"/>
        <v/>
      </c>
      <c r="K344" s="291" t="str">
        <f t="shared" si="22"/>
        <v/>
      </c>
      <c r="L344" s="287" t="str">
        <f t="shared" si="23"/>
        <v/>
      </c>
      <c r="M344" s="298"/>
      <c r="N344" s="126"/>
    </row>
    <row r="345" spans="1:14" ht="20.100000000000001" customHeight="1" x14ac:dyDescent="0.25">
      <c r="A345" s="244">
        <v>339</v>
      </c>
      <c r="B345" s="252" t="str">
        <f>IF('Frais réels'!B344="","",'Frais réels'!$B344)</f>
        <v/>
      </c>
      <c r="C345" s="252" t="str">
        <f>IF('Frais réels'!C344="","",'Frais réels'!$C344)</f>
        <v/>
      </c>
      <c r="D345" s="252" t="str">
        <f>IF('Frais réels'!D344="","",'Frais réels'!$D344)</f>
        <v/>
      </c>
      <c r="E345" s="251" t="str">
        <f>IF('Frais réels'!E344="","",'Frais réels'!$E344)</f>
        <v/>
      </c>
      <c r="F345" s="251" t="str">
        <f>IF('Frais réels'!F344="","",'Frais réels'!$F344)</f>
        <v/>
      </c>
      <c r="G345" s="279" t="str">
        <f>IF('Frais réels'!G344="","",'Frais réels'!$G344)</f>
        <v/>
      </c>
      <c r="H345" s="94"/>
      <c r="I345" s="254" t="str">
        <f t="shared" si="20"/>
        <v/>
      </c>
      <c r="J345" s="285" t="str">
        <f t="shared" si="21"/>
        <v/>
      </c>
      <c r="K345" s="291" t="str">
        <f t="shared" si="22"/>
        <v/>
      </c>
      <c r="L345" s="287" t="str">
        <f t="shared" si="23"/>
        <v/>
      </c>
      <c r="M345" s="298"/>
      <c r="N345" s="126"/>
    </row>
    <row r="346" spans="1:14" ht="20.100000000000001" customHeight="1" x14ac:dyDescent="0.25">
      <c r="A346" s="244">
        <v>340</v>
      </c>
      <c r="B346" s="252" t="str">
        <f>IF('Frais réels'!B345="","",'Frais réels'!$B345)</f>
        <v/>
      </c>
      <c r="C346" s="252" t="str">
        <f>IF('Frais réels'!C345="","",'Frais réels'!$C345)</f>
        <v/>
      </c>
      <c r="D346" s="252" t="str">
        <f>IF('Frais réels'!D345="","",'Frais réels'!$D345)</f>
        <v/>
      </c>
      <c r="E346" s="251" t="str">
        <f>IF('Frais réels'!E345="","",'Frais réels'!$E345)</f>
        <v/>
      </c>
      <c r="F346" s="251" t="str">
        <f>IF('Frais réels'!F345="","",'Frais réels'!$F345)</f>
        <v/>
      </c>
      <c r="G346" s="279" t="str">
        <f>IF('Frais réels'!G345="","",'Frais réels'!$G345)</f>
        <v/>
      </c>
      <c r="H346" s="94"/>
      <c r="I346" s="254" t="str">
        <f t="shared" si="20"/>
        <v/>
      </c>
      <c r="J346" s="285" t="str">
        <f t="shared" si="21"/>
        <v/>
      </c>
      <c r="K346" s="291" t="str">
        <f t="shared" si="22"/>
        <v/>
      </c>
      <c r="L346" s="287" t="str">
        <f t="shared" si="23"/>
        <v/>
      </c>
      <c r="M346" s="298"/>
      <c r="N346" s="126"/>
    </row>
    <row r="347" spans="1:14" ht="20.100000000000001" customHeight="1" x14ac:dyDescent="0.25">
      <c r="A347" s="244">
        <v>341</v>
      </c>
      <c r="B347" s="252" t="str">
        <f>IF('Frais réels'!B346="","",'Frais réels'!$B346)</f>
        <v/>
      </c>
      <c r="C347" s="252" t="str">
        <f>IF('Frais réels'!C346="","",'Frais réels'!$C346)</f>
        <v/>
      </c>
      <c r="D347" s="252" t="str">
        <f>IF('Frais réels'!D346="","",'Frais réels'!$D346)</f>
        <v/>
      </c>
      <c r="E347" s="251" t="str">
        <f>IF('Frais réels'!E346="","",'Frais réels'!$E346)</f>
        <v/>
      </c>
      <c r="F347" s="251" t="str">
        <f>IF('Frais réels'!F346="","",'Frais réels'!$F346)</f>
        <v/>
      </c>
      <c r="G347" s="279" t="str">
        <f>IF('Frais réels'!G346="","",'Frais réels'!$G346)</f>
        <v/>
      </c>
      <c r="H347" s="94"/>
      <c r="I347" s="254" t="str">
        <f t="shared" si="20"/>
        <v/>
      </c>
      <c r="J347" s="285" t="str">
        <f t="shared" si="21"/>
        <v/>
      </c>
      <c r="K347" s="291" t="str">
        <f t="shared" si="22"/>
        <v/>
      </c>
      <c r="L347" s="287" t="str">
        <f t="shared" si="23"/>
        <v/>
      </c>
      <c r="M347" s="298"/>
      <c r="N347" s="126"/>
    </row>
    <row r="348" spans="1:14" ht="20.100000000000001" customHeight="1" x14ac:dyDescent="0.25">
      <c r="A348" s="244">
        <v>342</v>
      </c>
      <c r="B348" s="252" t="str">
        <f>IF('Frais réels'!B347="","",'Frais réels'!$B347)</f>
        <v/>
      </c>
      <c r="C348" s="252" t="str">
        <f>IF('Frais réels'!C347="","",'Frais réels'!$C347)</f>
        <v/>
      </c>
      <c r="D348" s="252" t="str">
        <f>IF('Frais réels'!D347="","",'Frais réels'!$D347)</f>
        <v/>
      </c>
      <c r="E348" s="251" t="str">
        <f>IF('Frais réels'!E347="","",'Frais réels'!$E347)</f>
        <v/>
      </c>
      <c r="F348" s="251" t="str">
        <f>IF('Frais réels'!F347="","",'Frais réels'!$F347)</f>
        <v/>
      </c>
      <c r="G348" s="279" t="str">
        <f>IF('Frais réels'!G347="","",'Frais réels'!$G347)</f>
        <v/>
      </c>
      <c r="H348" s="94"/>
      <c r="I348" s="254" t="str">
        <f t="shared" si="20"/>
        <v/>
      </c>
      <c r="J348" s="285" t="str">
        <f t="shared" si="21"/>
        <v/>
      </c>
      <c r="K348" s="291" t="str">
        <f t="shared" si="22"/>
        <v/>
      </c>
      <c r="L348" s="287" t="str">
        <f t="shared" si="23"/>
        <v/>
      </c>
      <c r="M348" s="298"/>
      <c r="N348" s="126"/>
    </row>
    <row r="349" spans="1:14" ht="20.100000000000001" customHeight="1" x14ac:dyDescent="0.25">
      <c r="A349" s="244">
        <v>343</v>
      </c>
      <c r="B349" s="252" t="str">
        <f>IF('Frais réels'!B348="","",'Frais réels'!$B348)</f>
        <v/>
      </c>
      <c r="C349" s="252" t="str">
        <f>IF('Frais réels'!C348="","",'Frais réels'!$C348)</f>
        <v/>
      </c>
      <c r="D349" s="252" t="str">
        <f>IF('Frais réels'!D348="","",'Frais réels'!$D348)</f>
        <v/>
      </c>
      <c r="E349" s="251" t="str">
        <f>IF('Frais réels'!E348="","",'Frais réels'!$E348)</f>
        <v/>
      </c>
      <c r="F349" s="251" t="str">
        <f>IF('Frais réels'!F348="","",'Frais réels'!$F348)</f>
        <v/>
      </c>
      <c r="G349" s="279" t="str">
        <f>IF('Frais réels'!G348="","",'Frais réels'!$G348)</f>
        <v/>
      </c>
      <c r="H349" s="94"/>
      <c r="I349" s="254" t="str">
        <f t="shared" si="20"/>
        <v/>
      </c>
      <c r="J349" s="285" t="str">
        <f t="shared" si="21"/>
        <v/>
      </c>
      <c r="K349" s="291" t="str">
        <f t="shared" si="22"/>
        <v/>
      </c>
      <c r="L349" s="287" t="str">
        <f t="shared" si="23"/>
        <v/>
      </c>
      <c r="M349" s="298"/>
      <c r="N349" s="126"/>
    </row>
    <row r="350" spans="1:14" ht="20.100000000000001" customHeight="1" x14ac:dyDescent="0.25">
      <c r="A350" s="244">
        <v>344</v>
      </c>
      <c r="B350" s="252" t="str">
        <f>IF('Frais réels'!B349="","",'Frais réels'!$B349)</f>
        <v/>
      </c>
      <c r="C350" s="252" t="str">
        <f>IF('Frais réels'!C349="","",'Frais réels'!$C349)</f>
        <v/>
      </c>
      <c r="D350" s="252" t="str">
        <f>IF('Frais réels'!D349="","",'Frais réels'!$D349)</f>
        <v/>
      </c>
      <c r="E350" s="251" t="str">
        <f>IF('Frais réels'!E349="","",'Frais réels'!$E349)</f>
        <v/>
      </c>
      <c r="F350" s="251" t="str">
        <f>IF('Frais réels'!F349="","",'Frais réels'!$F349)</f>
        <v/>
      </c>
      <c r="G350" s="279" t="str">
        <f>IF('Frais réels'!G349="","",'Frais réels'!$G349)</f>
        <v/>
      </c>
      <c r="H350" s="94"/>
      <c r="I350" s="254" t="str">
        <f t="shared" si="20"/>
        <v/>
      </c>
      <c r="J350" s="285" t="str">
        <f t="shared" si="21"/>
        <v/>
      </c>
      <c r="K350" s="291" t="str">
        <f t="shared" si="22"/>
        <v/>
      </c>
      <c r="L350" s="287" t="str">
        <f t="shared" si="23"/>
        <v/>
      </c>
      <c r="M350" s="298"/>
      <c r="N350" s="126"/>
    </row>
    <row r="351" spans="1:14" ht="20.100000000000001" customHeight="1" x14ac:dyDescent="0.25">
      <c r="A351" s="244">
        <v>345</v>
      </c>
      <c r="B351" s="252" t="str">
        <f>IF('Frais réels'!B350="","",'Frais réels'!$B350)</f>
        <v/>
      </c>
      <c r="C351" s="252" t="str">
        <f>IF('Frais réels'!C350="","",'Frais réels'!$C350)</f>
        <v/>
      </c>
      <c r="D351" s="252" t="str">
        <f>IF('Frais réels'!D350="","",'Frais réels'!$D350)</f>
        <v/>
      </c>
      <c r="E351" s="251" t="str">
        <f>IF('Frais réels'!E350="","",'Frais réels'!$E350)</f>
        <v/>
      </c>
      <c r="F351" s="251" t="str">
        <f>IF('Frais réels'!F350="","",'Frais réels'!$F350)</f>
        <v/>
      </c>
      <c r="G351" s="279" t="str">
        <f>IF('Frais réels'!G350="","",'Frais réels'!$G350)</f>
        <v/>
      </c>
      <c r="H351" s="94"/>
      <c r="I351" s="254" t="str">
        <f t="shared" si="20"/>
        <v/>
      </c>
      <c r="J351" s="285" t="str">
        <f t="shared" si="21"/>
        <v/>
      </c>
      <c r="K351" s="291" t="str">
        <f t="shared" si="22"/>
        <v/>
      </c>
      <c r="L351" s="287" t="str">
        <f t="shared" si="23"/>
        <v/>
      </c>
      <c r="M351" s="298"/>
      <c r="N351" s="126"/>
    </row>
    <row r="352" spans="1:14" ht="20.100000000000001" customHeight="1" x14ac:dyDescent="0.25">
      <c r="A352" s="244">
        <v>346</v>
      </c>
      <c r="B352" s="252" t="str">
        <f>IF('Frais réels'!B351="","",'Frais réels'!$B351)</f>
        <v/>
      </c>
      <c r="C352" s="252" t="str">
        <f>IF('Frais réels'!C351="","",'Frais réels'!$C351)</f>
        <v/>
      </c>
      <c r="D352" s="252" t="str">
        <f>IF('Frais réels'!D351="","",'Frais réels'!$D351)</f>
        <v/>
      </c>
      <c r="E352" s="251" t="str">
        <f>IF('Frais réels'!E351="","",'Frais réels'!$E351)</f>
        <v/>
      </c>
      <c r="F352" s="251" t="str">
        <f>IF('Frais réels'!F351="","",'Frais réels'!$F351)</f>
        <v/>
      </c>
      <c r="G352" s="279" t="str">
        <f>IF('Frais réels'!G351="","",'Frais réels'!$G351)</f>
        <v/>
      </c>
      <c r="H352" s="94"/>
      <c r="I352" s="254" t="str">
        <f t="shared" si="20"/>
        <v/>
      </c>
      <c r="J352" s="285" t="str">
        <f t="shared" si="21"/>
        <v/>
      </c>
      <c r="K352" s="291" t="str">
        <f t="shared" si="22"/>
        <v/>
      </c>
      <c r="L352" s="287" t="str">
        <f t="shared" si="23"/>
        <v/>
      </c>
      <c r="M352" s="298"/>
      <c r="N352" s="126"/>
    </row>
    <row r="353" spans="1:14" ht="20.100000000000001" customHeight="1" x14ac:dyDescent="0.25">
      <c r="A353" s="244">
        <v>347</v>
      </c>
      <c r="B353" s="252" t="str">
        <f>IF('Frais réels'!B352="","",'Frais réels'!$B352)</f>
        <v/>
      </c>
      <c r="C353" s="252" t="str">
        <f>IF('Frais réels'!C352="","",'Frais réels'!$C352)</f>
        <v/>
      </c>
      <c r="D353" s="252" t="str">
        <f>IF('Frais réels'!D352="","",'Frais réels'!$D352)</f>
        <v/>
      </c>
      <c r="E353" s="251" t="str">
        <f>IF('Frais réels'!E352="","",'Frais réels'!$E352)</f>
        <v/>
      </c>
      <c r="F353" s="251" t="str">
        <f>IF('Frais réels'!F352="","",'Frais réels'!$F352)</f>
        <v/>
      </c>
      <c r="G353" s="279" t="str">
        <f>IF('Frais réels'!G352="","",'Frais réels'!$G352)</f>
        <v/>
      </c>
      <c r="H353" s="94"/>
      <c r="I353" s="254" t="str">
        <f t="shared" si="20"/>
        <v/>
      </c>
      <c r="J353" s="285" t="str">
        <f t="shared" si="21"/>
        <v/>
      </c>
      <c r="K353" s="291" t="str">
        <f t="shared" si="22"/>
        <v/>
      </c>
      <c r="L353" s="287" t="str">
        <f t="shared" si="23"/>
        <v/>
      </c>
      <c r="M353" s="298"/>
      <c r="N353" s="126"/>
    </row>
    <row r="354" spans="1:14" ht="20.100000000000001" customHeight="1" x14ac:dyDescent="0.25">
      <c r="A354" s="244">
        <v>348</v>
      </c>
      <c r="B354" s="252" t="str">
        <f>IF('Frais réels'!B353="","",'Frais réels'!$B353)</f>
        <v/>
      </c>
      <c r="C354" s="252" t="str">
        <f>IF('Frais réels'!C353="","",'Frais réels'!$C353)</f>
        <v/>
      </c>
      <c r="D354" s="252" t="str">
        <f>IF('Frais réels'!D353="","",'Frais réels'!$D353)</f>
        <v/>
      </c>
      <c r="E354" s="251" t="str">
        <f>IF('Frais réels'!E353="","",'Frais réels'!$E353)</f>
        <v/>
      </c>
      <c r="F354" s="251" t="str">
        <f>IF('Frais réels'!F353="","",'Frais réels'!$F353)</f>
        <v/>
      </c>
      <c r="G354" s="279" t="str">
        <f>IF('Frais réels'!G353="","",'Frais réels'!$G353)</f>
        <v/>
      </c>
      <c r="H354" s="94"/>
      <c r="I354" s="254" t="str">
        <f t="shared" si="20"/>
        <v/>
      </c>
      <c r="J354" s="285" t="str">
        <f t="shared" si="21"/>
        <v/>
      </c>
      <c r="K354" s="291" t="str">
        <f t="shared" si="22"/>
        <v/>
      </c>
      <c r="L354" s="287" t="str">
        <f t="shared" si="23"/>
        <v/>
      </c>
      <c r="M354" s="298"/>
      <c r="N354" s="126"/>
    </row>
    <row r="355" spans="1:14" ht="20.100000000000001" customHeight="1" x14ac:dyDescent="0.25">
      <c r="A355" s="244">
        <v>349</v>
      </c>
      <c r="B355" s="252" t="str">
        <f>IF('Frais réels'!B354="","",'Frais réels'!$B354)</f>
        <v/>
      </c>
      <c r="C355" s="252" t="str">
        <f>IF('Frais réels'!C354="","",'Frais réels'!$C354)</f>
        <v/>
      </c>
      <c r="D355" s="252" t="str">
        <f>IF('Frais réels'!D354="","",'Frais réels'!$D354)</f>
        <v/>
      </c>
      <c r="E355" s="251" t="str">
        <f>IF('Frais réels'!E354="","",'Frais réels'!$E354)</f>
        <v/>
      </c>
      <c r="F355" s="251" t="str">
        <f>IF('Frais réels'!F354="","",'Frais réels'!$F354)</f>
        <v/>
      </c>
      <c r="G355" s="279" t="str">
        <f>IF('Frais réels'!G354="","",'Frais réels'!$G354)</f>
        <v/>
      </c>
      <c r="H355" s="94"/>
      <c r="I355" s="254" t="str">
        <f t="shared" si="20"/>
        <v/>
      </c>
      <c r="J355" s="285" t="str">
        <f t="shared" si="21"/>
        <v/>
      </c>
      <c r="K355" s="291" t="str">
        <f t="shared" si="22"/>
        <v/>
      </c>
      <c r="L355" s="287" t="str">
        <f t="shared" si="23"/>
        <v/>
      </c>
      <c r="M355" s="298"/>
      <c r="N355" s="126"/>
    </row>
    <row r="356" spans="1:14" ht="20.100000000000001" customHeight="1" x14ac:dyDescent="0.25">
      <c r="A356" s="244">
        <v>350</v>
      </c>
      <c r="B356" s="252" t="str">
        <f>IF('Frais réels'!B355="","",'Frais réels'!$B355)</f>
        <v/>
      </c>
      <c r="C356" s="252" t="str">
        <f>IF('Frais réels'!C355="","",'Frais réels'!$C355)</f>
        <v/>
      </c>
      <c r="D356" s="252" t="str">
        <f>IF('Frais réels'!D355="","",'Frais réels'!$D355)</f>
        <v/>
      </c>
      <c r="E356" s="251" t="str">
        <f>IF('Frais réels'!E355="","",'Frais réels'!$E355)</f>
        <v/>
      </c>
      <c r="F356" s="251" t="str">
        <f>IF('Frais réels'!F355="","",'Frais réels'!$F355)</f>
        <v/>
      </c>
      <c r="G356" s="279" t="str">
        <f>IF('Frais réels'!G355="","",'Frais réels'!$G355)</f>
        <v/>
      </c>
      <c r="H356" s="94"/>
      <c r="I356" s="254" t="str">
        <f t="shared" si="20"/>
        <v/>
      </c>
      <c r="J356" s="285" t="str">
        <f t="shared" si="21"/>
        <v/>
      </c>
      <c r="K356" s="291" t="str">
        <f t="shared" si="22"/>
        <v/>
      </c>
      <c r="L356" s="287" t="str">
        <f t="shared" si="23"/>
        <v/>
      </c>
      <c r="M356" s="298"/>
      <c r="N356" s="126"/>
    </row>
    <row r="357" spans="1:14" ht="20.100000000000001" customHeight="1" x14ac:dyDescent="0.25">
      <c r="A357" s="244">
        <v>351</v>
      </c>
      <c r="B357" s="252" t="str">
        <f>IF('Frais réels'!B356="","",'Frais réels'!$B356)</f>
        <v/>
      </c>
      <c r="C357" s="252" t="str">
        <f>IF('Frais réels'!C356="","",'Frais réels'!$C356)</f>
        <v/>
      </c>
      <c r="D357" s="252" t="str">
        <f>IF('Frais réels'!D356="","",'Frais réels'!$D356)</f>
        <v/>
      </c>
      <c r="E357" s="251" t="str">
        <f>IF('Frais réels'!E356="","",'Frais réels'!$E356)</f>
        <v/>
      </c>
      <c r="F357" s="251" t="str">
        <f>IF('Frais réels'!F356="","",'Frais réels'!$F356)</f>
        <v/>
      </c>
      <c r="G357" s="279" t="str">
        <f>IF('Frais réels'!G356="","",'Frais réels'!$G356)</f>
        <v/>
      </c>
      <c r="H357" s="94"/>
      <c r="I357" s="254" t="str">
        <f t="shared" si="20"/>
        <v/>
      </c>
      <c r="J357" s="285" t="str">
        <f t="shared" si="21"/>
        <v/>
      </c>
      <c r="K357" s="291" t="str">
        <f t="shared" si="22"/>
        <v/>
      </c>
      <c r="L357" s="287" t="str">
        <f t="shared" si="23"/>
        <v/>
      </c>
      <c r="M357" s="298"/>
      <c r="N357" s="126"/>
    </row>
    <row r="358" spans="1:14" ht="20.100000000000001" customHeight="1" x14ac:dyDescent="0.25">
      <c r="A358" s="244">
        <v>352</v>
      </c>
      <c r="B358" s="252" t="str">
        <f>IF('Frais réels'!B357="","",'Frais réels'!$B357)</f>
        <v/>
      </c>
      <c r="C358" s="252" t="str">
        <f>IF('Frais réels'!C357="","",'Frais réels'!$C357)</f>
        <v/>
      </c>
      <c r="D358" s="252" t="str">
        <f>IF('Frais réels'!D357="","",'Frais réels'!$D357)</f>
        <v/>
      </c>
      <c r="E358" s="251" t="str">
        <f>IF('Frais réels'!E357="","",'Frais réels'!$E357)</f>
        <v/>
      </c>
      <c r="F358" s="251" t="str">
        <f>IF('Frais réels'!F357="","",'Frais réels'!$F357)</f>
        <v/>
      </c>
      <c r="G358" s="279" t="str">
        <f>IF('Frais réels'!G357="","",'Frais réels'!$G357)</f>
        <v/>
      </c>
      <c r="H358" s="94"/>
      <c r="I358" s="254" t="str">
        <f t="shared" si="20"/>
        <v/>
      </c>
      <c r="J358" s="285" t="str">
        <f t="shared" si="21"/>
        <v/>
      </c>
      <c r="K358" s="291" t="str">
        <f t="shared" si="22"/>
        <v/>
      </c>
      <c r="L358" s="287" t="str">
        <f t="shared" si="23"/>
        <v/>
      </c>
      <c r="M358" s="298"/>
      <c r="N358" s="126"/>
    </row>
    <row r="359" spans="1:14" ht="20.100000000000001" customHeight="1" x14ac:dyDescent="0.25">
      <c r="A359" s="244">
        <v>353</v>
      </c>
      <c r="B359" s="252" t="str">
        <f>IF('Frais réels'!B358="","",'Frais réels'!$B358)</f>
        <v/>
      </c>
      <c r="C359" s="252" t="str">
        <f>IF('Frais réels'!C358="","",'Frais réels'!$C358)</f>
        <v/>
      </c>
      <c r="D359" s="252" t="str">
        <f>IF('Frais réels'!D358="","",'Frais réels'!$D358)</f>
        <v/>
      </c>
      <c r="E359" s="251" t="str">
        <f>IF('Frais réels'!E358="","",'Frais réels'!$E358)</f>
        <v/>
      </c>
      <c r="F359" s="251" t="str">
        <f>IF('Frais réels'!F358="","",'Frais réels'!$F358)</f>
        <v/>
      </c>
      <c r="G359" s="279" t="str">
        <f>IF('Frais réels'!G358="","",'Frais réels'!$G358)</f>
        <v/>
      </c>
      <c r="H359" s="94"/>
      <c r="I359" s="254" t="str">
        <f t="shared" si="20"/>
        <v/>
      </c>
      <c r="J359" s="285" t="str">
        <f t="shared" si="21"/>
        <v/>
      </c>
      <c r="K359" s="291" t="str">
        <f t="shared" si="22"/>
        <v/>
      </c>
      <c r="L359" s="287" t="str">
        <f t="shared" si="23"/>
        <v/>
      </c>
      <c r="M359" s="298"/>
      <c r="N359" s="126"/>
    </row>
    <row r="360" spans="1:14" ht="20.100000000000001" customHeight="1" x14ac:dyDescent="0.25">
      <c r="A360" s="244">
        <v>354</v>
      </c>
      <c r="B360" s="252" t="str">
        <f>IF('Frais réels'!B359="","",'Frais réels'!$B359)</f>
        <v/>
      </c>
      <c r="C360" s="252" t="str">
        <f>IF('Frais réels'!C359="","",'Frais réels'!$C359)</f>
        <v/>
      </c>
      <c r="D360" s="252" t="str">
        <f>IF('Frais réels'!D359="","",'Frais réels'!$D359)</f>
        <v/>
      </c>
      <c r="E360" s="251" t="str">
        <f>IF('Frais réels'!E359="","",'Frais réels'!$E359)</f>
        <v/>
      </c>
      <c r="F360" s="251" t="str">
        <f>IF('Frais réels'!F359="","",'Frais réels'!$F359)</f>
        <v/>
      </c>
      <c r="G360" s="279" t="str">
        <f>IF('Frais réels'!G359="","",'Frais réels'!$G359)</f>
        <v/>
      </c>
      <c r="H360" s="94"/>
      <c r="I360" s="254" t="str">
        <f t="shared" si="20"/>
        <v/>
      </c>
      <c r="J360" s="285" t="str">
        <f t="shared" si="21"/>
        <v/>
      </c>
      <c r="K360" s="291" t="str">
        <f t="shared" si="22"/>
        <v/>
      </c>
      <c r="L360" s="287" t="str">
        <f t="shared" si="23"/>
        <v/>
      </c>
      <c r="M360" s="298"/>
      <c r="N360" s="126"/>
    </row>
    <row r="361" spans="1:14" ht="20.100000000000001" customHeight="1" x14ac:dyDescent="0.25">
      <c r="A361" s="244">
        <v>355</v>
      </c>
      <c r="B361" s="252" t="str">
        <f>IF('Frais réels'!B360="","",'Frais réels'!$B360)</f>
        <v/>
      </c>
      <c r="C361" s="252" t="str">
        <f>IF('Frais réels'!C360="","",'Frais réels'!$C360)</f>
        <v/>
      </c>
      <c r="D361" s="252" t="str">
        <f>IF('Frais réels'!D360="","",'Frais réels'!$D360)</f>
        <v/>
      </c>
      <c r="E361" s="251" t="str">
        <f>IF('Frais réels'!E360="","",'Frais réels'!$E360)</f>
        <v/>
      </c>
      <c r="F361" s="251" t="str">
        <f>IF('Frais réels'!F360="","",'Frais réels'!$F360)</f>
        <v/>
      </c>
      <c r="G361" s="279" t="str">
        <f>IF('Frais réels'!G360="","",'Frais réels'!$G360)</f>
        <v/>
      </c>
      <c r="H361" s="94"/>
      <c r="I361" s="254" t="str">
        <f t="shared" si="20"/>
        <v/>
      </c>
      <c r="J361" s="285" t="str">
        <f t="shared" si="21"/>
        <v/>
      </c>
      <c r="K361" s="291" t="str">
        <f t="shared" si="22"/>
        <v/>
      </c>
      <c r="L361" s="287" t="str">
        <f t="shared" si="23"/>
        <v/>
      </c>
      <c r="M361" s="298"/>
      <c r="N361" s="126"/>
    </row>
    <row r="362" spans="1:14" ht="20.100000000000001" customHeight="1" x14ac:dyDescent="0.25">
      <c r="A362" s="244">
        <v>356</v>
      </c>
      <c r="B362" s="252" t="str">
        <f>IF('Frais réels'!B361="","",'Frais réels'!$B361)</f>
        <v/>
      </c>
      <c r="C362" s="252" t="str">
        <f>IF('Frais réels'!C361="","",'Frais réels'!$C361)</f>
        <v/>
      </c>
      <c r="D362" s="252" t="str">
        <f>IF('Frais réels'!D361="","",'Frais réels'!$D361)</f>
        <v/>
      </c>
      <c r="E362" s="251" t="str">
        <f>IF('Frais réels'!E361="","",'Frais réels'!$E361)</f>
        <v/>
      </c>
      <c r="F362" s="251" t="str">
        <f>IF('Frais réels'!F361="","",'Frais réels'!$F361)</f>
        <v/>
      </c>
      <c r="G362" s="279" t="str">
        <f>IF('Frais réels'!G361="","",'Frais réels'!$G361)</f>
        <v/>
      </c>
      <c r="H362" s="94"/>
      <c r="I362" s="254" t="str">
        <f t="shared" si="20"/>
        <v/>
      </c>
      <c r="J362" s="285" t="str">
        <f t="shared" si="21"/>
        <v/>
      </c>
      <c r="K362" s="291" t="str">
        <f t="shared" si="22"/>
        <v/>
      </c>
      <c r="L362" s="287" t="str">
        <f t="shared" si="23"/>
        <v/>
      </c>
      <c r="M362" s="298"/>
      <c r="N362" s="126"/>
    </row>
    <row r="363" spans="1:14" ht="20.100000000000001" customHeight="1" x14ac:dyDescent="0.25">
      <c r="A363" s="244">
        <v>357</v>
      </c>
      <c r="B363" s="252" t="str">
        <f>IF('Frais réels'!B362="","",'Frais réels'!$B362)</f>
        <v/>
      </c>
      <c r="C363" s="252" t="str">
        <f>IF('Frais réels'!C362="","",'Frais réels'!$C362)</f>
        <v/>
      </c>
      <c r="D363" s="252" t="str">
        <f>IF('Frais réels'!D362="","",'Frais réels'!$D362)</f>
        <v/>
      </c>
      <c r="E363" s="251" t="str">
        <f>IF('Frais réels'!E362="","",'Frais réels'!$E362)</f>
        <v/>
      </c>
      <c r="F363" s="251" t="str">
        <f>IF('Frais réels'!F362="","",'Frais réels'!$F362)</f>
        <v/>
      </c>
      <c r="G363" s="279" t="str">
        <f>IF('Frais réels'!G362="","",'Frais réels'!$G362)</f>
        <v/>
      </c>
      <c r="H363" s="94"/>
      <c r="I363" s="254" t="str">
        <f t="shared" si="20"/>
        <v/>
      </c>
      <c r="J363" s="285" t="str">
        <f t="shared" si="21"/>
        <v/>
      </c>
      <c r="K363" s="291" t="str">
        <f t="shared" si="22"/>
        <v/>
      </c>
      <c r="L363" s="287" t="str">
        <f t="shared" si="23"/>
        <v/>
      </c>
      <c r="M363" s="298"/>
      <c r="N363" s="126"/>
    </row>
    <row r="364" spans="1:14" ht="20.100000000000001" customHeight="1" x14ac:dyDescent="0.25">
      <c r="A364" s="244">
        <v>358</v>
      </c>
      <c r="B364" s="252" t="str">
        <f>IF('Frais réels'!B363="","",'Frais réels'!$B363)</f>
        <v/>
      </c>
      <c r="C364" s="252" t="str">
        <f>IF('Frais réels'!C363="","",'Frais réels'!$C363)</f>
        <v/>
      </c>
      <c r="D364" s="252" t="str">
        <f>IF('Frais réels'!D363="","",'Frais réels'!$D363)</f>
        <v/>
      </c>
      <c r="E364" s="251" t="str">
        <f>IF('Frais réels'!E363="","",'Frais réels'!$E363)</f>
        <v/>
      </c>
      <c r="F364" s="251" t="str">
        <f>IF('Frais réels'!F363="","",'Frais réels'!$F363)</f>
        <v/>
      </c>
      <c r="G364" s="279" t="str">
        <f>IF('Frais réels'!G363="","",'Frais réels'!$G363)</f>
        <v/>
      </c>
      <c r="H364" s="94"/>
      <c r="I364" s="254" t="str">
        <f t="shared" si="20"/>
        <v/>
      </c>
      <c r="J364" s="285" t="str">
        <f t="shared" si="21"/>
        <v/>
      </c>
      <c r="K364" s="291" t="str">
        <f t="shared" si="22"/>
        <v/>
      </c>
      <c r="L364" s="287" t="str">
        <f t="shared" si="23"/>
        <v/>
      </c>
      <c r="M364" s="298"/>
      <c r="N364" s="126"/>
    </row>
    <row r="365" spans="1:14" ht="20.100000000000001" customHeight="1" x14ac:dyDescent="0.25">
      <c r="A365" s="244">
        <v>359</v>
      </c>
      <c r="B365" s="252" t="str">
        <f>IF('Frais réels'!B364="","",'Frais réels'!$B364)</f>
        <v/>
      </c>
      <c r="C365" s="252" t="str">
        <f>IF('Frais réels'!C364="","",'Frais réels'!$C364)</f>
        <v/>
      </c>
      <c r="D365" s="252" t="str">
        <f>IF('Frais réels'!D364="","",'Frais réels'!$D364)</f>
        <v/>
      </c>
      <c r="E365" s="251" t="str">
        <f>IF('Frais réels'!E364="","",'Frais réels'!$E364)</f>
        <v/>
      </c>
      <c r="F365" s="251" t="str">
        <f>IF('Frais réels'!F364="","",'Frais réels'!$F364)</f>
        <v/>
      </c>
      <c r="G365" s="279" t="str">
        <f>IF('Frais réels'!G364="","",'Frais réels'!$G364)</f>
        <v/>
      </c>
      <c r="H365" s="94"/>
      <c r="I365" s="254" t="str">
        <f t="shared" si="20"/>
        <v/>
      </c>
      <c r="J365" s="285" t="str">
        <f t="shared" si="21"/>
        <v/>
      </c>
      <c r="K365" s="291" t="str">
        <f t="shared" si="22"/>
        <v/>
      </c>
      <c r="L365" s="287" t="str">
        <f t="shared" si="23"/>
        <v/>
      </c>
      <c r="M365" s="298"/>
      <c r="N365" s="126"/>
    </row>
    <row r="366" spans="1:14" ht="20.100000000000001" customHeight="1" x14ac:dyDescent="0.25">
      <c r="A366" s="244">
        <v>360</v>
      </c>
      <c r="B366" s="252" t="str">
        <f>IF('Frais réels'!B365="","",'Frais réels'!$B365)</f>
        <v/>
      </c>
      <c r="C366" s="252" t="str">
        <f>IF('Frais réels'!C365="","",'Frais réels'!$C365)</f>
        <v/>
      </c>
      <c r="D366" s="252" t="str">
        <f>IF('Frais réels'!D365="","",'Frais réels'!$D365)</f>
        <v/>
      </c>
      <c r="E366" s="251" t="str">
        <f>IF('Frais réels'!E365="","",'Frais réels'!$E365)</f>
        <v/>
      </c>
      <c r="F366" s="251" t="str">
        <f>IF('Frais réels'!F365="","",'Frais réels'!$F365)</f>
        <v/>
      </c>
      <c r="G366" s="279" t="str">
        <f>IF('Frais réels'!G365="","",'Frais réels'!$G365)</f>
        <v/>
      </c>
      <c r="H366" s="94"/>
      <c r="I366" s="254" t="str">
        <f t="shared" si="20"/>
        <v/>
      </c>
      <c r="J366" s="285" t="str">
        <f t="shared" si="21"/>
        <v/>
      </c>
      <c r="K366" s="291" t="str">
        <f t="shared" si="22"/>
        <v/>
      </c>
      <c r="L366" s="287" t="str">
        <f t="shared" si="23"/>
        <v/>
      </c>
      <c r="M366" s="298"/>
      <c r="N366" s="126"/>
    </row>
    <row r="367" spans="1:14" ht="20.100000000000001" customHeight="1" x14ac:dyDescent="0.25">
      <c r="A367" s="244">
        <v>361</v>
      </c>
      <c r="B367" s="252" t="str">
        <f>IF('Frais réels'!B366="","",'Frais réels'!$B366)</f>
        <v/>
      </c>
      <c r="C367" s="252" t="str">
        <f>IF('Frais réels'!C366="","",'Frais réels'!$C366)</f>
        <v/>
      </c>
      <c r="D367" s="252" t="str">
        <f>IF('Frais réels'!D366="","",'Frais réels'!$D366)</f>
        <v/>
      </c>
      <c r="E367" s="251" t="str">
        <f>IF('Frais réels'!E366="","",'Frais réels'!$E366)</f>
        <v/>
      </c>
      <c r="F367" s="251" t="str">
        <f>IF('Frais réels'!F366="","",'Frais réels'!$F366)</f>
        <v/>
      </c>
      <c r="G367" s="279" t="str">
        <f>IF('Frais réels'!G366="","",'Frais réels'!$G366)</f>
        <v/>
      </c>
      <c r="H367" s="94"/>
      <c r="I367" s="254" t="str">
        <f t="shared" si="20"/>
        <v/>
      </c>
      <c r="J367" s="285" t="str">
        <f t="shared" si="21"/>
        <v/>
      </c>
      <c r="K367" s="291" t="str">
        <f t="shared" si="22"/>
        <v/>
      </c>
      <c r="L367" s="287" t="str">
        <f t="shared" si="23"/>
        <v/>
      </c>
      <c r="M367" s="298"/>
      <c r="N367" s="126"/>
    </row>
    <row r="368" spans="1:14" ht="20.100000000000001" customHeight="1" x14ac:dyDescent="0.25">
      <c r="A368" s="244">
        <v>362</v>
      </c>
      <c r="B368" s="252" t="str">
        <f>IF('Frais réels'!B367="","",'Frais réels'!$B367)</f>
        <v/>
      </c>
      <c r="C368" s="252" t="str">
        <f>IF('Frais réels'!C367="","",'Frais réels'!$C367)</f>
        <v/>
      </c>
      <c r="D368" s="252" t="str">
        <f>IF('Frais réels'!D367="","",'Frais réels'!$D367)</f>
        <v/>
      </c>
      <c r="E368" s="251" t="str">
        <f>IF('Frais réels'!E367="","",'Frais réels'!$E367)</f>
        <v/>
      </c>
      <c r="F368" s="251" t="str">
        <f>IF('Frais réels'!F367="","",'Frais réels'!$F367)</f>
        <v/>
      </c>
      <c r="G368" s="279" t="str">
        <f>IF('Frais réels'!G367="","",'Frais réels'!$G367)</f>
        <v/>
      </c>
      <c r="H368" s="94"/>
      <c r="I368" s="254" t="str">
        <f t="shared" si="20"/>
        <v/>
      </c>
      <c r="J368" s="285" t="str">
        <f t="shared" si="21"/>
        <v/>
      </c>
      <c r="K368" s="291" t="str">
        <f t="shared" si="22"/>
        <v/>
      </c>
      <c r="L368" s="287" t="str">
        <f t="shared" si="23"/>
        <v/>
      </c>
      <c r="M368" s="298"/>
      <c r="N368" s="126"/>
    </row>
    <row r="369" spans="1:14" ht="20.100000000000001" customHeight="1" x14ac:dyDescent="0.25">
      <c r="A369" s="244">
        <v>363</v>
      </c>
      <c r="B369" s="252" t="str">
        <f>IF('Frais réels'!B368="","",'Frais réels'!$B368)</f>
        <v/>
      </c>
      <c r="C369" s="252" t="str">
        <f>IF('Frais réels'!C368="","",'Frais réels'!$C368)</f>
        <v/>
      </c>
      <c r="D369" s="252" t="str">
        <f>IF('Frais réels'!D368="","",'Frais réels'!$D368)</f>
        <v/>
      </c>
      <c r="E369" s="251" t="str">
        <f>IF('Frais réels'!E368="","",'Frais réels'!$E368)</f>
        <v/>
      </c>
      <c r="F369" s="251" t="str">
        <f>IF('Frais réels'!F368="","",'Frais réels'!$F368)</f>
        <v/>
      </c>
      <c r="G369" s="279" t="str">
        <f>IF('Frais réels'!G368="","",'Frais réels'!$G368)</f>
        <v/>
      </c>
      <c r="H369" s="94"/>
      <c r="I369" s="254" t="str">
        <f t="shared" si="20"/>
        <v/>
      </c>
      <c r="J369" s="285" t="str">
        <f t="shared" si="21"/>
        <v/>
      </c>
      <c r="K369" s="291" t="str">
        <f t="shared" si="22"/>
        <v/>
      </c>
      <c r="L369" s="287" t="str">
        <f t="shared" si="23"/>
        <v/>
      </c>
      <c r="M369" s="298"/>
      <c r="N369" s="126"/>
    </row>
    <row r="370" spans="1:14" ht="20.100000000000001" customHeight="1" x14ac:dyDescent="0.25">
      <c r="A370" s="244">
        <v>364</v>
      </c>
      <c r="B370" s="252" t="str">
        <f>IF('Frais réels'!B369="","",'Frais réels'!$B369)</f>
        <v/>
      </c>
      <c r="C370" s="252" t="str">
        <f>IF('Frais réels'!C369="","",'Frais réels'!$C369)</f>
        <v/>
      </c>
      <c r="D370" s="252" t="str">
        <f>IF('Frais réels'!D369="","",'Frais réels'!$D369)</f>
        <v/>
      </c>
      <c r="E370" s="251" t="str">
        <f>IF('Frais réels'!E369="","",'Frais réels'!$E369)</f>
        <v/>
      </c>
      <c r="F370" s="251" t="str">
        <f>IF('Frais réels'!F369="","",'Frais réels'!$F369)</f>
        <v/>
      </c>
      <c r="G370" s="279" t="str">
        <f>IF('Frais réels'!G369="","",'Frais réels'!$G369)</f>
        <v/>
      </c>
      <c r="H370" s="94"/>
      <c r="I370" s="254" t="str">
        <f t="shared" si="20"/>
        <v/>
      </c>
      <c r="J370" s="285" t="str">
        <f t="shared" si="21"/>
        <v/>
      </c>
      <c r="K370" s="291" t="str">
        <f t="shared" si="22"/>
        <v/>
      </c>
      <c r="L370" s="287" t="str">
        <f t="shared" si="23"/>
        <v/>
      </c>
      <c r="M370" s="298"/>
      <c r="N370" s="126"/>
    </row>
    <row r="371" spans="1:14" ht="20.100000000000001" customHeight="1" x14ac:dyDescent="0.25">
      <c r="A371" s="244">
        <v>365</v>
      </c>
      <c r="B371" s="252" t="str">
        <f>IF('Frais réels'!B370="","",'Frais réels'!$B370)</f>
        <v/>
      </c>
      <c r="C371" s="252" t="str">
        <f>IF('Frais réels'!C370="","",'Frais réels'!$C370)</f>
        <v/>
      </c>
      <c r="D371" s="252" t="str">
        <f>IF('Frais réels'!D370="","",'Frais réels'!$D370)</f>
        <v/>
      </c>
      <c r="E371" s="251" t="str">
        <f>IF('Frais réels'!E370="","",'Frais réels'!$E370)</f>
        <v/>
      </c>
      <c r="F371" s="251" t="str">
        <f>IF('Frais réels'!F370="","",'Frais réels'!$F370)</f>
        <v/>
      </c>
      <c r="G371" s="279" t="str">
        <f>IF('Frais réels'!G370="","",'Frais réels'!$G370)</f>
        <v/>
      </c>
      <c r="H371" s="94"/>
      <c r="I371" s="254" t="str">
        <f t="shared" si="20"/>
        <v/>
      </c>
      <c r="J371" s="285" t="str">
        <f t="shared" si="21"/>
        <v/>
      </c>
      <c r="K371" s="291" t="str">
        <f t="shared" si="22"/>
        <v/>
      </c>
      <c r="L371" s="287" t="str">
        <f t="shared" si="23"/>
        <v/>
      </c>
      <c r="M371" s="298"/>
      <c r="N371" s="126"/>
    </row>
    <row r="372" spans="1:14" ht="20.100000000000001" customHeight="1" x14ac:dyDescent="0.25">
      <c r="A372" s="244">
        <v>366</v>
      </c>
      <c r="B372" s="252" t="str">
        <f>IF('Frais réels'!B371="","",'Frais réels'!$B371)</f>
        <v/>
      </c>
      <c r="C372" s="252" t="str">
        <f>IF('Frais réels'!C371="","",'Frais réels'!$C371)</f>
        <v/>
      </c>
      <c r="D372" s="252" t="str">
        <f>IF('Frais réels'!D371="","",'Frais réels'!$D371)</f>
        <v/>
      </c>
      <c r="E372" s="251" t="str">
        <f>IF('Frais réels'!E371="","",'Frais réels'!$E371)</f>
        <v/>
      </c>
      <c r="F372" s="251" t="str">
        <f>IF('Frais réels'!F371="","",'Frais réels'!$F371)</f>
        <v/>
      </c>
      <c r="G372" s="279" t="str">
        <f>IF('Frais réels'!G371="","",'Frais réels'!$G371)</f>
        <v/>
      </c>
      <c r="H372" s="94"/>
      <c r="I372" s="254" t="str">
        <f t="shared" si="20"/>
        <v/>
      </c>
      <c r="J372" s="285" t="str">
        <f t="shared" si="21"/>
        <v/>
      </c>
      <c r="K372" s="291" t="str">
        <f t="shared" si="22"/>
        <v/>
      </c>
      <c r="L372" s="287" t="str">
        <f t="shared" si="23"/>
        <v/>
      </c>
      <c r="M372" s="298"/>
      <c r="N372" s="126"/>
    </row>
    <row r="373" spans="1:14" ht="20.100000000000001" customHeight="1" x14ac:dyDescent="0.25">
      <c r="A373" s="244">
        <v>367</v>
      </c>
      <c r="B373" s="252" t="str">
        <f>IF('Frais réels'!B372="","",'Frais réels'!$B372)</f>
        <v/>
      </c>
      <c r="C373" s="252" t="str">
        <f>IF('Frais réels'!C372="","",'Frais réels'!$C372)</f>
        <v/>
      </c>
      <c r="D373" s="252" t="str">
        <f>IF('Frais réels'!D372="","",'Frais réels'!$D372)</f>
        <v/>
      </c>
      <c r="E373" s="251" t="str">
        <f>IF('Frais réels'!E372="","",'Frais réels'!$E372)</f>
        <v/>
      </c>
      <c r="F373" s="251" t="str">
        <f>IF('Frais réels'!F372="","",'Frais réels'!$F372)</f>
        <v/>
      </c>
      <c r="G373" s="279" t="str">
        <f>IF('Frais réels'!G372="","",'Frais réels'!$G372)</f>
        <v/>
      </c>
      <c r="H373" s="94"/>
      <c r="I373" s="254" t="str">
        <f t="shared" si="20"/>
        <v/>
      </c>
      <c r="J373" s="285" t="str">
        <f t="shared" si="21"/>
        <v/>
      </c>
      <c r="K373" s="291" t="str">
        <f t="shared" si="22"/>
        <v/>
      </c>
      <c r="L373" s="287" t="str">
        <f t="shared" si="23"/>
        <v/>
      </c>
      <c r="M373" s="298"/>
      <c r="N373" s="126"/>
    </row>
    <row r="374" spans="1:14" ht="20.100000000000001" customHeight="1" x14ac:dyDescent="0.25">
      <c r="A374" s="244">
        <v>368</v>
      </c>
      <c r="B374" s="252" t="str">
        <f>IF('Frais réels'!B373="","",'Frais réels'!$B373)</f>
        <v/>
      </c>
      <c r="C374" s="252" t="str">
        <f>IF('Frais réels'!C373="","",'Frais réels'!$C373)</f>
        <v/>
      </c>
      <c r="D374" s="252" t="str">
        <f>IF('Frais réels'!D373="","",'Frais réels'!$D373)</f>
        <v/>
      </c>
      <c r="E374" s="251" t="str">
        <f>IF('Frais réels'!E373="","",'Frais réels'!$E373)</f>
        <v/>
      </c>
      <c r="F374" s="251" t="str">
        <f>IF('Frais réels'!F373="","",'Frais réels'!$F373)</f>
        <v/>
      </c>
      <c r="G374" s="279" t="str">
        <f>IF('Frais réels'!G373="","",'Frais réels'!$G373)</f>
        <v/>
      </c>
      <c r="H374" s="94"/>
      <c r="I374" s="254" t="str">
        <f t="shared" si="20"/>
        <v/>
      </c>
      <c r="J374" s="285" t="str">
        <f t="shared" si="21"/>
        <v/>
      </c>
      <c r="K374" s="291" t="str">
        <f t="shared" si="22"/>
        <v/>
      </c>
      <c r="L374" s="287" t="str">
        <f t="shared" si="23"/>
        <v/>
      </c>
      <c r="M374" s="298"/>
      <c r="N374" s="126"/>
    </row>
    <row r="375" spans="1:14" ht="20.100000000000001" customHeight="1" x14ac:dyDescent="0.25">
      <c r="A375" s="244">
        <v>369</v>
      </c>
      <c r="B375" s="252" t="str">
        <f>IF('Frais réels'!B374="","",'Frais réels'!$B374)</f>
        <v/>
      </c>
      <c r="C375" s="252" t="str">
        <f>IF('Frais réels'!C374="","",'Frais réels'!$C374)</f>
        <v/>
      </c>
      <c r="D375" s="252" t="str">
        <f>IF('Frais réels'!D374="","",'Frais réels'!$D374)</f>
        <v/>
      </c>
      <c r="E375" s="251" t="str">
        <f>IF('Frais réels'!E374="","",'Frais réels'!$E374)</f>
        <v/>
      </c>
      <c r="F375" s="251" t="str">
        <f>IF('Frais réels'!F374="","",'Frais réels'!$F374)</f>
        <v/>
      </c>
      <c r="G375" s="279" t="str">
        <f>IF('Frais réels'!G374="","",'Frais réels'!$G374)</f>
        <v/>
      </c>
      <c r="H375" s="94"/>
      <c r="I375" s="254" t="str">
        <f t="shared" si="20"/>
        <v/>
      </c>
      <c r="J375" s="285" t="str">
        <f t="shared" si="21"/>
        <v/>
      </c>
      <c r="K375" s="291" t="str">
        <f t="shared" si="22"/>
        <v/>
      </c>
      <c r="L375" s="287" t="str">
        <f t="shared" si="23"/>
        <v/>
      </c>
      <c r="M375" s="298"/>
      <c r="N375" s="126"/>
    </row>
    <row r="376" spans="1:14" ht="20.100000000000001" customHeight="1" x14ac:dyDescent="0.25">
      <c r="A376" s="244">
        <v>370</v>
      </c>
      <c r="B376" s="252" t="str">
        <f>IF('Frais réels'!B375="","",'Frais réels'!$B375)</f>
        <v/>
      </c>
      <c r="C376" s="252" t="str">
        <f>IF('Frais réels'!C375="","",'Frais réels'!$C375)</f>
        <v/>
      </c>
      <c r="D376" s="252" t="str">
        <f>IF('Frais réels'!D375="","",'Frais réels'!$D375)</f>
        <v/>
      </c>
      <c r="E376" s="251" t="str">
        <f>IF('Frais réels'!E375="","",'Frais réels'!$E375)</f>
        <v/>
      </c>
      <c r="F376" s="251" t="str">
        <f>IF('Frais réels'!F375="","",'Frais réels'!$F375)</f>
        <v/>
      </c>
      <c r="G376" s="279" t="str">
        <f>IF('Frais réels'!G375="","",'Frais réels'!$G375)</f>
        <v/>
      </c>
      <c r="H376" s="94"/>
      <c r="I376" s="254" t="str">
        <f t="shared" si="20"/>
        <v/>
      </c>
      <c r="J376" s="285" t="str">
        <f t="shared" si="21"/>
        <v/>
      </c>
      <c r="K376" s="291" t="str">
        <f t="shared" si="22"/>
        <v/>
      </c>
      <c r="L376" s="287" t="str">
        <f t="shared" si="23"/>
        <v/>
      </c>
      <c r="M376" s="298"/>
      <c r="N376" s="126"/>
    </row>
    <row r="377" spans="1:14" ht="20.100000000000001" customHeight="1" x14ac:dyDescent="0.25">
      <c r="A377" s="244">
        <v>371</v>
      </c>
      <c r="B377" s="252" t="str">
        <f>IF('Frais réels'!B376="","",'Frais réels'!$B376)</f>
        <v/>
      </c>
      <c r="C377" s="252" t="str">
        <f>IF('Frais réels'!C376="","",'Frais réels'!$C376)</f>
        <v/>
      </c>
      <c r="D377" s="252" t="str">
        <f>IF('Frais réels'!D376="","",'Frais réels'!$D376)</f>
        <v/>
      </c>
      <c r="E377" s="251" t="str">
        <f>IF('Frais réels'!E376="","",'Frais réels'!$E376)</f>
        <v/>
      </c>
      <c r="F377" s="251" t="str">
        <f>IF('Frais réels'!F376="","",'Frais réels'!$F376)</f>
        <v/>
      </c>
      <c r="G377" s="279" t="str">
        <f>IF('Frais réels'!G376="","",'Frais réels'!$G376)</f>
        <v/>
      </c>
      <c r="H377" s="94"/>
      <c r="I377" s="254" t="str">
        <f t="shared" si="20"/>
        <v/>
      </c>
      <c r="J377" s="285" t="str">
        <f t="shared" si="21"/>
        <v/>
      </c>
      <c r="K377" s="291" t="str">
        <f t="shared" si="22"/>
        <v/>
      </c>
      <c r="L377" s="287" t="str">
        <f t="shared" si="23"/>
        <v/>
      </c>
      <c r="M377" s="298"/>
      <c r="N377" s="126"/>
    </row>
    <row r="378" spans="1:14" ht="20.100000000000001" customHeight="1" x14ac:dyDescent="0.25">
      <c r="A378" s="244">
        <v>372</v>
      </c>
      <c r="B378" s="252" t="str">
        <f>IF('Frais réels'!B377="","",'Frais réels'!$B377)</f>
        <v/>
      </c>
      <c r="C378" s="252" t="str">
        <f>IF('Frais réels'!C377="","",'Frais réels'!$C377)</f>
        <v/>
      </c>
      <c r="D378" s="252" t="str">
        <f>IF('Frais réels'!D377="","",'Frais réels'!$D377)</f>
        <v/>
      </c>
      <c r="E378" s="251" t="str">
        <f>IF('Frais réels'!E377="","",'Frais réels'!$E377)</f>
        <v/>
      </c>
      <c r="F378" s="251" t="str">
        <f>IF('Frais réels'!F377="","",'Frais réels'!$F377)</f>
        <v/>
      </c>
      <c r="G378" s="279" t="str">
        <f>IF('Frais réels'!G377="","",'Frais réels'!$G377)</f>
        <v/>
      </c>
      <c r="H378" s="94"/>
      <c r="I378" s="254" t="str">
        <f t="shared" si="20"/>
        <v/>
      </c>
      <c r="J378" s="285" t="str">
        <f t="shared" si="21"/>
        <v/>
      </c>
      <c r="K378" s="291" t="str">
        <f t="shared" si="22"/>
        <v/>
      </c>
      <c r="L378" s="287" t="str">
        <f t="shared" si="23"/>
        <v/>
      </c>
      <c r="M378" s="298"/>
      <c r="N378" s="126"/>
    </row>
    <row r="379" spans="1:14" ht="20.100000000000001" customHeight="1" x14ac:dyDescent="0.25">
      <c r="A379" s="244">
        <v>373</v>
      </c>
      <c r="B379" s="252" t="str">
        <f>IF('Frais réels'!B378="","",'Frais réels'!$B378)</f>
        <v/>
      </c>
      <c r="C379" s="252" t="str">
        <f>IF('Frais réels'!C378="","",'Frais réels'!$C378)</f>
        <v/>
      </c>
      <c r="D379" s="252" t="str">
        <f>IF('Frais réels'!D378="","",'Frais réels'!$D378)</f>
        <v/>
      </c>
      <c r="E379" s="251" t="str">
        <f>IF('Frais réels'!E378="","",'Frais réels'!$E378)</f>
        <v/>
      </c>
      <c r="F379" s="251" t="str">
        <f>IF('Frais réels'!F378="","",'Frais réels'!$F378)</f>
        <v/>
      </c>
      <c r="G379" s="279" t="str">
        <f>IF('Frais réels'!G378="","",'Frais réels'!$G378)</f>
        <v/>
      </c>
      <c r="H379" s="94"/>
      <c r="I379" s="254" t="str">
        <f t="shared" si="20"/>
        <v/>
      </c>
      <c r="J379" s="285" t="str">
        <f t="shared" si="21"/>
        <v/>
      </c>
      <c r="K379" s="291" t="str">
        <f t="shared" si="22"/>
        <v/>
      </c>
      <c r="L379" s="287" t="str">
        <f t="shared" si="23"/>
        <v/>
      </c>
      <c r="M379" s="298"/>
      <c r="N379" s="126"/>
    </row>
    <row r="380" spans="1:14" ht="20.100000000000001" customHeight="1" x14ac:dyDescent="0.25">
      <c r="A380" s="244">
        <v>374</v>
      </c>
      <c r="B380" s="252" t="str">
        <f>IF('Frais réels'!B379="","",'Frais réels'!$B379)</f>
        <v/>
      </c>
      <c r="C380" s="252" t="str">
        <f>IF('Frais réels'!C379="","",'Frais réels'!$C379)</f>
        <v/>
      </c>
      <c r="D380" s="252" t="str">
        <f>IF('Frais réels'!D379="","",'Frais réels'!$D379)</f>
        <v/>
      </c>
      <c r="E380" s="251" t="str">
        <f>IF('Frais réels'!E379="","",'Frais réels'!$E379)</f>
        <v/>
      </c>
      <c r="F380" s="251" t="str">
        <f>IF('Frais réels'!F379="","",'Frais réels'!$F379)</f>
        <v/>
      </c>
      <c r="G380" s="279" t="str">
        <f>IF('Frais réels'!G379="","",'Frais réels'!$G379)</f>
        <v/>
      </c>
      <c r="H380" s="94"/>
      <c r="I380" s="254" t="str">
        <f t="shared" si="20"/>
        <v/>
      </c>
      <c r="J380" s="285" t="str">
        <f t="shared" si="21"/>
        <v/>
      </c>
      <c r="K380" s="291" t="str">
        <f t="shared" si="22"/>
        <v/>
      </c>
      <c r="L380" s="287" t="str">
        <f t="shared" si="23"/>
        <v/>
      </c>
      <c r="M380" s="298"/>
      <c r="N380" s="126"/>
    </row>
    <row r="381" spans="1:14" ht="20.100000000000001" customHeight="1" x14ac:dyDescent="0.25">
      <c r="A381" s="244">
        <v>375</v>
      </c>
      <c r="B381" s="252" t="str">
        <f>IF('Frais réels'!B380="","",'Frais réels'!$B380)</f>
        <v/>
      </c>
      <c r="C381" s="252" t="str">
        <f>IF('Frais réels'!C380="","",'Frais réels'!$C380)</f>
        <v/>
      </c>
      <c r="D381" s="252" t="str">
        <f>IF('Frais réels'!D380="","",'Frais réels'!$D380)</f>
        <v/>
      </c>
      <c r="E381" s="251" t="str">
        <f>IF('Frais réels'!E380="","",'Frais réels'!$E380)</f>
        <v/>
      </c>
      <c r="F381" s="251" t="str">
        <f>IF('Frais réels'!F380="","",'Frais réels'!$F380)</f>
        <v/>
      </c>
      <c r="G381" s="279" t="str">
        <f>IF('Frais réels'!G380="","",'Frais réels'!$G380)</f>
        <v/>
      </c>
      <c r="H381" s="94"/>
      <c r="I381" s="254" t="str">
        <f t="shared" si="20"/>
        <v/>
      </c>
      <c r="J381" s="285" t="str">
        <f t="shared" si="21"/>
        <v/>
      </c>
      <c r="K381" s="291" t="str">
        <f t="shared" si="22"/>
        <v/>
      </c>
      <c r="L381" s="287" t="str">
        <f t="shared" si="23"/>
        <v/>
      </c>
      <c r="M381" s="298"/>
      <c r="N381" s="126"/>
    </row>
    <row r="382" spans="1:14" ht="20.100000000000001" customHeight="1" x14ac:dyDescent="0.25">
      <c r="A382" s="244">
        <v>376</v>
      </c>
      <c r="B382" s="252" t="str">
        <f>IF('Frais réels'!B381="","",'Frais réels'!$B381)</f>
        <v/>
      </c>
      <c r="C382" s="252" t="str">
        <f>IF('Frais réels'!C381="","",'Frais réels'!$C381)</f>
        <v/>
      </c>
      <c r="D382" s="252" t="str">
        <f>IF('Frais réels'!D381="","",'Frais réels'!$D381)</f>
        <v/>
      </c>
      <c r="E382" s="251" t="str">
        <f>IF('Frais réels'!E381="","",'Frais réels'!$E381)</f>
        <v/>
      </c>
      <c r="F382" s="251" t="str">
        <f>IF('Frais réels'!F381="","",'Frais réels'!$F381)</f>
        <v/>
      </c>
      <c r="G382" s="279" t="str">
        <f>IF('Frais réels'!G381="","",'Frais réels'!$G381)</f>
        <v/>
      </c>
      <c r="H382" s="94"/>
      <c r="I382" s="254" t="str">
        <f t="shared" si="20"/>
        <v/>
      </c>
      <c r="J382" s="285" t="str">
        <f t="shared" si="21"/>
        <v/>
      </c>
      <c r="K382" s="291" t="str">
        <f t="shared" si="22"/>
        <v/>
      </c>
      <c r="L382" s="287" t="str">
        <f t="shared" si="23"/>
        <v/>
      </c>
      <c r="M382" s="298"/>
      <c r="N382" s="126"/>
    </row>
    <row r="383" spans="1:14" ht="20.100000000000001" customHeight="1" x14ac:dyDescent="0.25">
      <c r="A383" s="244">
        <v>377</v>
      </c>
      <c r="B383" s="252" t="str">
        <f>IF('Frais réels'!B382="","",'Frais réels'!$B382)</f>
        <v/>
      </c>
      <c r="C383" s="252" t="str">
        <f>IF('Frais réels'!C382="","",'Frais réels'!$C382)</f>
        <v/>
      </c>
      <c r="D383" s="252" t="str">
        <f>IF('Frais réels'!D382="","",'Frais réels'!$D382)</f>
        <v/>
      </c>
      <c r="E383" s="251" t="str">
        <f>IF('Frais réels'!E382="","",'Frais réels'!$E382)</f>
        <v/>
      </c>
      <c r="F383" s="251" t="str">
        <f>IF('Frais réels'!F382="","",'Frais réels'!$F382)</f>
        <v/>
      </c>
      <c r="G383" s="279" t="str">
        <f>IF('Frais réels'!G382="","",'Frais réels'!$G382)</f>
        <v/>
      </c>
      <c r="H383" s="94"/>
      <c r="I383" s="254" t="str">
        <f t="shared" si="20"/>
        <v/>
      </c>
      <c r="J383" s="285" t="str">
        <f t="shared" si="21"/>
        <v/>
      </c>
      <c r="K383" s="291" t="str">
        <f t="shared" si="22"/>
        <v/>
      </c>
      <c r="L383" s="287" t="str">
        <f t="shared" si="23"/>
        <v/>
      </c>
      <c r="M383" s="298"/>
      <c r="N383" s="126"/>
    </row>
    <row r="384" spans="1:14" ht="20.100000000000001" customHeight="1" x14ac:dyDescent="0.25">
      <c r="A384" s="244">
        <v>378</v>
      </c>
      <c r="B384" s="252" t="str">
        <f>IF('Frais réels'!B383="","",'Frais réels'!$B383)</f>
        <v/>
      </c>
      <c r="C384" s="252" t="str">
        <f>IF('Frais réels'!C383="","",'Frais réels'!$C383)</f>
        <v/>
      </c>
      <c r="D384" s="252" t="str">
        <f>IF('Frais réels'!D383="","",'Frais réels'!$D383)</f>
        <v/>
      </c>
      <c r="E384" s="251" t="str">
        <f>IF('Frais réels'!E383="","",'Frais réels'!$E383)</f>
        <v/>
      </c>
      <c r="F384" s="251" t="str">
        <f>IF('Frais réels'!F383="","",'Frais réels'!$F383)</f>
        <v/>
      </c>
      <c r="G384" s="279" t="str">
        <f>IF('Frais réels'!G383="","",'Frais réels'!$G383)</f>
        <v/>
      </c>
      <c r="H384" s="94"/>
      <c r="I384" s="254" t="str">
        <f t="shared" si="20"/>
        <v/>
      </c>
      <c r="J384" s="285" t="str">
        <f t="shared" si="21"/>
        <v/>
      </c>
      <c r="K384" s="291" t="str">
        <f t="shared" si="22"/>
        <v/>
      </c>
      <c r="L384" s="287" t="str">
        <f t="shared" si="23"/>
        <v/>
      </c>
      <c r="M384" s="298"/>
      <c r="N384" s="126"/>
    </row>
    <row r="385" spans="1:14" ht="20.100000000000001" customHeight="1" x14ac:dyDescent="0.25">
      <c r="A385" s="244">
        <v>379</v>
      </c>
      <c r="B385" s="252" t="str">
        <f>IF('Frais réels'!B384="","",'Frais réels'!$B384)</f>
        <v/>
      </c>
      <c r="C385" s="252" t="str">
        <f>IF('Frais réels'!C384="","",'Frais réels'!$C384)</f>
        <v/>
      </c>
      <c r="D385" s="252" t="str">
        <f>IF('Frais réels'!D384="","",'Frais réels'!$D384)</f>
        <v/>
      </c>
      <c r="E385" s="251" t="str">
        <f>IF('Frais réels'!E384="","",'Frais réels'!$E384)</f>
        <v/>
      </c>
      <c r="F385" s="251" t="str">
        <f>IF('Frais réels'!F384="","",'Frais réels'!$F384)</f>
        <v/>
      </c>
      <c r="G385" s="279" t="str">
        <f>IF('Frais réels'!G384="","",'Frais réels'!$G384)</f>
        <v/>
      </c>
      <c r="H385" s="94"/>
      <c r="I385" s="254" t="str">
        <f t="shared" si="20"/>
        <v/>
      </c>
      <c r="J385" s="285" t="str">
        <f t="shared" si="21"/>
        <v/>
      </c>
      <c r="K385" s="291" t="str">
        <f t="shared" si="22"/>
        <v/>
      </c>
      <c r="L385" s="287" t="str">
        <f t="shared" si="23"/>
        <v/>
      </c>
      <c r="M385" s="298"/>
      <c r="N385" s="126"/>
    </row>
    <row r="386" spans="1:14" ht="20.100000000000001" customHeight="1" x14ac:dyDescent="0.25">
      <c r="A386" s="244">
        <v>380</v>
      </c>
      <c r="B386" s="252" t="str">
        <f>IF('Frais réels'!B385="","",'Frais réels'!$B385)</f>
        <v/>
      </c>
      <c r="C386" s="252" t="str">
        <f>IF('Frais réels'!C385="","",'Frais réels'!$C385)</f>
        <v/>
      </c>
      <c r="D386" s="252" t="str">
        <f>IF('Frais réels'!D385="","",'Frais réels'!$D385)</f>
        <v/>
      </c>
      <c r="E386" s="251" t="str">
        <f>IF('Frais réels'!E385="","",'Frais réels'!$E385)</f>
        <v/>
      </c>
      <c r="F386" s="251" t="str">
        <f>IF('Frais réels'!F385="","",'Frais réels'!$F385)</f>
        <v/>
      </c>
      <c r="G386" s="279" t="str">
        <f>IF('Frais réels'!G385="","",'Frais réels'!$G385)</f>
        <v/>
      </c>
      <c r="H386" s="94"/>
      <c r="I386" s="254" t="str">
        <f t="shared" si="20"/>
        <v/>
      </c>
      <c r="J386" s="285" t="str">
        <f t="shared" si="21"/>
        <v/>
      </c>
      <c r="K386" s="291" t="str">
        <f t="shared" si="22"/>
        <v/>
      </c>
      <c r="L386" s="287" t="str">
        <f t="shared" si="23"/>
        <v/>
      </c>
      <c r="M386" s="298"/>
      <c r="N386" s="126"/>
    </row>
    <row r="387" spans="1:14" ht="20.100000000000001" customHeight="1" x14ac:dyDescent="0.25">
      <c r="A387" s="244">
        <v>381</v>
      </c>
      <c r="B387" s="252" t="str">
        <f>IF('Frais réels'!B386="","",'Frais réels'!$B386)</f>
        <v/>
      </c>
      <c r="C387" s="252" t="str">
        <f>IF('Frais réels'!C386="","",'Frais réels'!$C386)</f>
        <v/>
      </c>
      <c r="D387" s="252" t="str">
        <f>IF('Frais réels'!D386="","",'Frais réels'!$D386)</f>
        <v/>
      </c>
      <c r="E387" s="251" t="str">
        <f>IF('Frais réels'!E386="","",'Frais réels'!$E386)</f>
        <v/>
      </c>
      <c r="F387" s="251" t="str">
        <f>IF('Frais réels'!F386="","",'Frais réels'!$F386)</f>
        <v/>
      </c>
      <c r="G387" s="279" t="str">
        <f>IF('Frais réels'!G386="","",'Frais réels'!$G386)</f>
        <v/>
      </c>
      <c r="H387" s="94"/>
      <c r="I387" s="254" t="str">
        <f t="shared" si="20"/>
        <v/>
      </c>
      <c r="J387" s="285" t="str">
        <f t="shared" si="21"/>
        <v/>
      </c>
      <c r="K387" s="291" t="str">
        <f t="shared" si="22"/>
        <v/>
      </c>
      <c r="L387" s="287" t="str">
        <f t="shared" si="23"/>
        <v/>
      </c>
      <c r="M387" s="298"/>
      <c r="N387" s="126"/>
    </row>
    <row r="388" spans="1:14" ht="20.100000000000001" customHeight="1" x14ac:dyDescent="0.25">
      <c r="A388" s="244">
        <v>382</v>
      </c>
      <c r="B388" s="252" t="str">
        <f>IF('Frais réels'!B387="","",'Frais réels'!$B387)</f>
        <v/>
      </c>
      <c r="C388" s="252" t="str">
        <f>IF('Frais réels'!C387="","",'Frais réels'!$C387)</f>
        <v/>
      </c>
      <c r="D388" s="252" t="str">
        <f>IF('Frais réels'!D387="","",'Frais réels'!$D387)</f>
        <v/>
      </c>
      <c r="E388" s="251" t="str">
        <f>IF('Frais réels'!E387="","",'Frais réels'!$E387)</f>
        <v/>
      </c>
      <c r="F388" s="251" t="str">
        <f>IF('Frais réels'!F387="","",'Frais réels'!$F387)</f>
        <v/>
      </c>
      <c r="G388" s="279" t="str">
        <f>IF('Frais réels'!G387="","",'Frais réels'!$G387)</f>
        <v/>
      </c>
      <c r="H388" s="94"/>
      <c r="I388" s="254" t="str">
        <f t="shared" si="20"/>
        <v/>
      </c>
      <c r="J388" s="285" t="str">
        <f t="shared" si="21"/>
        <v/>
      </c>
      <c r="K388" s="291" t="str">
        <f t="shared" si="22"/>
        <v/>
      </c>
      <c r="L388" s="287" t="str">
        <f t="shared" si="23"/>
        <v/>
      </c>
      <c r="M388" s="298"/>
      <c r="N388" s="126"/>
    </row>
    <row r="389" spans="1:14" ht="20.100000000000001" customHeight="1" x14ac:dyDescent="0.25">
      <c r="A389" s="244">
        <v>383</v>
      </c>
      <c r="B389" s="252" t="str">
        <f>IF('Frais réels'!B388="","",'Frais réels'!$B388)</f>
        <v/>
      </c>
      <c r="C389" s="252" t="str">
        <f>IF('Frais réels'!C388="","",'Frais réels'!$C388)</f>
        <v/>
      </c>
      <c r="D389" s="252" t="str">
        <f>IF('Frais réels'!D388="","",'Frais réels'!$D388)</f>
        <v/>
      </c>
      <c r="E389" s="251" t="str">
        <f>IF('Frais réels'!E388="","",'Frais réels'!$E388)</f>
        <v/>
      </c>
      <c r="F389" s="251" t="str">
        <f>IF('Frais réels'!F388="","",'Frais réels'!$F388)</f>
        <v/>
      </c>
      <c r="G389" s="279" t="str">
        <f>IF('Frais réels'!G388="","",'Frais réels'!$G388)</f>
        <v/>
      </c>
      <c r="H389" s="94"/>
      <c r="I389" s="254" t="str">
        <f t="shared" si="20"/>
        <v/>
      </c>
      <c r="J389" s="285" t="str">
        <f t="shared" si="21"/>
        <v/>
      </c>
      <c r="K389" s="291" t="str">
        <f t="shared" si="22"/>
        <v/>
      </c>
      <c r="L389" s="287" t="str">
        <f t="shared" si="23"/>
        <v/>
      </c>
      <c r="M389" s="298"/>
      <c r="N389" s="126"/>
    </row>
    <row r="390" spans="1:14" ht="20.100000000000001" customHeight="1" x14ac:dyDescent="0.25">
      <c r="A390" s="244">
        <v>384</v>
      </c>
      <c r="B390" s="252" t="str">
        <f>IF('Frais réels'!B389="","",'Frais réels'!$B389)</f>
        <v/>
      </c>
      <c r="C390" s="252" t="str">
        <f>IF('Frais réels'!C389="","",'Frais réels'!$C389)</f>
        <v/>
      </c>
      <c r="D390" s="252" t="str">
        <f>IF('Frais réels'!D389="","",'Frais réels'!$D389)</f>
        <v/>
      </c>
      <c r="E390" s="251" t="str">
        <f>IF('Frais réels'!E389="","",'Frais réels'!$E389)</f>
        <v/>
      </c>
      <c r="F390" s="251" t="str">
        <f>IF('Frais réels'!F389="","",'Frais réels'!$F389)</f>
        <v/>
      </c>
      <c r="G390" s="279" t="str">
        <f>IF('Frais réels'!G389="","",'Frais réels'!$G389)</f>
        <v/>
      </c>
      <c r="H390" s="94"/>
      <c r="I390" s="254" t="str">
        <f t="shared" si="20"/>
        <v/>
      </c>
      <c r="J390" s="285" t="str">
        <f t="shared" si="21"/>
        <v/>
      </c>
      <c r="K390" s="291" t="str">
        <f t="shared" si="22"/>
        <v/>
      </c>
      <c r="L390" s="287" t="str">
        <f t="shared" si="23"/>
        <v/>
      </c>
      <c r="M390" s="298"/>
      <c r="N390" s="126"/>
    </row>
    <row r="391" spans="1:14" ht="20.100000000000001" customHeight="1" x14ac:dyDescent="0.25">
      <c r="A391" s="244">
        <v>385</v>
      </c>
      <c r="B391" s="252" t="str">
        <f>IF('Frais réels'!B390="","",'Frais réels'!$B390)</f>
        <v/>
      </c>
      <c r="C391" s="252" t="str">
        <f>IF('Frais réels'!C390="","",'Frais réels'!$C390)</f>
        <v/>
      </c>
      <c r="D391" s="252" t="str">
        <f>IF('Frais réels'!D390="","",'Frais réels'!$D390)</f>
        <v/>
      </c>
      <c r="E391" s="251" t="str">
        <f>IF('Frais réels'!E390="","",'Frais réels'!$E390)</f>
        <v/>
      </c>
      <c r="F391" s="251" t="str">
        <f>IF('Frais réels'!F390="","",'Frais réels'!$F390)</f>
        <v/>
      </c>
      <c r="G391" s="279" t="str">
        <f>IF('Frais réels'!G390="","",'Frais réels'!$G390)</f>
        <v/>
      </c>
      <c r="H391" s="94"/>
      <c r="I391" s="254" t="str">
        <f t="shared" si="20"/>
        <v/>
      </c>
      <c r="J391" s="285" t="str">
        <f t="shared" si="21"/>
        <v/>
      </c>
      <c r="K391" s="291" t="str">
        <f t="shared" si="22"/>
        <v/>
      </c>
      <c r="L391" s="287" t="str">
        <f t="shared" si="23"/>
        <v/>
      </c>
      <c r="M391" s="298"/>
      <c r="N391" s="126"/>
    </row>
    <row r="392" spans="1:14" ht="20.100000000000001" customHeight="1" x14ac:dyDescent="0.25">
      <c r="A392" s="244">
        <v>386</v>
      </c>
      <c r="B392" s="252" t="str">
        <f>IF('Frais réels'!B391="","",'Frais réels'!$B391)</f>
        <v/>
      </c>
      <c r="C392" s="252" t="str">
        <f>IF('Frais réels'!C391="","",'Frais réels'!$C391)</f>
        <v/>
      </c>
      <c r="D392" s="252" t="str">
        <f>IF('Frais réels'!D391="","",'Frais réels'!$D391)</f>
        <v/>
      </c>
      <c r="E392" s="251" t="str">
        <f>IF('Frais réels'!E391="","",'Frais réels'!$E391)</f>
        <v/>
      </c>
      <c r="F392" s="251" t="str">
        <f>IF('Frais réels'!F391="","",'Frais réels'!$F391)</f>
        <v/>
      </c>
      <c r="G392" s="279" t="str">
        <f>IF('Frais réels'!G391="","",'Frais réels'!$G391)</f>
        <v/>
      </c>
      <c r="H392" s="94"/>
      <c r="I392" s="254" t="str">
        <f t="shared" ref="I392:I455" si="24">IF($G392="","",IF($H392&gt;$G392,"Le montant éligible ne peut etre supérieur au montant présenté",""))</f>
        <v/>
      </c>
      <c r="J392" s="285" t="str">
        <f t="shared" ref="J392:J455" si="25">IF(OR(H392=0, ISBLANK(H392)), "", H392)</f>
        <v/>
      </c>
      <c r="K392" s="291" t="str">
        <f t="shared" ref="K392:K455" si="26">IF(F392="Aller - Retour Mayotte - Hexagone",IF(1900=0,"",1900),IF(F392="Aller - Retour Mayotte - La Réunion",IF(700=0,"",700),IF(F392="Aller - Retour Mayotte - Caraïbes",IF(2200=0,"",2200),IF(E392="Billets de train",IF(H392=0,"",""),IF(E392="","")))))</f>
        <v/>
      </c>
      <c r="L392" s="287" t="str">
        <f t="shared" ref="L392:L455" si="27">IF(J392="", "", IF(MIN(J392,K392)=0, "", MIN(J392,K392)))</f>
        <v/>
      </c>
      <c r="M392" s="298"/>
      <c r="N392" s="126"/>
    </row>
    <row r="393" spans="1:14" ht="20.100000000000001" customHeight="1" x14ac:dyDescent="0.25">
      <c r="A393" s="244">
        <v>387</v>
      </c>
      <c r="B393" s="252" t="str">
        <f>IF('Frais réels'!B392="","",'Frais réels'!$B392)</f>
        <v/>
      </c>
      <c r="C393" s="252" t="str">
        <f>IF('Frais réels'!C392="","",'Frais réels'!$C392)</f>
        <v/>
      </c>
      <c r="D393" s="252" t="str">
        <f>IF('Frais réels'!D392="","",'Frais réels'!$D392)</f>
        <v/>
      </c>
      <c r="E393" s="251" t="str">
        <f>IF('Frais réels'!E392="","",'Frais réels'!$E392)</f>
        <v/>
      </c>
      <c r="F393" s="251" t="str">
        <f>IF('Frais réels'!F392="","",'Frais réels'!$F392)</f>
        <v/>
      </c>
      <c r="G393" s="279" t="str">
        <f>IF('Frais réels'!G392="","",'Frais réels'!$G392)</f>
        <v/>
      </c>
      <c r="H393" s="94"/>
      <c r="I393" s="254" t="str">
        <f t="shared" si="24"/>
        <v/>
      </c>
      <c r="J393" s="285" t="str">
        <f t="shared" si="25"/>
        <v/>
      </c>
      <c r="K393" s="291" t="str">
        <f t="shared" si="26"/>
        <v/>
      </c>
      <c r="L393" s="287" t="str">
        <f t="shared" si="27"/>
        <v/>
      </c>
      <c r="M393" s="298"/>
      <c r="N393" s="126"/>
    </row>
    <row r="394" spans="1:14" ht="20.100000000000001" customHeight="1" x14ac:dyDescent="0.25">
      <c r="A394" s="244">
        <v>388</v>
      </c>
      <c r="B394" s="252" t="str">
        <f>IF('Frais réels'!B393="","",'Frais réels'!$B393)</f>
        <v/>
      </c>
      <c r="C394" s="252" t="str">
        <f>IF('Frais réels'!C393="","",'Frais réels'!$C393)</f>
        <v/>
      </c>
      <c r="D394" s="252" t="str">
        <f>IF('Frais réels'!D393="","",'Frais réels'!$D393)</f>
        <v/>
      </c>
      <c r="E394" s="251" t="str">
        <f>IF('Frais réels'!E393="","",'Frais réels'!$E393)</f>
        <v/>
      </c>
      <c r="F394" s="251" t="str">
        <f>IF('Frais réels'!F393="","",'Frais réels'!$F393)</f>
        <v/>
      </c>
      <c r="G394" s="279" t="str">
        <f>IF('Frais réels'!G393="","",'Frais réels'!$G393)</f>
        <v/>
      </c>
      <c r="H394" s="94"/>
      <c r="I394" s="254" t="str">
        <f t="shared" si="24"/>
        <v/>
      </c>
      <c r="J394" s="285" t="str">
        <f t="shared" si="25"/>
        <v/>
      </c>
      <c r="K394" s="291" t="str">
        <f t="shared" si="26"/>
        <v/>
      </c>
      <c r="L394" s="287" t="str">
        <f t="shared" si="27"/>
        <v/>
      </c>
      <c r="M394" s="298"/>
      <c r="N394" s="126"/>
    </row>
    <row r="395" spans="1:14" ht="20.100000000000001" customHeight="1" x14ac:dyDescent="0.25">
      <c r="A395" s="244">
        <v>389</v>
      </c>
      <c r="B395" s="252" t="str">
        <f>IF('Frais réels'!B394="","",'Frais réels'!$B394)</f>
        <v/>
      </c>
      <c r="C395" s="252" t="str">
        <f>IF('Frais réels'!C394="","",'Frais réels'!$C394)</f>
        <v/>
      </c>
      <c r="D395" s="252" t="str">
        <f>IF('Frais réels'!D394="","",'Frais réels'!$D394)</f>
        <v/>
      </c>
      <c r="E395" s="251" t="str">
        <f>IF('Frais réels'!E394="","",'Frais réels'!$E394)</f>
        <v/>
      </c>
      <c r="F395" s="251" t="str">
        <f>IF('Frais réels'!F394="","",'Frais réels'!$F394)</f>
        <v/>
      </c>
      <c r="G395" s="279" t="str">
        <f>IF('Frais réels'!G394="","",'Frais réels'!$G394)</f>
        <v/>
      </c>
      <c r="H395" s="94"/>
      <c r="I395" s="254" t="str">
        <f t="shared" si="24"/>
        <v/>
      </c>
      <c r="J395" s="285" t="str">
        <f t="shared" si="25"/>
        <v/>
      </c>
      <c r="K395" s="291" t="str">
        <f t="shared" si="26"/>
        <v/>
      </c>
      <c r="L395" s="287" t="str">
        <f t="shared" si="27"/>
        <v/>
      </c>
      <c r="M395" s="298"/>
      <c r="N395" s="126"/>
    </row>
    <row r="396" spans="1:14" ht="20.100000000000001" customHeight="1" x14ac:dyDescent="0.25">
      <c r="A396" s="244">
        <v>390</v>
      </c>
      <c r="B396" s="252" t="str">
        <f>IF('Frais réels'!B395="","",'Frais réels'!$B395)</f>
        <v/>
      </c>
      <c r="C396" s="252" t="str">
        <f>IF('Frais réels'!C395="","",'Frais réels'!$C395)</f>
        <v/>
      </c>
      <c r="D396" s="252" t="str">
        <f>IF('Frais réels'!D395="","",'Frais réels'!$D395)</f>
        <v/>
      </c>
      <c r="E396" s="251" t="str">
        <f>IF('Frais réels'!E395="","",'Frais réels'!$E395)</f>
        <v/>
      </c>
      <c r="F396" s="251" t="str">
        <f>IF('Frais réels'!F395="","",'Frais réels'!$F395)</f>
        <v/>
      </c>
      <c r="G396" s="279" t="str">
        <f>IF('Frais réels'!G395="","",'Frais réels'!$G395)</f>
        <v/>
      </c>
      <c r="H396" s="94"/>
      <c r="I396" s="254" t="str">
        <f t="shared" si="24"/>
        <v/>
      </c>
      <c r="J396" s="285" t="str">
        <f t="shared" si="25"/>
        <v/>
      </c>
      <c r="K396" s="291" t="str">
        <f t="shared" si="26"/>
        <v/>
      </c>
      <c r="L396" s="287" t="str">
        <f t="shared" si="27"/>
        <v/>
      </c>
      <c r="M396" s="298"/>
      <c r="N396" s="126"/>
    </row>
    <row r="397" spans="1:14" ht="20.100000000000001" customHeight="1" x14ac:dyDescent="0.25">
      <c r="A397" s="244">
        <v>391</v>
      </c>
      <c r="B397" s="252" t="str">
        <f>IF('Frais réels'!B396="","",'Frais réels'!$B396)</f>
        <v/>
      </c>
      <c r="C397" s="252" t="str">
        <f>IF('Frais réels'!C396="","",'Frais réels'!$C396)</f>
        <v/>
      </c>
      <c r="D397" s="252" t="str">
        <f>IF('Frais réels'!D396="","",'Frais réels'!$D396)</f>
        <v/>
      </c>
      <c r="E397" s="251" t="str">
        <f>IF('Frais réels'!E396="","",'Frais réels'!$E396)</f>
        <v/>
      </c>
      <c r="F397" s="251" t="str">
        <f>IF('Frais réels'!F396="","",'Frais réels'!$F396)</f>
        <v/>
      </c>
      <c r="G397" s="279" t="str">
        <f>IF('Frais réels'!G396="","",'Frais réels'!$G396)</f>
        <v/>
      </c>
      <c r="H397" s="94"/>
      <c r="I397" s="254" t="str">
        <f t="shared" si="24"/>
        <v/>
      </c>
      <c r="J397" s="285" t="str">
        <f t="shared" si="25"/>
        <v/>
      </c>
      <c r="K397" s="291" t="str">
        <f t="shared" si="26"/>
        <v/>
      </c>
      <c r="L397" s="287" t="str">
        <f t="shared" si="27"/>
        <v/>
      </c>
      <c r="M397" s="298"/>
      <c r="N397" s="126"/>
    </row>
    <row r="398" spans="1:14" ht="20.100000000000001" customHeight="1" x14ac:dyDescent="0.25">
      <c r="A398" s="244">
        <v>392</v>
      </c>
      <c r="B398" s="252" t="str">
        <f>IF('Frais réels'!B397="","",'Frais réels'!$B397)</f>
        <v/>
      </c>
      <c r="C398" s="252" t="str">
        <f>IF('Frais réels'!C397="","",'Frais réels'!$C397)</f>
        <v/>
      </c>
      <c r="D398" s="252" t="str">
        <f>IF('Frais réels'!D397="","",'Frais réels'!$D397)</f>
        <v/>
      </c>
      <c r="E398" s="251" t="str">
        <f>IF('Frais réels'!E397="","",'Frais réels'!$E397)</f>
        <v/>
      </c>
      <c r="F398" s="251" t="str">
        <f>IF('Frais réels'!F397="","",'Frais réels'!$F397)</f>
        <v/>
      </c>
      <c r="G398" s="279" t="str">
        <f>IF('Frais réels'!G397="","",'Frais réels'!$G397)</f>
        <v/>
      </c>
      <c r="H398" s="94"/>
      <c r="I398" s="254" t="str">
        <f t="shared" si="24"/>
        <v/>
      </c>
      <c r="J398" s="285" t="str">
        <f t="shared" si="25"/>
        <v/>
      </c>
      <c r="K398" s="291" t="str">
        <f t="shared" si="26"/>
        <v/>
      </c>
      <c r="L398" s="287" t="str">
        <f t="shared" si="27"/>
        <v/>
      </c>
      <c r="M398" s="298"/>
      <c r="N398" s="126"/>
    </row>
    <row r="399" spans="1:14" ht="20.100000000000001" customHeight="1" x14ac:dyDescent="0.25">
      <c r="A399" s="244">
        <v>393</v>
      </c>
      <c r="B399" s="252" t="str">
        <f>IF('Frais réels'!B398="","",'Frais réels'!$B398)</f>
        <v/>
      </c>
      <c r="C399" s="252" t="str">
        <f>IF('Frais réels'!C398="","",'Frais réels'!$C398)</f>
        <v/>
      </c>
      <c r="D399" s="252" t="str">
        <f>IF('Frais réels'!D398="","",'Frais réels'!$D398)</f>
        <v/>
      </c>
      <c r="E399" s="251" t="str">
        <f>IF('Frais réels'!E398="","",'Frais réels'!$E398)</f>
        <v/>
      </c>
      <c r="F399" s="251" t="str">
        <f>IF('Frais réels'!F398="","",'Frais réels'!$F398)</f>
        <v/>
      </c>
      <c r="G399" s="279" t="str">
        <f>IF('Frais réels'!G398="","",'Frais réels'!$G398)</f>
        <v/>
      </c>
      <c r="H399" s="94"/>
      <c r="I399" s="254" t="str">
        <f t="shared" si="24"/>
        <v/>
      </c>
      <c r="J399" s="285" t="str">
        <f t="shared" si="25"/>
        <v/>
      </c>
      <c r="K399" s="291" t="str">
        <f t="shared" si="26"/>
        <v/>
      </c>
      <c r="L399" s="287" t="str">
        <f t="shared" si="27"/>
        <v/>
      </c>
      <c r="M399" s="298"/>
      <c r="N399" s="126"/>
    </row>
    <row r="400" spans="1:14" ht="20.100000000000001" customHeight="1" x14ac:dyDescent="0.25">
      <c r="A400" s="244">
        <v>394</v>
      </c>
      <c r="B400" s="252" t="str">
        <f>IF('Frais réels'!B399="","",'Frais réels'!$B399)</f>
        <v/>
      </c>
      <c r="C400" s="252" t="str">
        <f>IF('Frais réels'!C399="","",'Frais réels'!$C399)</f>
        <v/>
      </c>
      <c r="D400" s="252" t="str">
        <f>IF('Frais réels'!D399="","",'Frais réels'!$D399)</f>
        <v/>
      </c>
      <c r="E400" s="251" t="str">
        <f>IF('Frais réels'!E399="","",'Frais réels'!$E399)</f>
        <v/>
      </c>
      <c r="F400" s="251" t="str">
        <f>IF('Frais réels'!F399="","",'Frais réels'!$F399)</f>
        <v/>
      </c>
      <c r="G400" s="279" t="str">
        <f>IF('Frais réels'!G399="","",'Frais réels'!$G399)</f>
        <v/>
      </c>
      <c r="H400" s="94"/>
      <c r="I400" s="254" t="str">
        <f t="shared" si="24"/>
        <v/>
      </c>
      <c r="J400" s="285" t="str">
        <f t="shared" si="25"/>
        <v/>
      </c>
      <c r="K400" s="291" t="str">
        <f t="shared" si="26"/>
        <v/>
      </c>
      <c r="L400" s="287" t="str">
        <f t="shared" si="27"/>
        <v/>
      </c>
      <c r="M400" s="298"/>
      <c r="N400" s="126"/>
    </row>
    <row r="401" spans="1:14" ht="20.100000000000001" customHeight="1" x14ac:dyDescent="0.25">
      <c r="A401" s="244">
        <v>395</v>
      </c>
      <c r="B401" s="252" t="str">
        <f>IF('Frais réels'!B400="","",'Frais réels'!$B400)</f>
        <v/>
      </c>
      <c r="C401" s="252" t="str">
        <f>IF('Frais réels'!C400="","",'Frais réels'!$C400)</f>
        <v/>
      </c>
      <c r="D401" s="252" t="str">
        <f>IF('Frais réels'!D400="","",'Frais réels'!$D400)</f>
        <v/>
      </c>
      <c r="E401" s="251" t="str">
        <f>IF('Frais réels'!E400="","",'Frais réels'!$E400)</f>
        <v/>
      </c>
      <c r="F401" s="251" t="str">
        <f>IF('Frais réels'!F400="","",'Frais réels'!$F400)</f>
        <v/>
      </c>
      <c r="G401" s="279" t="str">
        <f>IF('Frais réels'!G400="","",'Frais réels'!$G400)</f>
        <v/>
      </c>
      <c r="H401" s="94"/>
      <c r="I401" s="254" t="str">
        <f t="shared" si="24"/>
        <v/>
      </c>
      <c r="J401" s="285" t="str">
        <f t="shared" si="25"/>
        <v/>
      </c>
      <c r="K401" s="291" t="str">
        <f t="shared" si="26"/>
        <v/>
      </c>
      <c r="L401" s="287" t="str">
        <f t="shared" si="27"/>
        <v/>
      </c>
      <c r="M401" s="298"/>
      <c r="N401" s="126"/>
    </row>
    <row r="402" spans="1:14" ht="20.100000000000001" customHeight="1" x14ac:dyDescent="0.25">
      <c r="A402" s="244">
        <v>396</v>
      </c>
      <c r="B402" s="252" t="str">
        <f>IF('Frais réels'!B401="","",'Frais réels'!$B401)</f>
        <v/>
      </c>
      <c r="C402" s="252" t="str">
        <f>IF('Frais réels'!C401="","",'Frais réels'!$C401)</f>
        <v/>
      </c>
      <c r="D402" s="252" t="str">
        <f>IF('Frais réels'!D401="","",'Frais réels'!$D401)</f>
        <v/>
      </c>
      <c r="E402" s="251" t="str">
        <f>IF('Frais réels'!E401="","",'Frais réels'!$E401)</f>
        <v/>
      </c>
      <c r="F402" s="251" t="str">
        <f>IF('Frais réels'!F401="","",'Frais réels'!$F401)</f>
        <v/>
      </c>
      <c r="G402" s="279" t="str">
        <f>IF('Frais réels'!G401="","",'Frais réels'!$G401)</f>
        <v/>
      </c>
      <c r="H402" s="94"/>
      <c r="I402" s="254" t="str">
        <f t="shared" si="24"/>
        <v/>
      </c>
      <c r="J402" s="285" t="str">
        <f t="shared" si="25"/>
        <v/>
      </c>
      <c r="K402" s="291" t="str">
        <f t="shared" si="26"/>
        <v/>
      </c>
      <c r="L402" s="287" t="str">
        <f t="shared" si="27"/>
        <v/>
      </c>
      <c r="M402" s="298"/>
      <c r="N402" s="126"/>
    </row>
    <row r="403" spans="1:14" ht="20.100000000000001" customHeight="1" x14ac:dyDescent="0.25">
      <c r="A403" s="244">
        <v>397</v>
      </c>
      <c r="B403" s="252" t="str">
        <f>IF('Frais réels'!B402="","",'Frais réels'!$B402)</f>
        <v/>
      </c>
      <c r="C403" s="252" t="str">
        <f>IF('Frais réels'!C402="","",'Frais réels'!$C402)</f>
        <v/>
      </c>
      <c r="D403" s="252" t="str">
        <f>IF('Frais réels'!D402="","",'Frais réels'!$D402)</f>
        <v/>
      </c>
      <c r="E403" s="251" t="str">
        <f>IF('Frais réels'!E402="","",'Frais réels'!$E402)</f>
        <v/>
      </c>
      <c r="F403" s="251" t="str">
        <f>IF('Frais réels'!F402="","",'Frais réels'!$F402)</f>
        <v/>
      </c>
      <c r="G403" s="279" t="str">
        <f>IF('Frais réels'!G402="","",'Frais réels'!$G402)</f>
        <v/>
      </c>
      <c r="H403" s="94"/>
      <c r="I403" s="254" t="str">
        <f t="shared" si="24"/>
        <v/>
      </c>
      <c r="J403" s="285" t="str">
        <f t="shared" si="25"/>
        <v/>
      </c>
      <c r="K403" s="291" t="str">
        <f t="shared" si="26"/>
        <v/>
      </c>
      <c r="L403" s="287" t="str">
        <f t="shared" si="27"/>
        <v/>
      </c>
      <c r="M403" s="298"/>
      <c r="N403" s="126"/>
    </row>
    <row r="404" spans="1:14" ht="20.100000000000001" customHeight="1" x14ac:dyDescent="0.25">
      <c r="A404" s="244">
        <v>398</v>
      </c>
      <c r="B404" s="252" t="str">
        <f>IF('Frais réels'!B403="","",'Frais réels'!$B403)</f>
        <v/>
      </c>
      <c r="C404" s="252" t="str">
        <f>IF('Frais réels'!C403="","",'Frais réels'!$C403)</f>
        <v/>
      </c>
      <c r="D404" s="252" t="str">
        <f>IF('Frais réels'!D403="","",'Frais réels'!$D403)</f>
        <v/>
      </c>
      <c r="E404" s="251" t="str">
        <f>IF('Frais réels'!E403="","",'Frais réels'!$E403)</f>
        <v/>
      </c>
      <c r="F404" s="251" t="str">
        <f>IF('Frais réels'!F403="","",'Frais réels'!$F403)</f>
        <v/>
      </c>
      <c r="G404" s="279" t="str">
        <f>IF('Frais réels'!G403="","",'Frais réels'!$G403)</f>
        <v/>
      </c>
      <c r="H404" s="94"/>
      <c r="I404" s="254" t="str">
        <f t="shared" si="24"/>
        <v/>
      </c>
      <c r="J404" s="285" t="str">
        <f t="shared" si="25"/>
        <v/>
      </c>
      <c r="K404" s="291" t="str">
        <f t="shared" si="26"/>
        <v/>
      </c>
      <c r="L404" s="287" t="str">
        <f t="shared" si="27"/>
        <v/>
      </c>
      <c r="M404" s="298"/>
      <c r="N404" s="126"/>
    </row>
    <row r="405" spans="1:14" ht="20.100000000000001" customHeight="1" x14ac:dyDescent="0.25">
      <c r="A405" s="244">
        <v>399</v>
      </c>
      <c r="B405" s="252" t="str">
        <f>IF('Frais réels'!B404="","",'Frais réels'!$B404)</f>
        <v/>
      </c>
      <c r="C405" s="252" t="str">
        <f>IF('Frais réels'!C404="","",'Frais réels'!$C404)</f>
        <v/>
      </c>
      <c r="D405" s="252" t="str">
        <f>IF('Frais réels'!D404="","",'Frais réels'!$D404)</f>
        <v/>
      </c>
      <c r="E405" s="251" t="str">
        <f>IF('Frais réels'!E404="","",'Frais réels'!$E404)</f>
        <v/>
      </c>
      <c r="F405" s="251" t="str">
        <f>IF('Frais réels'!F404="","",'Frais réels'!$F404)</f>
        <v/>
      </c>
      <c r="G405" s="279" t="str">
        <f>IF('Frais réels'!G404="","",'Frais réels'!$G404)</f>
        <v/>
      </c>
      <c r="H405" s="94"/>
      <c r="I405" s="254" t="str">
        <f t="shared" si="24"/>
        <v/>
      </c>
      <c r="J405" s="285" t="str">
        <f t="shared" si="25"/>
        <v/>
      </c>
      <c r="K405" s="291" t="str">
        <f t="shared" si="26"/>
        <v/>
      </c>
      <c r="L405" s="287" t="str">
        <f t="shared" si="27"/>
        <v/>
      </c>
      <c r="M405" s="298"/>
      <c r="N405" s="126"/>
    </row>
    <row r="406" spans="1:14" ht="20.100000000000001" customHeight="1" x14ac:dyDescent="0.25">
      <c r="A406" s="244">
        <v>400</v>
      </c>
      <c r="B406" s="252" t="str">
        <f>IF('Frais réels'!B405="","",'Frais réels'!$B405)</f>
        <v/>
      </c>
      <c r="C406" s="252" t="str">
        <f>IF('Frais réels'!C405="","",'Frais réels'!$C405)</f>
        <v/>
      </c>
      <c r="D406" s="252" t="str">
        <f>IF('Frais réels'!D405="","",'Frais réels'!$D405)</f>
        <v/>
      </c>
      <c r="E406" s="251" t="str">
        <f>IF('Frais réels'!E405="","",'Frais réels'!$E405)</f>
        <v/>
      </c>
      <c r="F406" s="251" t="str">
        <f>IF('Frais réels'!F405="","",'Frais réels'!$F405)</f>
        <v/>
      </c>
      <c r="G406" s="279" t="str">
        <f>IF('Frais réels'!G405="","",'Frais réels'!$G405)</f>
        <v/>
      </c>
      <c r="H406" s="94"/>
      <c r="I406" s="254" t="str">
        <f t="shared" si="24"/>
        <v/>
      </c>
      <c r="J406" s="285" t="str">
        <f t="shared" si="25"/>
        <v/>
      </c>
      <c r="K406" s="291" t="str">
        <f t="shared" si="26"/>
        <v/>
      </c>
      <c r="L406" s="287" t="str">
        <f t="shared" si="27"/>
        <v/>
      </c>
      <c r="M406" s="298"/>
      <c r="N406" s="126"/>
    </row>
    <row r="407" spans="1:14" ht="20.100000000000001" customHeight="1" x14ac:dyDescent="0.25">
      <c r="A407" s="244">
        <v>401</v>
      </c>
      <c r="B407" s="252" t="str">
        <f>IF('Frais réels'!B406="","",'Frais réels'!$B406)</f>
        <v/>
      </c>
      <c r="C407" s="252" t="str">
        <f>IF('Frais réels'!C406="","",'Frais réels'!$C406)</f>
        <v/>
      </c>
      <c r="D407" s="252" t="str">
        <f>IF('Frais réels'!D406="","",'Frais réels'!$D406)</f>
        <v/>
      </c>
      <c r="E407" s="251" t="str">
        <f>IF('Frais réels'!E406="","",'Frais réels'!$E406)</f>
        <v/>
      </c>
      <c r="F407" s="251" t="str">
        <f>IF('Frais réels'!F406="","",'Frais réels'!$F406)</f>
        <v/>
      </c>
      <c r="G407" s="279" t="str">
        <f>IF('Frais réels'!G406="","",'Frais réels'!$G406)</f>
        <v/>
      </c>
      <c r="H407" s="94"/>
      <c r="I407" s="254" t="str">
        <f t="shared" si="24"/>
        <v/>
      </c>
      <c r="J407" s="285" t="str">
        <f t="shared" si="25"/>
        <v/>
      </c>
      <c r="K407" s="291" t="str">
        <f t="shared" si="26"/>
        <v/>
      </c>
      <c r="L407" s="287" t="str">
        <f t="shared" si="27"/>
        <v/>
      </c>
      <c r="M407" s="298"/>
      <c r="N407" s="126"/>
    </row>
    <row r="408" spans="1:14" ht="20.100000000000001" customHeight="1" x14ac:dyDescent="0.25">
      <c r="A408" s="244">
        <v>402</v>
      </c>
      <c r="B408" s="252" t="str">
        <f>IF('Frais réels'!B407="","",'Frais réels'!$B407)</f>
        <v/>
      </c>
      <c r="C408" s="252" t="str">
        <f>IF('Frais réels'!C407="","",'Frais réels'!$C407)</f>
        <v/>
      </c>
      <c r="D408" s="252" t="str">
        <f>IF('Frais réels'!D407="","",'Frais réels'!$D407)</f>
        <v/>
      </c>
      <c r="E408" s="251" t="str">
        <f>IF('Frais réels'!E407="","",'Frais réels'!$E407)</f>
        <v/>
      </c>
      <c r="F408" s="251" t="str">
        <f>IF('Frais réels'!F407="","",'Frais réels'!$F407)</f>
        <v/>
      </c>
      <c r="G408" s="279" t="str">
        <f>IF('Frais réels'!G407="","",'Frais réels'!$G407)</f>
        <v/>
      </c>
      <c r="H408" s="94"/>
      <c r="I408" s="254" t="str">
        <f t="shared" si="24"/>
        <v/>
      </c>
      <c r="J408" s="285" t="str">
        <f t="shared" si="25"/>
        <v/>
      </c>
      <c r="K408" s="291" t="str">
        <f t="shared" si="26"/>
        <v/>
      </c>
      <c r="L408" s="287" t="str">
        <f t="shared" si="27"/>
        <v/>
      </c>
      <c r="M408" s="298"/>
      <c r="N408" s="126"/>
    </row>
    <row r="409" spans="1:14" ht="20.100000000000001" customHeight="1" x14ac:dyDescent="0.25">
      <c r="A409" s="244">
        <v>403</v>
      </c>
      <c r="B409" s="252" t="str">
        <f>IF('Frais réels'!B408="","",'Frais réels'!$B408)</f>
        <v/>
      </c>
      <c r="C409" s="252" t="str">
        <f>IF('Frais réels'!C408="","",'Frais réels'!$C408)</f>
        <v/>
      </c>
      <c r="D409" s="252" t="str">
        <f>IF('Frais réels'!D408="","",'Frais réels'!$D408)</f>
        <v/>
      </c>
      <c r="E409" s="251" t="str">
        <f>IF('Frais réels'!E408="","",'Frais réels'!$E408)</f>
        <v/>
      </c>
      <c r="F409" s="251" t="str">
        <f>IF('Frais réels'!F408="","",'Frais réels'!$F408)</f>
        <v/>
      </c>
      <c r="G409" s="279" t="str">
        <f>IF('Frais réels'!G408="","",'Frais réels'!$G408)</f>
        <v/>
      </c>
      <c r="H409" s="94"/>
      <c r="I409" s="254" t="str">
        <f t="shared" si="24"/>
        <v/>
      </c>
      <c r="J409" s="285" t="str">
        <f t="shared" si="25"/>
        <v/>
      </c>
      <c r="K409" s="291" t="str">
        <f t="shared" si="26"/>
        <v/>
      </c>
      <c r="L409" s="287" t="str">
        <f t="shared" si="27"/>
        <v/>
      </c>
      <c r="M409" s="298"/>
      <c r="N409" s="126"/>
    </row>
    <row r="410" spans="1:14" ht="20.100000000000001" customHeight="1" x14ac:dyDescent="0.25">
      <c r="A410" s="244">
        <v>404</v>
      </c>
      <c r="B410" s="252" t="str">
        <f>IF('Frais réels'!B409="","",'Frais réels'!$B409)</f>
        <v/>
      </c>
      <c r="C410" s="252" t="str">
        <f>IF('Frais réels'!C409="","",'Frais réels'!$C409)</f>
        <v/>
      </c>
      <c r="D410" s="252" t="str">
        <f>IF('Frais réels'!D409="","",'Frais réels'!$D409)</f>
        <v/>
      </c>
      <c r="E410" s="251" t="str">
        <f>IF('Frais réels'!E409="","",'Frais réels'!$E409)</f>
        <v/>
      </c>
      <c r="F410" s="251" t="str">
        <f>IF('Frais réels'!F409="","",'Frais réels'!$F409)</f>
        <v/>
      </c>
      <c r="G410" s="279" t="str">
        <f>IF('Frais réels'!G409="","",'Frais réels'!$G409)</f>
        <v/>
      </c>
      <c r="H410" s="94"/>
      <c r="I410" s="254" t="str">
        <f t="shared" si="24"/>
        <v/>
      </c>
      <c r="J410" s="285" t="str">
        <f t="shared" si="25"/>
        <v/>
      </c>
      <c r="K410" s="291" t="str">
        <f t="shared" si="26"/>
        <v/>
      </c>
      <c r="L410" s="287" t="str">
        <f t="shared" si="27"/>
        <v/>
      </c>
      <c r="M410" s="298"/>
      <c r="N410" s="126"/>
    </row>
    <row r="411" spans="1:14" ht="20.100000000000001" customHeight="1" x14ac:dyDescent="0.25">
      <c r="A411" s="244">
        <v>405</v>
      </c>
      <c r="B411" s="252" t="str">
        <f>IF('Frais réels'!B410="","",'Frais réels'!$B410)</f>
        <v/>
      </c>
      <c r="C411" s="252" t="str">
        <f>IF('Frais réels'!C410="","",'Frais réels'!$C410)</f>
        <v/>
      </c>
      <c r="D411" s="252" t="str">
        <f>IF('Frais réels'!D410="","",'Frais réels'!$D410)</f>
        <v/>
      </c>
      <c r="E411" s="251" t="str">
        <f>IF('Frais réels'!E410="","",'Frais réels'!$E410)</f>
        <v/>
      </c>
      <c r="F411" s="251" t="str">
        <f>IF('Frais réels'!F410="","",'Frais réels'!$F410)</f>
        <v/>
      </c>
      <c r="G411" s="279" t="str">
        <f>IF('Frais réels'!G410="","",'Frais réels'!$G410)</f>
        <v/>
      </c>
      <c r="H411" s="94"/>
      <c r="I411" s="254" t="str">
        <f t="shared" si="24"/>
        <v/>
      </c>
      <c r="J411" s="285" t="str">
        <f t="shared" si="25"/>
        <v/>
      </c>
      <c r="K411" s="291" t="str">
        <f t="shared" si="26"/>
        <v/>
      </c>
      <c r="L411" s="287" t="str">
        <f t="shared" si="27"/>
        <v/>
      </c>
      <c r="M411" s="298"/>
      <c r="N411" s="126"/>
    </row>
    <row r="412" spans="1:14" ht="20.100000000000001" customHeight="1" x14ac:dyDescent="0.25">
      <c r="A412" s="244">
        <v>406</v>
      </c>
      <c r="B412" s="252" t="str">
        <f>IF('Frais réels'!B411="","",'Frais réels'!$B411)</f>
        <v/>
      </c>
      <c r="C412" s="252" t="str">
        <f>IF('Frais réels'!C411="","",'Frais réels'!$C411)</f>
        <v/>
      </c>
      <c r="D412" s="252" t="str">
        <f>IF('Frais réels'!D411="","",'Frais réels'!$D411)</f>
        <v/>
      </c>
      <c r="E412" s="251" t="str">
        <f>IF('Frais réels'!E411="","",'Frais réels'!$E411)</f>
        <v/>
      </c>
      <c r="F412" s="251" t="str">
        <f>IF('Frais réels'!F411="","",'Frais réels'!$F411)</f>
        <v/>
      </c>
      <c r="G412" s="279" t="str">
        <f>IF('Frais réels'!G411="","",'Frais réels'!$G411)</f>
        <v/>
      </c>
      <c r="H412" s="94"/>
      <c r="I412" s="254" t="str">
        <f t="shared" si="24"/>
        <v/>
      </c>
      <c r="J412" s="285" t="str">
        <f t="shared" si="25"/>
        <v/>
      </c>
      <c r="K412" s="291" t="str">
        <f t="shared" si="26"/>
        <v/>
      </c>
      <c r="L412" s="287" t="str">
        <f t="shared" si="27"/>
        <v/>
      </c>
      <c r="M412" s="298"/>
      <c r="N412" s="126"/>
    </row>
    <row r="413" spans="1:14" ht="20.100000000000001" customHeight="1" x14ac:dyDescent="0.25">
      <c r="A413" s="244">
        <v>407</v>
      </c>
      <c r="B413" s="252" t="str">
        <f>IF('Frais réels'!B412="","",'Frais réels'!$B412)</f>
        <v/>
      </c>
      <c r="C413" s="252" t="str">
        <f>IF('Frais réels'!C412="","",'Frais réels'!$C412)</f>
        <v/>
      </c>
      <c r="D413" s="252" t="str">
        <f>IF('Frais réels'!D412="","",'Frais réels'!$D412)</f>
        <v/>
      </c>
      <c r="E413" s="251" t="str">
        <f>IF('Frais réels'!E412="","",'Frais réels'!$E412)</f>
        <v/>
      </c>
      <c r="F413" s="251" t="str">
        <f>IF('Frais réels'!F412="","",'Frais réels'!$F412)</f>
        <v/>
      </c>
      <c r="G413" s="279" t="str">
        <f>IF('Frais réels'!G412="","",'Frais réels'!$G412)</f>
        <v/>
      </c>
      <c r="H413" s="94"/>
      <c r="I413" s="254" t="str">
        <f t="shared" si="24"/>
        <v/>
      </c>
      <c r="J413" s="285" t="str">
        <f t="shared" si="25"/>
        <v/>
      </c>
      <c r="K413" s="291" t="str">
        <f t="shared" si="26"/>
        <v/>
      </c>
      <c r="L413" s="287" t="str">
        <f t="shared" si="27"/>
        <v/>
      </c>
      <c r="M413" s="298"/>
      <c r="N413" s="126"/>
    </row>
    <row r="414" spans="1:14" ht="20.100000000000001" customHeight="1" x14ac:dyDescent="0.25">
      <c r="A414" s="244">
        <v>408</v>
      </c>
      <c r="B414" s="252" t="str">
        <f>IF('Frais réels'!B413="","",'Frais réels'!$B413)</f>
        <v/>
      </c>
      <c r="C414" s="252" t="str">
        <f>IF('Frais réels'!C413="","",'Frais réels'!$C413)</f>
        <v/>
      </c>
      <c r="D414" s="252" t="str">
        <f>IF('Frais réels'!D413="","",'Frais réels'!$D413)</f>
        <v/>
      </c>
      <c r="E414" s="251" t="str">
        <f>IF('Frais réels'!E413="","",'Frais réels'!$E413)</f>
        <v/>
      </c>
      <c r="F414" s="251" t="str">
        <f>IF('Frais réels'!F413="","",'Frais réels'!$F413)</f>
        <v/>
      </c>
      <c r="G414" s="279" t="str">
        <f>IF('Frais réels'!G413="","",'Frais réels'!$G413)</f>
        <v/>
      </c>
      <c r="H414" s="94"/>
      <c r="I414" s="254" t="str">
        <f t="shared" si="24"/>
        <v/>
      </c>
      <c r="J414" s="285" t="str">
        <f t="shared" si="25"/>
        <v/>
      </c>
      <c r="K414" s="291" t="str">
        <f t="shared" si="26"/>
        <v/>
      </c>
      <c r="L414" s="287" t="str">
        <f t="shared" si="27"/>
        <v/>
      </c>
      <c r="M414" s="298"/>
      <c r="N414" s="126"/>
    </row>
    <row r="415" spans="1:14" ht="20.100000000000001" customHeight="1" x14ac:dyDescent="0.25">
      <c r="A415" s="244">
        <v>409</v>
      </c>
      <c r="B415" s="252" t="str">
        <f>IF('Frais réels'!B414="","",'Frais réels'!$B414)</f>
        <v/>
      </c>
      <c r="C415" s="252" t="str">
        <f>IF('Frais réels'!C414="","",'Frais réels'!$C414)</f>
        <v/>
      </c>
      <c r="D415" s="252" t="str">
        <f>IF('Frais réels'!D414="","",'Frais réels'!$D414)</f>
        <v/>
      </c>
      <c r="E415" s="251" t="str">
        <f>IF('Frais réels'!E414="","",'Frais réels'!$E414)</f>
        <v/>
      </c>
      <c r="F415" s="251" t="str">
        <f>IF('Frais réels'!F414="","",'Frais réels'!$F414)</f>
        <v/>
      </c>
      <c r="G415" s="279" t="str">
        <f>IF('Frais réels'!G414="","",'Frais réels'!$G414)</f>
        <v/>
      </c>
      <c r="H415" s="94"/>
      <c r="I415" s="254" t="str">
        <f t="shared" si="24"/>
        <v/>
      </c>
      <c r="J415" s="285" t="str">
        <f t="shared" si="25"/>
        <v/>
      </c>
      <c r="K415" s="291" t="str">
        <f t="shared" si="26"/>
        <v/>
      </c>
      <c r="L415" s="287" t="str">
        <f t="shared" si="27"/>
        <v/>
      </c>
      <c r="M415" s="298"/>
      <c r="N415" s="126"/>
    </row>
    <row r="416" spans="1:14" ht="20.100000000000001" customHeight="1" x14ac:dyDescent="0.25">
      <c r="A416" s="244">
        <v>410</v>
      </c>
      <c r="B416" s="252" t="str">
        <f>IF('Frais réels'!B415="","",'Frais réels'!$B415)</f>
        <v/>
      </c>
      <c r="C416" s="252" t="str">
        <f>IF('Frais réels'!C415="","",'Frais réels'!$C415)</f>
        <v/>
      </c>
      <c r="D416" s="252" t="str">
        <f>IF('Frais réels'!D415="","",'Frais réels'!$D415)</f>
        <v/>
      </c>
      <c r="E416" s="251" t="str">
        <f>IF('Frais réels'!E415="","",'Frais réels'!$E415)</f>
        <v/>
      </c>
      <c r="F416" s="251" t="str">
        <f>IF('Frais réels'!F415="","",'Frais réels'!$F415)</f>
        <v/>
      </c>
      <c r="G416" s="279" t="str">
        <f>IF('Frais réels'!G415="","",'Frais réels'!$G415)</f>
        <v/>
      </c>
      <c r="H416" s="94"/>
      <c r="I416" s="254" t="str">
        <f t="shared" si="24"/>
        <v/>
      </c>
      <c r="J416" s="285" t="str">
        <f t="shared" si="25"/>
        <v/>
      </c>
      <c r="K416" s="291" t="str">
        <f t="shared" si="26"/>
        <v/>
      </c>
      <c r="L416" s="287" t="str">
        <f t="shared" si="27"/>
        <v/>
      </c>
      <c r="M416" s="298"/>
      <c r="N416" s="126"/>
    </row>
    <row r="417" spans="1:14" ht="20.100000000000001" customHeight="1" x14ac:dyDescent="0.25">
      <c r="A417" s="244">
        <v>411</v>
      </c>
      <c r="B417" s="252" t="str">
        <f>IF('Frais réels'!B416="","",'Frais réels'!$B416)</f>
        <v/>
      </c>
      <c r="C417" s="252" t="str">
        <f>IF('Frais réels'!C416="","",'Frais réels'!$C416)</f>
        <v/>
      </c>
      <c r="D417" s="252" t="str">
        <f>IF('Frais réels'!D416="","",'Frais réels'!$D416)</f>
        <v/>
      </c>
      <c r="E417" s="251" t="str">
        <f>IF('Frais réels'!E416="","",'Frais réels'!$E416)</f>
        <v/>
      </c>
      <c r="F417" s="251" t="str">
        <f>IF('Frais réels'!F416="","",'Frais réels'!$F416)</f>
        <v/>
      </c>
      <c r="G417" s="279" t="str">
        <f>IF('Frais réels'!G416="","",'Frais réels'!$G416)</f>
        <v/>
      </c>
      <c r="H417" s="94"/>
      <c r="I417" s="254" t="str">
        <f t="shared" si="24"/>
        <v/>
      </c>
      <c r="J417" s="285" t="str">
        <f t="shared" si="25"/>
        <v/>
      </c>
      <c r="K417" s="291" t="str">
        <f t="shared" si="26"/>
        <v/>
      </c>
      <c r="L417" s="287" t="str">
        <f t="shared" si="27"/>
        <v/>
      </c>
      <c r="M417" s="298"/>
      <c r="N417" s="126"/>
    </row>
    <row r="418" spans="1:14" ht="20.100000000000001" customHeight="1" x14ac:dyDescent="0.25">
      <c r="A418" s="244">
        <v>412</v>
      </c>
      <c r="B418" s="252" t="str">
        <f>IF('Frais réels'!B417="","",'Frais réels'!$B417)</f>
        <v/>
      </c>
      <c r="C418" s="252" t="str">
        <f>IF('Frais réels'!C417="","",'Frais réels'!$C417)</f>
        <v/>
      </c>
      <c r="D418" s="252" t="str">
        <f>IF('Frais réels'!D417="","",'Frais réels'!$D417)</f>
        <v/>
      </c>
      <c r="E418" s="251" t="str">
        <f>IF('Frais réels'!E417="","",'Frais réels'!$E417)</f>
        <v/>
      </c>
      <c r="F418" s="251" t="str">
        <f>IF('Frais réels'!F417="","",'Frais réels'!$F417)</f>
        <v/>
      </c>
      <c r="G418" s="279" t="str">
        <f>IF('Frais réels'!G417="","",'Frais réels'!$G417)</f>
        <v/>
      </c>
      <c r="H418" s="94"/>
      <c r="I418" s="254" t="str">
        <f t="shared" si="24"/>
        <v/>
      </c>
      <c r="J418" s="285" t="str">
        <f t="shared" si="25"/>
        <v/>
      </c>
      <c r="K418" s="291" t="str">
        <f t="shared" si="26"/>
        <v/>
      </c>
      <c r="L418" s="287" t="str">
        <f t="shared" si="27"/>
        <v/>
      </c>
      <c r="M418" s="298"/>
      <c r="N418" s="126"/>
    </row>
    <row r="419" spans="1:14" ht="20.100000000000001" customHeight="1" x14ac:dyDescent="0.25">
      <c r="A419" s="244">
        <v>413</v>
      </c>
      <c r="B419" s="252" t="str">
        <f>IF('Frais réels'!B418="","",'Frais réels'!$B418)</f>
        <v/>
      </c>
      <c r="C419" s="252" t="str">
        <f>IF('Frais réels'!C418="","",'Frais réels'!$C418)</f>
        <v/>
      </c>
      <c r="D419" s="252" t="str">
        <f>IF('Frais réels'!D418="","",'Frais réels'!$D418)</f>
        <v/>
      </c>
      <c r="E419" s="251" t="str">
        <f>IF('Frais réels'!E418="","",'Frais réels'!$E418)</f>
        <v/>
      </c>
      <c r="F419" s="251" t="str">
        <f>IF('Frais réels'!F418="","",'Frais réels'!$F418)</f>
        <v/>
      </c>
      <c r="G419" s="279" t="str">
        <f>IF('Frais réels'!G418="","",'Frais réels'!$G418)</f>
        <v/>
      </c>
      <c r="H419" s="94"/>
      <c r="I419" s="254" t="str">
        <f t="shared" si="24"/>
        <v/>
      </c>
      <c r="J419" s="285" t="str">
        <f t="shared" si="25"/>
        <v/>
      </c>
      <c r="K419" s="291" t="str">
        <f t="shared" si="26"/>
        <v/>
      </c>
      <c r="L419" s="287" t="str">
        <f t="shared" si="27"/>
        <v/>
      </c>
      <c r="M419" s="298"/>
      <c r="N419" s="126"/>
    </row>
    <row r="420" spans="1:14" ht="20.100000000000001" customHeight="1" x14ac:dyDescent="0.25">
      <c r="A420" s="244">
        <v>414</v>
      </c>
      <c r="B420" s="252" t="str">
        <f>IF('Frais réels'!B419="","",'Frais réels'!$B419)</f>
        <v/>
      </c>
      <c r="C420" s="252" t="str">
        <f>IF('Frais réels'!C419="","",'Frais réels'!$C419)</f>
        <v/>
      </c>
      <c r="D420" s="252" t="str">
        <f>IF('Frais réels'!D419="","",'Frais réels'!$D419)</f>
        <v/>
      </c>
      <c r="E420" s="251" t="str">
        <f>IF('Frais réels'!E419="","",'Frais réels'!$E419)</f>
        <v/>
      </c>
      <c r="F420" s="251" t="str">
        <f>IF('Frais réels'!F419="","",'Frais réels'!$F419)</f>
        <v/>
      </c>
      <c r="G420" s="279" t="str">
        <f>IF('Frais réels'!G419="","",'Frais réels'!$G419)</f>
        <v/>
      </c>
      <c r="H420" s="94"/>
      <c r="I420" s="254" t="str">
        <f t="shared" si="24"/>
        <v/>
      </c>
      <c r="J420" s="285" t="str">
        <f t="shared" si="25"/>
        <v/>
      </c>
      <c r="K420" s="291" t="str">
        <f t="shared" si="26"/>
        <v/>
      </c>
      <c r="L420" s="287" t="str">
        <f t="shared" si="27"/>
        <v/>
      </c>
      <c r="M420" s="298"/>
      <c r="N420" s="126"/>
    </row>
    <row r="421" spans="1:14" ht="20.100000000000001" customHeight="1" x14ac:dyDescent="0.25">
      <c r="A421" s="244">
        <v>415</v>
      </c>
      <c r="B421" s="252" t="str">
        <f>IF('Frais réels'!B420="","",'Frais réels'!$B420)</f>
        <v/>
      </c>
      <c r="C421" s="252" t="str">
        <f>IF('Frais réels'!C420="","",'Frais réels'!$C420)</f>
        <v/>
      </c>
      <c r="D421" s="252" t="str">
        <f>IF('Frais réels'!D420="","",'Frais réels'!$D420)</f>
        <v/>
      </c>
      <c r="E421" s="251" t="str">
        <f>IF('Frais réels'!E420="","",'Frais réels'!$E420)</f>
        <v/>
      </c>
      <c r="F421" s="251" t="str">
        <f>IF('Frais réels'!F420="","",'Frais réels'!$F420)</f>
        <v/>
      </c>
      <c r="G421" s="279" t="str">
        <f>IF('Frais réels'!G420="","",'Frais réels'!$G420)</f>
        <v/>
      </c>
      <c r="H421" s="94"/>
      <c r="I421" s="254" t="str">
        <f t="shared" si="24"/>
        <v/>
      </c>
      <c r="J421" s="285" t="str">
        <f t="shared" si="25"/>
        <v/>
      </c>
      <c r="K421" s="291" t="str">
        <f t="shared" si="26"/>
        <v/>
      </c>
      <c r="L421" s="287" t="str">
        <f t="shared" si="27"/>
        <v/>
      </c>
      <c r="M421" s="298"/>
      <c r="N421" s="126"/>
    </row>
    <row r="422" spans="1:14" ht="20.100000000000001" customHeight="1" x14ac:dyDescent="0.25">
      <c r="A422" s="244">
        <v>416</v>
      </c>
      <c r="B422" s="252" t="str">
        <f>IF('Frais réels'!B421="","",'Frais réels'!$B421)</f>
        <v/>
      </c>
      <c r="C422" s="252" t="str">
        <f>IF('Frais réels'!C421="","",'Frais réels'!$C421)</f>
        <v/>
      </c>
      <c r="D422" s="252" t="str">
        <f>IF('Frais réels'!D421="","",'Frais réels'!$D421)</f>
        <v/>
      </c>
      <c r="E422" s="251" t="str">
        <f>IF('Frais réels'!E421="","",'Frais réels'!$E421)</f>
        <v/>
      </c>
      <c r="F422" s="251" t="str">
        <f>IF('Frais réels'!F421="","",'Frais réels'!$F421)</f>
        <v/>
      </c>
      <c r="G422" s="279" t="str">
        <f>IF('Frais réels'!G421="","",'Frais réels'!$G421)</f>
        <v/>
      </c>
      <c r="H422" s="94"/>
      <c r="I422" s="254" t="str">
        <f t="shared" si="24"/>
        <v/>
      </c>
      <c r="J422" s="285" t="str">
        <f t="shared" si="25"/>
        <v/>
      </c>
      <c r="K422" s="291" t="str">
        <f t="shared" si="26"/>
        <v/>
      </c>
      <c r="L422" s="287" t="str">
        <f t="shared" si="27"/>
        <v/>
      </c>
      <c r="M422" s="298"/>
      <c r="N422" s="126"/>
    </row>
    <row r="423" spans="1:14" ht="20.100000000000001" customHeight="1" x14ac:dyDescent="0.25">
      <c r="A423" s="244">
        <v>417</v>
      </c>
      <c r="B423" s="252" t="str">
        <f>IF('Frais réels'!B422="","",'Frais réels'!$B422)</f>
        <v/>
      </c>
      <c r="C423" s="252" t="str">
        <f>IF('Frais réels'!C422="","",'Frais réels'!$C422)</f>
        <v/>
      </c>
      <c r="D423" s="252" t="str">
        <f>IF('Frais réels'!D422="","",'Frais réels'!$D422)</f>
        <v/>
      </c>
      <c r="E423" s="251" t="str">
        <f>IF('Frais réels'!E422="","",'Frais réels'!$E422)</f>
        <v/>
      </c>
      <c r="F423" s="251" t="str">
        <f>IF('Frais réels'!F422="","",'Frais réels'!$F422)</f>
        <v/>
      </c>
      <c r="G423" s="279" t="str">
        <f>IF('Frais réels'!G422="","",'Frais réels'!$G422)</f>
        <v/>
      </c>
      <c r="H423" s="94"/>
      <c r="I423" s="254" t="str">
        <f t="shared" si="24"/>
        <v/>
      </c>
      <c r="J423" s="285" t="str">
        <f t="shared" si="25"/>
        <v/>
      </c>
      <c r="K423" s="291" t="str">
        <f t="shared" si="26"/>
        <v/>
      </c>
      <c r="L423" s="287" t="str">
        <f t="shared" si="27"/>
        <v/>
      </c>
      <c r="M423" s="298"/>
      <c r="N423" s="126"/>
    </row>
    <row r="424" spans="1:14" ht="20.100000000000001" customHeight="1" x14ac:dyDescent="0.25">
      <c r="A424" s="244">
        <v>418</v>
      </c>
      <c r="B424" s="252" t="str">
        <f>IF('Frais réels'!B423="","",'Frais réels'!$B423)</f>
        <v/>
      </c>
      <c r="C424" s="252" t="str">
        <f>IF('Frais réels'!C423="","",'Frais réels'!$C423)</f>
        <v/>
      </c>
      <c r="D424" s="252" t="str">
        <f>IF('Frais réels'!D423="","",'Frais réels'!$D423)</f>
        <v/>
      </c>
      <c r="E424" s="251" t="str">
        <f>IF('Frais réels'!E423="","",'Frais réels'!$E423)</f>
        <v/>
      </c>
      <c r="F424" s="251" t="str">
        <f>IF('Frais réels'!F423="","",'Frais réels'!$F423)</f>
        <v/>
      </c>
      <c r="G424" s="279" t="str">
        <f>IF('Frais réels'!G423="","",'Frais réels'!$G423)</f>
        <v/>
      </c>
      <c r="H424" s="94"/>
      <c r="I424" s="254" t="str">
        <f t="shared" si="24"/>
        <v/>
      </c>
      <c r="J424" s="285" t="str">
        <f t="shared" si="25"/>
        <v/>
      </c>
      <c r="K424" s="291" t="str">
        <f t="shared" si="26"/>
        <v/>
      </c>
      <c r="L424" s="287" t="str">
        <f t="shared" si="27"/>
        <v/>
      </c>
      <c r="M424" s="298"/>
      <c r="N424" s="126"/>
    </row>
    <row r="425" spans="1:14" ht="20.100000000000001" customHeight="1" x14ac:dyDescent="0.25">
      <c r="A425" s="244">
        <v>419</v>
      </c>
      <c r="B425" s="252" t="str">
        <f>IF('Frais réels'!B424="","",'Frais réels'!$B424)</f>
        <v/>
      </c>
      <c r="C425" s="252" t="str">
        <f>IF('Frais réels'!C424="","",'Frais réels'!$C424)</f>
        <v/>
      </c>
      <c r="D425" s="252" t="str">
        <f>IF('Frais réels'!D424="","",'Frais réels'!$D424)</f>
        <v/>
      </c>
      <c r="E425" s="251" t="str">
        <f>IF('Frais réels'!E424="","",'Frais réels'!$E424)</f>
        <v/>
      </c>
      <c r="F425" s="251" t="str">
        <f>IF('Frais réels'!F424="","",'Frais réels'!$F424)</f>
        <v/>
      </c>
      <c r="G425" s="279" t="str">
        <f>IF('Frais réels'!G424="","",'Frais réels'!$G424)</f>
        <v/>
      </c>
      <c r="H425" s="94"/>
      <c r="I425" s="254" t="str">
        <f t="shared" si="24"/>
        <v/>
      </c>
      <c r="J425" s="285" t="str">
        <f t="shared" si="25"/>
        <v/>
      </c>
      <c r="K425" s="291" t="str">
        <f t="shared" si="26"/>
        <v/>
      </c>
      <c r="L425" s="287" t="str">
        <f t="shared" si="27"/>
        <v/>
      </c>
      <c r="M425" s="298"/>
      <c r="N425" s="126"/>
    </row>
    <row r="426" spans="1:14" ht="20.100000000000001" customHeight="1" x14ac:dyDescent="0.25">
      <c r="A426" s="244">
        <v>420</v>
      </c>
      <c r="B426" s="252" t="str">
        <f>IF('Frais réels'!B425="","",'Frais réels'!$B425)</f>
        <v/>
      </c>
      <c r="C426" s="252" t="str">
        <f>IF('Frais réels'!C425="","",'Frais réels'!$C425)</f>
        <v/>
      </c>
      <c r="D426" s="252" t="str">
        <f>IF('Frais réels'!D425="","",'Frais réels'!$D425)</f>
        <v/>
      </c>
      <c r="E426" s="251" t="str">
        <f>IF('Frais réels'!E425="","",'Frais réels'!$E425)</f>
        <v/>
      </c>
      <c r="F426" s="251" t="str">
        <f>IF('Frais réels'!F425="","",'Frais réels'!$F425)</f>
        <v/>
      </c>
      <c r="G426" s="279" t="str">
        <f>IF('Frais réels'!G425="","",'Frais réels'!$G425)</f>
        <v/>
      </c>
      <c r="H426" s="94"/>
      <c r="I426" s="254" t="str">
        <f t="shared" si="24"/>
        <v/>
      </c>
      <c r="J426" s="285" t="str">
        <f t="shared" si="25"/>
        <v/>
      </c>
      <c r="K426" s="291" t="str">
        <f t="shared" si="26"/>
        <v/>
      </c>
      <c r="L426" s="287" t="str">
        <f t="shared" si="27"/>
        <v/>
      </c>
      <c r="M426" s="298"/>
      <c r="N426" s="126"/>
    </row>
    <row r="427" spans="1:14" ht="20.100000000000001" customHeight="1" x14ac:dyDescent="0.25">
      <c r="A427" s="244">
        <v>421</v>
      </c>
      <c r="B427" s="252" t="str">
        <f>IF('Frais réels'!B426="","",'Frais réels'!$B426)</f>
        <v/>
      </c>
      <c r="C427" s="252" t="str">
        <f>IF('Frais réels'!C426="","",'Frais réels'!$C426)</f>
        <v/>
      </c>
      <c r="D427" s="252" t="str">
        <f>IF('Frais réels'!D426="","",'Frais réels'!$D426)</f>
        <v/>
      </c>
      <c r="E427" s="251" t="str">
        <f>IF('Frais réels'!E426="","",'Frais réels'!$E426)</f>
        <v/>
      </c>
      <c r="F427" s="251" t="str">
        <f>IF('Frais réels'!F426="","",'Frais réels'!$F426)</f>
        <v/>
      </c>
      <c r="G427" s="279" t="str">
        <f>IF('Frais réels'!G426="","",'Frais réels'!$G426)</f>
        <v/>
      </c>
      <c r="H427" s="94"/>
      <c r="I427" s="254" t="str">
        <f t="shared" si="24"/>
        <v/>
      </c>
      <c r="J427" s="285" t="str">
        <f t="shared" si="25"/>
        <v/>
      </c>
      <c r="K427" s="291" t="str">
        <f t="shared" si="26"/>
        <v/>
      </c>
      <c r="L427" s="287" t="str">
        <f t="shared" si="27"/>
        <v/>
      </c>
      <c r="M427" s="298"/>
      <c r="N427" s="126"/>
    </row>
    <row r="428" spans="1:14" ht="20.100000000000001" customHeight="1" x14ac:dyDescent="0.25">
      <c r="A428" s="244">
        <v>422</v>
      </c>
      <c r="B428" s="252" t="str">
        <f>IF('Frais réels'!B427="","",'Frais réels'!$B427)</f>
        <v/>
      </c>
      <c r="C428" s="252" t="str">
        <f>IF('Frais réels'!C427="","",'Frais réels'!$C427)</f>
        <v/>
      </c>
      <c r="D428" s="252" t="str">
        <f>IF('Frais réels'!D427="","",'Frais réels'!$D427)</f>
        <v/>
      </c>
      <c r="E428" s="251" t="str">
        <f>IF('Frais réels'!E427="","",'Frais réels'!$E427)</f>
        <v/>
      </c>
      <c r="F428" s="251" t="str">
        <f>IF('Frais réels'!F427="","",'Frais réels'!$F427)</f>
        <v/>
      </c>
      <c r="G428" s="279" t="str">
        <f>IF('Frais réels'!G427="","",'Frais réels'!$G427)</f>
        <v/>
      </c>
      <c r="H428" s="94"/>
      <c r="I428" s="254" t="str">
        <f t="shared" si="24"/>
        <v/>
      </c>
      <c r="J428" s="285" t="str">
        <f t="shared" si="25"/>
        <v/>
      </c>
      <c r="K428" s="291" t="str">
        <f t="shared" si="26"/>
        <v/>
      </c>
      <c r="L428" s="287" t="str">
        <f t="shared" si="27"/>
        <v/>
      </c>
      <c r="M428" s="298"/>
      <c r="N428" s="126"/>
    </row>
    <row r="429" spans="1:14" ht="20.100000000000001" customHeight="1" x14ac:dyDescent="0.25">
      <c r="A429" s="244">
        <v>423</v>
      </c>
      <c r="B429" s="252" t="str">
        <f>IF('Frais réels'!B428="","",'Frais réels'!$B428)</f>
        <v/>
      </c>
      <c r="C429" s="252" t="str">
        <f>IF('Frais réels'!C428="","",'Frais réels'!$C428)</f>
        <v/>
      </c>
      <c r="D429" s="252" t="str">
        <f>IF('Frais réels'!D428="","",'Frais réels'!$D428)</f>
        <v/>
      </c>
      <c r="E429" s="251" t="str">
        <f>IF('Frais réels'!E428="","",'Frais réels'!$E428)</f>
        <v/>
      </c>
      <c r="F429" s="251" t="str">
        <f>IF('Frais réels'!F428="","",'Frais réels'!$F428)</f>
        <v/>
      </c>
      <c r="G429" s="279" t="str">
        <f>IF('Frais réels'!G428="","",'Frais réels'!$G428)</f>
        <v/>
      </c>
      <c r="H429" s="94"/>
      <c r="I429" s="254" t="str">
        <f t="shared" si="24"/>
        <v/>
      </c>
      <c r="J429" s="285" t="str">
        <f t="shared" si="25"/>
        <v/>
      </c>
      <c r="K429" s="291" t="str">
        <f t="shared" si="26"/>
        <v/>
      </c>
      <c r="L429" s="287" t="str">
        <f t="shared" si="27"/>
        <v/>
      </c>
      <c r="M429" s="298"/>
      <c r="N429" s="126"/>
    </row>
    <row r="430" spans="1:14" ht="20.100000000000001" customHeight="1" x14ac:dyDescent="0.25">
      <c r="A430" s="244">
        <v>424</v>
      </c>
      <c r="B430" s="252" t="str">
        <f>IF('Frais réels'!B429="","",'Frais réels'!$B429)</f>
        <v/>
      </c>
      <c r="C430" s="252" t="str">
        <f>IF('Frais réels'!C429="","",'Frais réels'!$C429)</f>
        <v/>
      </c>
      <c r="D430" s="252" t="str">
        <f>IF('Frais réels'!D429="","",'Frais réels'!$D429)</f>
        <v/>
      </c>
      <c r="E430" s="251" t="str">
        <f>IF('Frais réels'!E429="","",'Frais réels'!$E429)</f>
        <v/>
      </c>
      <c r="F430" s="251" t="str">
        <f>IF('Frais réels'!F429="","",'Frais réels'!$F429)</f>
        <v/>
      </c>
      <c r="G430" s="279" t="str">
        <f>IF('Frais réels'!G429="","",'Frais réels'!$G429)</f>
        <v/>
      </c>
      <c r="H430" s="94"/>
      <c r="I430" s="254" t="str">
        <f t="shared" si="24"/>
        <v/>
      </c>
      <c r="J430" s="285" t="str">
        <f t="shared" si="25"/>
        <v/>
      </c>
      <c r="K430" s="291" t="str">
        <f t="shared" si="26"/>
        <v/>
      </c>
      <c r="L430" s="287" t="str">
        <f t="shared" si="27"/>
        <v/>
      </c>
      <c r="M430" s="298"/>
      <c r="N430" s="126"/>
    </row>
    <row r="431" spans="1:14" ht="20.100000000000001" customHeight="1" x14ac:dyDescent="0.25">
      <c r="A431" s="244">
        <v>425</v>
      </c>
      <c r="B431" s="252" t="str">
        <f>IF('Frais réels'!B430="","",'Frais réels'!$B430)</f>
        <v/>
      </c>
      <c r="C431" s="252" t="str">
        <f>IF('Frais réels'!C430="","",'Frais réels'!$C430)</f>
        <v/>
      </c>
      <c r="D431" s="252" t="str">
        <f>IF('Frais réels'!D430="","",'Frais réels'!$D430)</f>
        <v/>
      </c>
      <c r="E431" s="251" t="str">
        <f>IF('Frais réels'!E430="","",'Frais réels'!$E430)</f>
        <v/>
      </c>
      <c r="F431" s="251" t="str">
        <f>IF('Frais réels'!F430="","",'Frais réels'!$F430)</f>
        <v/>
      </c>
      <c r="G431" s="279" t="str">
        <f>IF('Frais réels'!G430="","",'Frais réels'!$G430)</f>
        <v/>
      </c>
      <c r="H431" s="94"/>
      <c r="I431" s="254" t="str">
        <f t="shared" si="24"/>
        <v/>
      </c>
      <c r="J431" s="285" t="str">
        <f t="shared" si="25"/>
        <v/>
      </c>
      <c r="K431" s="291" t="str">
        <f t="shared" si="26"/>
        <v/>
      </c>
      <c r="L431" s="287" t="str">
        <f t="shared" si="27"/>
        <v/>
      </c>
      <c r="M431" s="298"/>
      <c r="N431" s="126"/>
    </row>
    <row r="432" spans="1:14" ht="20.100000000000001" customHeight="1" x14ac:dyDescent="0.25">
      <c r="A432" s="244">
        <v>426</v>
      </c>
      <c r="B432" s="252" t="str">
        <f>IF('Frais réels'!B431="","",'Frais réels'!$B431)</f>
        <v/>
      </c>
      <c r="C432" s="252" t="str">
        <f>IF('Frais réels'!C431="","",'Frais réels'!$C431)</f>
        <v/>
      </c>
      <c r="D432" s="252" t="str">
        <f>IF('Frais réels'!D431="","",'Frais réels'!$D431)</f>
        <v/>
      </c>
      <c r="E432" s="251" t="str">
        <f>IF('Frais réels'!E431="","",'Frais réels'!$E431)</f>
        <v/>
      </c>
      <c r="F432" s="251" t="str">
        <f>IF('Frais réels'!F431="","",'Frais réels'!$F431)</f>
        <v/>
      </c>
      <c r="G432" s="279" t="str">
        <f>IF('Frais réels'!G431="","",'Frais réels'!$G431)</f>
        <v/>
      </c>
      <c r="H432" s="94"/>
      <c r="I432" s="254" t="str">
        <f t="shared" si="24"/>
        <v/>
      </c>
      <c r="J432" s="285" t="str">
        <f t="shared" si="25"/>
        <v/>
      </c>
      <c r="K432" s="291" t="str">
        <f t="shared" si="26"/>
        <v/>
      </c>
      <c r="L432" s="287" t="str">
        <f t="shared" si="27"/>
        <v/>
      </c>
      <c r="M432" s="298"/>
      <c r="N432" s="126"/>
    </row>
    <row r="433" spans="1:14" ht="20.100000000000001" customHeight="1" x14ac:dyDescent="0.25">
      <c r="A433" s="244">
        <v>427</v>
      </c>
      <c r="B433" s="252" t="str">
        <f>IF('Frais réels'!B432="","",'Frais réels'!$B432)</f>
        <v/>
      </c>
      <c r="C433" s="252" t="str">
        <f>IF('Frais réels'!C432="","",'Frais réels'!$C432)</f>
        <v/>
      </c>
      <c r="D433" s="252" t="str">
        <f>IF('Frais réels'!D432="","",'Frais réels'!$D432)</f>
        <v/>
      </c>
      <c r="E433" s="251" t="str">
        <f>IF('Frais réels'!E432="","",'Frais réels'!$E432)</f>
        <v/>
      </c>
      <c r="F433" s="251" t="str">
        <f>IF('Frais réels'!F432="","",'Frais réels'!$F432)</f>
        <v/>
      </c>
      <c r="G433" s="279" t="str">
        <f>IF('Frais réels'!G432="","",'Frais réels'!$G432)</f>
        <v/>
      </c>
      <c r="H433" s="94"/>
      <c r="I433" s="254" t="str">
        <f t="shared" si="24"/>
        <v/>
      </c>
      <c r="J433" s="285" t="str">
        <f t="shared" si="25"/>
        <v/>
      </c>
      <c r="K433" s="291" t="str">
        <f t="shared" si="26"/>
        <v/>
      </c>
      <c r="L433" s="287" t="str">
        <f t="shared" si="27"/>
        <v/>
      </c>
      <c r="M433" s="298"/>
      <c r="N433" s="126"/>
    </row>
    <row r="434" spans="1:14" ht="20.100000000000001" customHeight="1" x14ac:dyDescent="0.25">
      <c r="A434" s="244">
        <v>428</v>
      </c>
      <c r="B434" s="252" t="str">
        <f>IF('Frais réels'!B433="","",'Frais réels'!$B433)</f>
        <v/>
      </c>
      <c r="C434" s="252" t="str">
        <f>IF('Frais réels'!C433="","",'Frais réels'!$C433)</f>
        <v/>
      </c>
      <c r="D434" s="252" t="str">
        <f>IF('Frais réels'!D433="","",'Frais réels'!$D433)</f>
        <v/>
      </c>
      <c r="E434" s="251" t="str">
        <f>IF('Frais réels'!E433="","",'Frais réels'!$E433)</f>
        <v/>
      </c>
      <c r="F434" s="251" t="str">
        <f>IF('Frais réels'!F433="","",'Frais réels'!$F433)</f>
        <v/>
      </c>
      <c r="G434" s="279" t="str">
        <f>IF('Frais réels'!G433="","",'Frais réels'!$G433)</f>
        <v/>
      </c>
      <c r="H434" s="94"/>
      <c r="I434" s="254" t="str">
        <f t="shared" si="24"/>
        <v/>
      </c>
      <c r="J434" s="285" t="str">
        <f t="shared" si="25"/>
        <v/>
      </c>
      <c r="K434" s="291" t="str">
        <f t="shared" si="26"/>
        <v/>
      </c>
      <c r="L434" s="287" t="str">
        <f t="shared" si="27"/>
        <v/>
      </c>
      <c r="M434" s="298"/>
      <c r="N434" s="126"/>
    </row>
    <row r="435" spans="1:14" ht="20.100000000000001" customHeight="1" x14ac:dyDescent="0.25">
      <c r="A435" s="244">
        <v>429</v>
      </c>
      <c r="B435" s="252" t="str">
        <f>IF('Frais réels'!B434="","",'Frais réels'!$B434)</f>
        <v/>
      </c>
      <c r="C435" s="252" t="str">
        <f>IF('Frais réels'!C434="","",'Frais réels'!$C434)</f>
        <v/>
      </c>
      <c r="D435" s="252" t="str">
        <f>IF('Frais réels'!D434="","",'Frais réels'!$D434)</f>
        <v/>
      </c>
      <c r="E435" s="251" t="str">
        <f>IF('Frais réels'!E434="","",'Frais réels'!$E434)</f>
        <v/>
      </c>
      <c r="F435" s="251" t="str">
        <f>IF('Frais réels'!F434="","",'Frais réels'!$F434)</f>
        <v/>
      </c>
      <c r="G435" s="279" t="str">
        <f>IF('Frais réels'!G434="","",'Frais réels'!$G434)</f>
        <v/>
      </c>
      <c r="H435" s="94"/>
      <c r="I435" s="254" t="str">
        <f t="shared" si="24"/>
        <v/>
      </c>
      <c r="J435" s="285" t="str">
        <f t="shared" si="25"/>
        <v/>
      </c>
      <c r="K435" s="291" t="str">
        <f t="shared" si="26"/>
        <v/>
      </c>
      <c r="L435" s="287" t="str">
        <f t="shared" si="27"/>
        <v/>
      </c>
      <c r="M435" s="298"/>
      <c r="N435" s="126"/>
    </row>
    <row r="436" spans="1:14" ht="20.100000000000001" customHeight="1" x14ac:dyDescent="0.25">
      <c r="A436" s="244">
        <v>430</v>
      </c>
      <c r="B436" s="252" t="str">
        <f>IF('Frais réels'!B435="","",'Frais réels'!$B435)</f>
        <v/>
      </c>
      <c r="C436" s="252" t="str">
        <f>IF('Frais réels'!C435="","",'Frais réels'!$C435)</f>
        <v/>
      </c>
      <c r="D436" s="252" t="str">
        <f>IF('Frais réels'!D435="","",'Frais réels'!$D435)</f>
        <v/>
      </c>
      <c r="E436" s="251" t="str">
        <f>IF('Frais réels'!E435="","",'Frais réels'!$E435)</f>
        <v/>
      </c>
      <c r="F436" s="251" t="str">
        <f>IF('Frais réels'!F435="","",'Frais réels'!$F435)</f>
        <v/>
      </c>
      <c r="G436" s="279" t="str">
        <f>IF('Frais réels'!G435="","",'Frais réels'!$G435)</f>
        <v/>
      </c>
      <c r="H436" s="94"/>
      <c r="I436" s="254" t="str">
        <f t="shared" si="24"/>
        <v/>
      </c>
      <c r="J436" s="285" t="str">
        <f t="shared" si="25"/>
        <v/>
      </c>
      <c r="K436" s="291" t="str">
        <f t="shared" si="26"/>
        <v/>
      </c>
      <c r="L436" s="287" t="str">
        <f t="shared" si="27"/>
        <v/>
      </c>
      <c r="M436" s="298"/>
      <c r="N436" s="126"/>
    </row>
    <row r="437" spans="1:14" ht="20.100000000000001" customHeight="1" x14ac:dyDescent="0.25">
      <c r="A437" s="244">
        <v>431</v>
      </c>
      <c r="B437" s="252" t="str">
        <f>IF('Frais réels'!B436="","",'Frais réels'!$B436)</f>
        <v/>
      </c>
      <c r="C437" s="252" t="str">
        <f>IF('Frais réels'!C436="","",'Frais réels'!$C436)</f>
        <v/>
      </c>
      <c r="D437" s="252" t="str">
        <f>IF('Frais réels'!D436="","",'Frais réels'!$D436)</f>
        <v/>
      </c>
      <c r="E437" s="251" t="str">
        <f>IF('Frais réels'!E436="","",'Frais réels'!$E436)</f>
        <v/>
      </c>
      <c r="F437" s="251" t="str">
        <f>IF('Frais réels'!F436="","",'Frais réels'!$F436)</f>
        <v/>
      </c>
      <c r="G437" s="279" t="str">
        <f>IF('Frais réels'!G436="","",'Frais réels'!$G436)</f>
        <v/>
      </c>
      <c r="H437" s="94"/>
      <c r="I437" s="254" t="str">
        <f t="shared" si="24"/>
        <v/>
      </c>
      <c r="J437" s="285" t="str">
        <f t="shared" si="25"/>
        <v/>
      </c>
      <c r="K437" s="291" t="str">
        <f t="shared" si="26"/>
        <v/>
      </c>
      <c r="L437" s="287" t="str">
        <f t="shared" si="27"/>
        <v/>
      </c>
      <c r="M437" s="298"/>
      <c r="N437" s="126"/>
    </row>
    <row r="438" spans="1:14" ht="20.100000000000001" customHeight="1" x14ac:dyDescent="0.25">
      <c r="A438" s="244">
        <v>432</v>
      </c>
      <c r="B438" s="252" t="str">
        <f>IF('Frais réels'!B437="","",'Frais réels'!$B437)</f>
        <v/>
      </c>
      <c r="C438" s="252" t="str">
        <f>IF('Frais réels'!C437="","",'Frais réels'!$C437)</f>
        <v/>
      </c>
      <c r="D438" s="252" t="str">
        <f>IF('Frais réels'!D437="","",'Frais réels'!$D437)</f>
        <v/>
      </c>
      <c r="E438" s="251" t="str">
        <f>IF('Frais réels'!E437="","",'Frais réels'!$E437)</f>
        <v/>
      </c>
      <c r="F438" s="251" t="str">
        <f>IF('Frais réels'!F437="","",'Frais réels'!$F437)</f>
        <v/>
      </c>
      <c r="G438" s="279" t="str">
        <f>IF('Frais réels'!G437="","",'Frais réels'!$G437)</f>
        <v/>
      </c>
      <c r="H438" s="94"/>
      <c r="I438" s="254" t="str">
        <f t="shared" si="24"/>
        <v/>
      </c>
      <c r="J438" s="285" t="str">
        <f t="shared" si="25"/>
        <v/>
      </c>
      <c r="K438" s="291" t="str">
        <f t="shared" si="26"/>
        <v/>
      </c>
      <c r="L438" s="287" t="str">
        <f t="shared" si="27"/>
        <v/>
      </c>
      <c r="M438" s="298"/>
      <c r="N438" s="126"/>
    </row>
    <row r="439" spans="1:14" ht="20.100000000000001" customHeight="1" x14ac:dyDescent="0.25">
      <c r="A439" s="244">
        <v>433</v>
      </c>
      <c r="B439" s="252" t="str">
        <f>IF('Frais réels'!B438="","",'Frais réels'!$B438)</f>
        <v/>
      </c>
      <c r="C439" s="252" t="str">
        <f>IF('Frais réels'!C438="","",'Frais réels'!$C438)</f>
        <v/>
      </c>
      <c r="D439" s="252" t="str">
        <f>IF('Frais réels'!D438="","",'Frais réels'!$D438)</f>
        <v/>
      </c>
      <c r="E439" s="251" t="str">
        <f>IF('Frais réels'!E438="","",'Frais réels'!$E438)</f>
        <v/>
      </c>
      <c r="F439" s="251" t="str">
        <f>IF('Frais réels'!F438="","",'Frais réels'!$F438)</f>
        <v/>
      </c>
      <c r="G439" s="279" t="str">
        <f>IF('Frais réels'!G438="","",'Frais réels'!$G438)</f>
        <v/>
      </c>
      <c r="H439" s="94"/>
      <c r="I439" s="254" t="str">
        <f t="shared" si="24"/>
        <v/>
      </c>
      <c r="J439" s="285" t="str">
        <f t="shared" si="25"/>
        <v/>
      </c>
      <c r="K439" s="291" t="str">
        <f t="shared" si="26"/>
        <v/>
      </c>
      <c r="L439" s="287" t="str">
        <f t="shared" si="27"/>
        <v/>
      </c>
      <c r="M439" s="298"/>
      <c r="N439" s="126"/>
    </row>
    <row r="440" spans="1:14" ht="20.100000000000001" customHeight="1" x14ac:dyDescent="0.25">
      <c r="A440" s="244">
        <v>434</v>
      </c>
      <c r="B440" s="252" t="str">
        <f>IF('Frais réels'!B439="","",'Frais réels'!$B439)</f>
        <v/>
      </c>
      <c r="C440" s="252" t="str">
        <f>IF('Frais réels'!C439="","",'Frais réels'!$C439)</f>
        <v/>
      </c>
      <c r="D440" s="252" t="str">
        <f>IF('Frais réels'!D439="","",'Frais réels'!$D439)</f>
        <v/>
      </c>
      <c r="E440" s="251" t="str">
        <f>IF('Frais réels'!E439="","",'Frais réels'!$E439)</f>
        <v/>
      </c>
      <c r="F440" s="251" t="str">
        <f>IF('Frais réels'!F439="","",'Frais réels'!$F439)</f>
        <v/>
      </c>
      <c r="G440" s="279" t="str">
        <f>IF('Frais réels'!G439="","",'Frais réels'!$G439)</f>
        <v/>
      </c>
      <c r="H440" s="94"/>
      <c r="I440" s="254" t="str">
        <f t="shared" si="24"/>
        <v/>
      </c>
      <c r="J440" s="285" t="str">
        <f t="shared" si="25"/>
        <v/>
      </c>
      <c r="K440" s="291" t="str">
        <f t="shared" si="26"/>
        <v/>
      </c>
      <c r="L440" s="287" t="str">
        <f t="shared" si="27"/>
        <v/>
      </c>
      <c r="M440" s="298"/>
      <c r="N440" s="126"/>
    </row>
    <row r="441" spans="1:14" ht="20.100000000000001" customHeight="1" x14ac:dyDescent="0.25">
      <c r="A441" s="244">
        <v>435</v>
      </c>
      <c r="B441" s="252" t="str">
        <f>IF('Frais réels'!B440="","",'Frais réels'!$B440)</f>
        <v/>
      </c>
      <c r="C441" s="252" t="str">
        <f>IF('Frais réels'!C440="","",'Frais réels'!$C440)</f>
        <v/>
      </c>
      <c r="D441" s="252" t="str">
        <f>IF('Frais réels'!D440="","",'Frais réels'!$D440)</f>
        <v/>
      </c>
      <c r="E441" s="251" t="str">
        <f>IF('Frais réels'!E440="","",'Frais réels'!$E440)</f>
        <v/>
      </c>
      <c r="F441" s="251" t="str">
        <f>IF('Frais réels'!F440="","",'Frais réels'!$F440)</f>
        <v/>
      </c>
      <c r="G441" s="279" t="str">
        <f>IF('Frais réels'!G440="","",'Frais réels'!$G440)</f>
        <v/>
      </c>
      <c r="H441" s="94"/>
      <c r="I441" s="254" t="str">
        <f t="shared" si="24"/>
        <v/>
      </c>
      <c r="J441" s="285" t="str">
        <f t="shared" si="25"/>
        <v/>
      </c>
      <c r="K441" s="291" t="str">
        <f t="shared" si="26"/>
        <v/>
      </c>
      <c r="L441" s="287" t="str">
        <f t="shared" si="27"/>
        <v/>
      </c>
      <c r="M441" s="298"/>
      <c r="N441" s="126"/>
    </row>
    <row r="442" spans="1:14" ht="20.100000000000001" customHeight="1" x14ac:dyDescent="0.25">
      <c r="A442" s="244">
        <v>436</v>
      </c>
      <c r="B442" s="252" t="str">
        <f>IF('Frais réels'!B441="","",'Frais réels'!$B441)</f>
        <v/>
      </c>
      <c r="C442" s="252" t="str">
        <f>IF('Frais réels'!C441="","",'Frais réels'!$C441)</f>
        <v/>
      </c>
      <c r="D442" s="252" t="str">
        <f>IF('Frais réels'!D441="","",'Frais réels'!$D441)</f>
        <v/>
      </c>
      <c r="E442" s="251" t="str">
        <f>IF('Frais réels'!E441="","",'Frais réels'!$E441)</f>
        <v/>
      </c>
      <c r="F442" s="251" t="str">
        <f>IF('Frais réels'!F441="","",'Frais réels'!$F441)</f>
        <v/>
      </c>
      <c r="G442" s="279" t="str">
        <f>IF('Frais réels'!G441="","",'Frais réels'!$G441)</f>
        <v/>
      </c>
      <c r="H442" s="94"/>
      <c r="I442" s="254" t="str">
        <f t="shared" si="24"/>
        <v/>
      </c>
      <c r="J442" s="285" t="str">
        <f t="shared" si="25"/>
        <v/>
      </c>
      <c r="K442" s="291" t="str">
        <f t="shared" si="26"/>
        <v/>
      </c>
      <c r="L442" s="287" t="str">
        <f t="shared" si="27"/>
        <v/>
      </c>
      <c r="M442" s="298"/>
      <c r="N442" s="126"/>
    </row>
    <row r="443" spans="1:14" ht="20.100000000000001" customHeight="1" x14ac:dyDescent="0.25">
      <c r="A443" s="244">
        <v>437</v>
      </c>
      <c r="B443" s="252" t="str">
        <f>IF('Frais réels'!B442="","",'Frais réels'!$B442)</f>
        <v/>
      </c>
      <c r="C443" s="252" t="str">
        <f>IF('Frais réels'!C442="","",'Frais réels'!$C442)</f>
        <v/>
      </c>
      <c r="D443" s="252" t="str">
        <f>IF('Frais réels'!D442="","",'Frais réels'!$D442)</f>
        <v/>
      </c>
      <c r="E443" s="251" t="str">
        <f>IF('Frais réels'!E442="","",'Frais réels'!$E442)</f>
        <v/>
      </c>
      <c r="F443" s="251" t="str">
        <f>IF('Frais réels'!F442="","",'Frais réels'!$F442)</f>
        <v/>
      </c>
      <c r="G443" s="279" t="str">
        <f>IF('Frais réels'!G442="","",'Frais réels'!$G442)</f>
        <v/>
      </c>
      <c r="H443" s="94"/>
      <c r="I443" s="254" t="str">
        <f t="shared" si="24"/>
        <v/>
      </c>
      <c r="J443" s="285" t="str">
        <f t="shared" si="25"/>
        <v/>
      </c>
      <c r="K443" s="291" t="str">
        <f t="shared" si="26"/>
        <v/>
      </c>
      <c r="L443" s="287" t="str">
        <f t="shared" si="27"/>
        <v/>
      </c>
      <c r="M443" s="298"/>
      <c r="N443" s="126"/>
    </row>
    <row r="444" spans="1:14" ht="20.100000000000001" customHeight="1" x14ac:dyDescent="0.25">
      <c r="A444" s="244">
        <v>438</v>
      </c>
      <c r="B444" s="252" t="str">
        <f>IF('Frais réels'!B443="","",'Frais réels'!$B443)</f>
        <v/>
      </c>
      <c r="C444" s="252" t="str">
        <f>IF('Frais réels'!C443="","",'Frais réels'!$C443)</f>
        <v/>
      </c>
      <c r="D444" s="252" t="str">
        <f>IF('Frais réels'!D443="","",'Frais réels'!$D443)</f>
        <v/>
      </c>
      <c r="E444" s="251" t="str">
        <f>IF('Frais réels'!E443="","",'Frais réels'!$E443)</f>
        <v/>
      </c>
      <c r="F444" s="251" t="str">
        <f>IF('Frais réels'!F443="","",'Frais réels'!$F443)</f>
        <v/>
      </c>
      <c r="G444" s="279" t="str">
        <f>IF('Frais réels'!G443="","",'Frais réels'!$G443)</f>
        <v/>
      </c>
      <c r="H444" s="94"/>
      <c r="I444" s="254" t="str">
        <f t="shared" si="24"/>
        <v/>
      </c>
      <c r="J444" s="285" t="str">
        <f t="shared" si="25"/>
        <v/>
      </c>
      <c r="K444" s="291" t="str">
        <f t="shared" si="26"/>
        <v/>
      </c>
      <c r="L444" s="287" t="str">
        <f t="shared" si="27"/>
        <v/>
      </c>
      <c r="M444" s="298"/>
      <c r="N444" s="126"/>
    </row>
    <row r="445" spans="1:14" ht="20.100000000000001" customHeight="1" x14ac:dyDescent="0.25">
      <c r="A445" s="244">
        <v>439</v>
      </c>
      <c r="B445" s="252" t="str">
        <f>IF('Frais réels'!B444="","",'Frais réels'!$B444)</f>
        <v/>
      </c>
      <c r="C445" s="252" t="str">
        <f>IF('Frais réels'!C444="","",'Frais réels'!$C444)</f>
        <v/>
      </c>
      <c r="D445" s="252" t="str">
        <f>IF('Frais réels'!D444="","",'Frais réels'!$D444)</f>
        <v/>
      </c>
      <c r="E445" s="251" t="str">
        <f>IF('Frais réels'!E444="","",'Frais réels'!$E444)</f>
        <v/>
      </c>
      <c r="F445" s="251" t="str">
        <f>IF('Frais réels'!F444="","",'Frais réels'!$F444)</f>
        <v/>
      </c>
      <c r="G445" s="279" t="str">
        <f>IF('Frais réels'!G444="","",'Frais réels'!$G444)</f>
        <v/>
      </c>
      <c r="H445" s="94"/>
      <c r="I445" s="254" t="str">
        <f t="shared" si="24"/>
        <v/>
      </c>
      <c r="J445" s="285" t="str">
        <f t="shared" si="25"/>
        <v/>
      </c>
      <c r="K445" s="291" t="str">
        <f t="shared" si="26"/>
        <v/>
      </c>
      <c r="L445" s="287" t="str">
        <f t="shared" si="27"/>
        <v/>
      </c>
      <c r="M445" s="298"/>
      <c r="N445" s="126"/>
    </row>
    <row r="446" spans="1:14" ht="20.100000000000001" customHeight="1" x14ac:dyDescent="0.25">
      <c r="A446" s="244">
        <v>440</v>
      </c>
      <c r="B446" s="252" t="str">
        <f>IF('Frais réels'!B445="","",'Frais réels'!$B445)</f>
        <v/>
      </c>
      <c r="C446" s="252" t="str">
        <f>IF('Frais réels'!C445="","",'Frais réels'!$C445)</f>
        <v/>
      </c>
      <c r="D446" s="252" t="str">
        <f>IF('Frais réels'!D445="","",'Frais réels'!$D445)</f>
        <v/>
      </c>
      <c r="E446" s="251" t="str">
        <f>IF('Frais réels'!E445="","",'Frais réels'!$E445)</f>
        <v/>
      </c>
      <c r="F446" s="251" t="str">
        <f>IF('Frais réels'!F445="","",'Frais réels'!$F445)</f>
        <v/>
      </c>
      <c r="G446" s="279" t="str">
        <f>IF('Frais réels'!G445="","",'Frais réels'!$G445)</f>
        <v/>
      </c>
      <c r="H446" s="94"/>
      <c r="I446" s="254" t="str">
        <f t="shared" si="24"/>
        <v/>
      </c>
      <c r="J446" s="285" t="str">
        <f t="shared" si="25"/>
        <v/>
      </c>
      <c r="K446" s="291" t="str">
        <f t="shared" si="26"/>
        <v/>
      </c>
      <c r="L446" s="287" t="str">
        <f t="shared" si="27"/>
        <v/>
      </c>
      <c r="M446" s="298"/>
      <c r="N446" s="126"/>
    </row>
    <row r="447" spans="1:14" ht="20.100000000000001" customHeight="1" x14ac:dyDescent="0.25">
      <c r="A447" s="244">
        <v>441</v>
      </c>
      <c r="B447" s="252" t="str">
        <f>IF('Frais réels'!B446="","",'Frais réels'!$B446)</f>
        <v/>
      </c>
      <c r="C447" s="252" t="str">
        <f>IF('Frais réels'!C446="","",'Frais réels'!$C446)</f>
        <v/>
      </c>
      <c r="D447" s="252" t="str">
        <f>IF('Frais réels'!D446="","",'Frais réels'!$D446)</f>
        <v/>
      </c>
      <c r="E447" s="251" t="str">
        <f>IF('Frais réels'!E446="","",'Frais réels'!$E446)</f>
        <v/>
      </c>
      <c r="F447" s="251" t="str">
        <f>IF('Frais réels'!F446="","",'Frais réels'!$F446)</f>
        <v/>
      </c>
      <c r="G447" s="279" t="str">
        <f>IF('Frais réels'!G446="","",'Frais réels'!$G446)</f>
        <v/>
      </c>
      <c r="H447" s="94"/>
      <c r="I447" s="254" t="str">
        <f t="shared" si="24"/>
        <v/>
      </c>
      <c r="J447" s="285" t="str">
        <f t="shared" si="25"/>
        <v/>
      </c>
      <c r="K447" s="291" t="str">
        <f t="shared" si="26"/>
        <v/>
      </c>
      <c r="L447" s="287" t="str">
        <f t="shared" si="27"/>
        <v/>
      </c>
      <c r="M447" s="298"/>
      <c r="N447" s="126"/>
    </row>
    <row r="448" spans="1:14" ht="20.100000000000001" customHeight="1" x14ac:dyDescent="0.25">
      <c r="A448" s="244">
        <v>442</v>
      </c>
      <c r="B448" s="252" t="str">
        <f>IF('Frais réels'!B447="","",'Frais réels'!$B447)</f>
        <v/>
      </c>
      <c r="C448" s="252" t="str">
        <f>IF('Frais réels'!C447="","",'Frais réels'!$C447)</f>
        <v/>
      </c>
      <c r="D448" s="252" t="str">
        <f>IF('Frais réels'!D447="","",'Frais réels'!$D447)</f>
        <v/>
      </c>
      <c r="E448" s="251" t="str">
        <f>IF('Frais réels'!E447="","",'Frais réels'!$E447)</f>
        <v/>
      </c>
      <c r="F448" s="251" t="str">
        <f>IF('Frais réels'!F447="","",'Frais réels'!$F447)</f>
        <v/>
      </c>
      <c r="G448" s="279" t="str">
        <f>IF('Frais réels'!G447="","",'Frais réels'!$G447)</f>
        <v/>
      </c>
      <c r="H448" s="94"/>
      <c r="I448" s="254" t="str">
        <f t="shared" si="24"/>
        <v/>
      </c>
      <c r="J448" s="285" t="str">
        <f t="shared" si="25"/>
        <v/>
      </c>
      <c r="K448" s="291" t="str">
        <f t="shared" si="26"/>
        <v/>
      </c>
      <c r="L448" s="287" t="str">
        <f t="shared" si="27"/>
        <v/>
      </c>
      <c r="M448" s="298"/>
      <c r="N448" s="126"/>
    </row>
    <row r="449" spans="1:14" ht="20.100000000000001" customHeight="1" x14ac:dyDescent="0.25">
      <c r="A449" s="244">
        <v>443</v>
      </c>
      <c r="B449" s="252" t="str">
        <f>IF('Frais réels'!B448="","",'Frais réels'!$B448)</f>
        <v/>
      </c>
      <c r="C449" s="252" t="str">
        <f>IF('Frais réels'!C448="","",'Frais réels'!$C448)</f>
        <v/>
      </c>
      <c r="D449" s="252" t="str">
        <f>IF('Frais réels'!D448="","",'Frais réels'!$D448)</f>
        <v/>
      </c>
      <c r="E449" s="251" t="str">
        <f>IF('Frais réels'!E448="","",'Frais réels'!$E448)</f>
        <v/>
      </c>
      <c r="F449" s="251" t="str">
        <f>IF('Frais réels'!F448="","",'Frais réels'!$F448)</f>
        <v/>
      </c>
      <c r="G449" s="279" t="str">
        <f>IF('Frais réels'!G448="","",'Frais réels'!$G448)</f>
        <v/>
      </c>
      <c r="H449" s="94"/>
      <c r="I449" s="254" t="str">
        <f t="shared" si="24"/>
        <v/>
      </c>
      <c r="J449" s="285" t="str">
        <f t="shared" si="25"/>
        <v/>
      </c>
      <c r="K449" s="291" t="str">
        <f t="shared" si="26"/>
        <v/>
      </c>
      <c r="L449" s="287" t="str">
        <f t="shared" si="27"/>
        <v/>
      </c>
      <c r="M449" s="298"/>
      <c r="N449" s="126"/>
    </row>
    <row r="450" spans="1:14" ht="20.100000000000001" customHeight="1" x14ac:dyDescent="0.25">
      <c r="A450" s="244">
        <v>444</v>
      </c>
      <c r="B450" s="252" t="str">
        <f>IF('Frais réels'!B449="","",'Frais réels'!$B449)</f>
        <v/>
      </c>
      <c r="C450" s="252" t="str">
        <f>IF('Frais réels'!C449="","",'Frais réels'!$C449)</f>
        <v/>
      </c>
      <c r="D450" s="252" t="str">
        <f>IF('Frais réels'!D449="","",'Frais réels'!$D449)</f>
        <v/>
      </c>
      <c r="E450" s="251" t="str">
        <f>IF('Frais réels'!E449="","",'Frais réels'!$E449)</f>
        <v/>
      </c>
      <c r="F450" s="251" t="str">
        <f>IF('Frais réels'!F449="","",'Frais réels'!$F449)</f>
        <v/>
      </c>
      <c r="G450" s="279" t="str">
        <f>IF('Frais réels'!G449="","",'Frais réels'!$G449)</f>
        <v/>
      </c>
      <c r="H450" s="94"/>
      <c r="I450" s="254" t="str">
        <f t="shared" si="24"/>
        <v/>
      </c>
      <c r="J450" s="285" t="str">
        <f t="shared" si="25"/>
        <v/>
      </c>
      <c r="K450" s="291" t="str">
        <f t="shared" si="26"/>
        <v/>
      </c>
      <c r="L450" s="287" t="str">
        <f t="shared" si="27"/>
        <v/>
      </c>
      <c r="M450" s="298"/>
      <c r="N450" s="126"/>
    </row>
    <row r="451" spans="1:14" ht="20.100000000000001" customHeight="1" x14ac:dyDescent="0.25">
      <c r="A451" s="244">
        <v>445</v>
      </c>
      <c r="B451" s="252" t="str">
        <f>IF('Frais réels'!B450="","",'Frais réels'!$B450)</f>
        <v/>
      </c>
      <c r="C451" s="252" t="str">
        <f>IF('Frais réels'!C450="","",'Frais réels'!$C450)</f>
        <v/>
      </c>
      <c r="D451" s="252" t="str">
        <f>IF('Frais réels'!D450="","",'Frais réels'!$D450)</f>
        <v/>
      </c>
      <c r="E451" s="251" t="str">
        <f>IF('Frais réels'!E450="","",'Frais réels'!$E450)</f>
        <v/>
      </c>
      <c r="F451" s="251" t="str">
        <f>IF('Frais réels'!F450="","",'Frais réels'!$F450)</f>
        <v/>
      </c>
      <c r="G451" s="279" t="str">
        <f>IF('Frais réels'!G450="","",'Frais réels'!$G450)</f>
        <v/>
      </c>
      <c r="H451" s="94"/>
      <c r="I451" s="254" t="str">
        <f t="shared" si="24"/>
        <v/>
      </c>
      <c r="J451" s="285" t="str">
        <f t="shared" si="25"/>
        <v/>
      </c>
      <c r="K451" s="291" t="str">
        <f t="shared" si="26"/>
        <v/>
      </c>
      <c r="L451" s="287" t="str">
        <f t="shared" si="27"/>
        <v/>
      </c>
      <c r="M451" s="298"/>
      <c r="N451" s="126"/>
    </row>
    <row r="452" spans="1:14" ht="20.100000000000001" customHeight="1" x14ac:dyDescent="0.25">
      <c r="A452" s="244">
        <v>446</v>
      </c>
      <c r="B452" s="252" t="str">
        <f>IF('Frais réels'!B451="","",'Frais réels'!$B451)</f>
        <v/>
      </c>
      <c r="C452" s="252" t="str">
        <f>IF('Frais réels'!C451="","",'Frais réels'!$C451)</f>
        <v/>
      </c>
      <c r="D452" s="252" t="str">
        <f>IF('Frais réels'!D451="","",'Frais réels'!$D451)</f>
        <v/>
      </c>
      <c r="E452" s="251" t="str">
        <f>IF('Frais réels'!E451="","",'Frais réels'!$E451)</f>
        <v/>
      </c>
      <c r="F452" s="251" t="str">
        <f>IF('Frais réels'!F451="","",'Frais réels'!$F451)</f>
        <v/>
      </c>
      <c r="G452" s="279" t="str">
        <f>IF('Frais réels'!G451="","",'Frais réels'!$G451)</f>
        <v/>
      </c>
      <c r="H452" s="94"/>
      <c r="I452" s="254" t="str">
        <f t="shared" si="24"/>
        <v/>
      </c>
      <c r="J452" s="285" t="str">
        <f t="shared" si="25"/>
        <v/>
      </c>
      <c r="K452" s="291" t="str">
        <f t="shared" si="26"/>
        <v/>
      </c>
      <c r="L452" s="287" t="str">
        <f t="shared" si="27"/>
        <v/>
      </c>
      <c r="M452" s="298"/>
      <c r="N452" s="126"/>
    </row>
    <row r="453" spans="1:14" ht="20.100000000000001" customHeight="1" x14ac:dyDescent="0.25">
      <c r="A453" s="244">
        <v>447</v>
      </c>
      <c r="B453" s="252" t="str">
        <f>IF('Frais réels'!B452="","",'Frais réels'!$B452)</f>
        <v/>
      </c>
      <c r="C453" s="252" t="str">
        <f>IF('Frais réels'!C452="","",'Frais réels'!$C452)</f>
        <v/>
      </c>
      <c r="D453" s="252" t="str">
        <f>IF('Frais réels'!D452="","",'Frais réels'!$D452)</f>
        <v/>
      </c>
      <c r="E453" s="251" t="str">
        <f>IF('Frais réels'!E452="","",'Frais réels'!$E452)</f>
        <v/>
      </c>
      <c r="F453" s="251" t="str">
        <f>IF('Frais réels'!F452="","",'Frais réels'!$F452)</f>
        <v/>
      </c>
      <c r="G453" s="279" t="str">
        <f>IF('Frais réels'!G452="","",'Frais réels'!$G452)</f>
        <v/>
      </c>
      <c r="H453" s="94"/>
      <c r="I453" s="254" t="str">
        <f t="shared" si="24"/>
        <v/>
      </c>
      <c r="J453" s="285" t="str">
        <f t="shared" si="25"/>
        <v/>
      </c>
      <c r="K453" s="291" t="str">
        <f t="shared" si="26"/>
        <v/>
      </c>
      <c r="L453" s="287" t="str">
        <f t="shared" si="27"/>
        <v/>
      </c>
      <c r="M453" s="298"/>
      <c r="N453" s="126"/>
    </row>
    <row r="454" spans="1:14" ht="20.100000000000001" customHeight="1" x14ac:dyDescent="0.25">
      <c r="A454" s="244">
        <v>448</v>
      </c>
      <c r="B454" s="252" t="str">
        <f>IF('Frais réels'!B453="","",'Frais réels'!$B453)</f>
        <v/>
      </c>
      <c r="C454" s="252" t="str">
        <f>IF('Frais réels'!C453="","",'Frais réels'!$C453)</f>
        <v/>
      </c>
      <c r="D454" s="252" t="str">
        <f>IF('Frais réels'!D453="","",'Frais réels'!$D453)</f>
        <v/>
      </c>
      <c r="E454" s="251" t="str">
        <f>IF('Frais réels'!E453="","",'Frais réels'!$E453)</f>
        <v/>
      </c>
      <c r="F454" s="251" t="str">
        <f>IF('Frais réels'!F453="","",'Frais réels'!$F453)</f>
        <v/>
      </c>
      <c r="G454" s="279" t="str">
        <f>IF('Frais réels'!G453="","",'Frais réels'!$G453)</f>
        <v/>
      </c>
      <c r="H454" s="94"/>
      <c r="I454" s="254" t="str">
        <f t="shared" si="24"/>
        <v/>
      </c>
      <c r="J454" s="285" t="str">
        <f t="shared" si="25"/>
        <v/>
      </c>
      <c r="K454" s="291" t="str">
        <f t="shared" si="26"/>
        <v/>
      </c>
      <c r="L454" s="287" t="str">
        <f t="shared" si="27"/>
        <v/>
      </c>
      <c r="M454" s="298"/>
      <c r="N454" s="126"/>
    </row>
    <row r="455" spans="1:14" ht="20.100000000000001" customHeight="1" x14ac:dyDescent="0.25">
      <c r="A455" s="244">
        <v>449</v>
      </c>
      <c r="B455" s="252" t="str">
        <f>IF('Frais réels'!B454="","",'Frais réels'!$B454)</f>
        <v/>
      </c>
      <c r="C455" s="252" t="str">
        <f>IF('Frais réels'!C454="","",'Frais réels'!$C454)</f>
        <v/>
      </c>
      <c r="D455" s="252" t="str">
        <f>IF('Frais réels'!D454="","",'Frais réels'!$D454)</f>
        <v/>
      </c>
      <c r="E455" s="251" t="str">
        <f>IF('Frais réels'!E454="","",'Frais réels'!$E454)</f>
        <v/>
      </c>
      <c r="F455" s="251" t="str">
        <f>IF('Frais réels'!F454="","",'Frais réels'!$F454)</f>
        <v/>
      </c>
      <c r="G455" s="279" t="str">
        <f>IF('Frais réels'!G454="","",'Frais réels'!$G454)</f>
        <v/>
      </c>
      <c r="H455" s="94"/>
      <c r="I455" s="254" t="str">
        <f t="shared" si="24"/>
        <v/>
      </c>
      <c r="J455" s="285" t="str">
        <f t="shared" si="25"/>
        <v/>
      </c>
      <c r="K455" s="291" t="str">
        <f t="shared" si="26"/>
        <v/>
      </c>
      <c r="L455" s="287" t="str">
        <f t="shared" si="27"/>
        <v/>
      </c>
      <c r="M455" s="298"/>
      <c r="N455" s="126"/>
    </row>
    <row r="456" spans="1:14" ht="20.100000000000001" customHeight="1" x14ac:dyDescent="0.25">
      <c r="A456" s="244">
        <v>450</v>
      </c>
      <c r="B456" s="252" t="str">
        <f>IF('Frais réels'!B455="","",'Frais réels'!$B455)</f>
        <v/>
      </c>
      <c r="C456" s="252" t="str">
        <f>IF('Frais réels'!C455="","",'Frais réels'!$C455)</f>
        <v/>
      </c>
      <c r="D456" s="252" t="str">
        <f>IF('Frais réels'!D455="","",'Frais réels'!$D455)</f>
        <v/>
      </c>
      <c r="E456" s="251" t="str">
        <f>IF('Frais réels'!E455="","",'Frais réels'!$E455)</f>
        <v/>
      </c>
      <c r="F456" s="251" t="str">
        <f>IF('Frais réels'!F455="","",'Frais réels'!$F455)</f>
        <v/>
      </c>
      <c r="G456" s="279" t="str">
        <f>IF('Frais réels'!G455="","",'Frais réels'!$G455)</f>
        <v/>
      </c>
      <c r="H456" s="94"/>
      <c r="I456" s="254" t="str">
        <f t="shared" ref="I456:I506" si="28">IF($G456="","",IF($H456&gt;$G456,"Le montant éligible ne peut etre supérieur au montant présenté",""))</f>
        <v/>
      </c>
      <c r="J456" s="285" t="str">
        <f t="shared" ref="J456:J506" si="29">IF(OR(H456=0, ISBLANK(H456)), "", H456)</f>
        <v/>
      </c>
      <c r="K456" s="291" t="str">
        <f t="shared" ref="K456:K506" si="30">IF(F456="Aller - Retour Mayotte - Hexagone",IF(1900=0,"",1900),IF(F456="Aller - Retour Mayotte - La Réunion",IF(700=0,"",700),IF(F456="Aller - Retour Mayotte - Caraïbes",IF(2200=0,"",2200),IF(E456="Billets de train",IF(H456=0,"",""),IF(E456="","")))))</f>
        <v/>
      </c>
      <c r="L456" s="287" t="str">
        <f t="shared" ref="L456:L506" si="31">IF(J456="", "", IF(MIN(J456,K456)=0, "", MIN(J456,K456)))</f>
        <v/>
      </c>
      <c r="M456" s="298"/>
      <c r="N456" s="126"/>
    </row>
    <row r="457" spans="1:14" ht="20.100000000000001" customHeight="1" x14ac:dyDescent="0.25">
      <c r="A457" s="244">
        <v>451</v>
      </c>
      <c r="B457" s="252" t="str">
        <f>IF('Frais réels'!B456="","",'Frais réels'!$B456)</f>
        <v/>
      </c>
      <c r="C457" s="252" t="str">
        <f>IF('Frais réels'!C456="","",'Frais réels'!$C456)</f>
        <v/>
      </c>
      <c r="D457" s="252" t="str">
        <f>IF('Frais réels'!D456="","",'Frais réels'!$D456)</f>
        <v/>
      </c>
      <c r="E457" s="251" t="str">
        <f>IF('Frais réels'!E456="","",'Frais réels'!$E456)</f>
        <v/>
      </c>
      <c r="F457" s="251" t="str">
        <f>IF('Frais réels'!F456="","",'Frais réels'!$F456)</f>
        <v/>
      </c>
      <c r="G457" s="279" t="str">
        <f>IF('Frais réels'!G456="","",'Frais réels'!$G456)</f>
        <v/>
      </c>
      <c r="H457" s="94"/>
      <c r="I457" s="254" t="str">
        <f t="shared" si="28"/>
        <v/>
      </c>
      <c r="J457" s="285" t="str">
        <f t="shared" si="29"/>
        <v/>
      </c>
      <c r="K457" s="291" t="str">
        <f t="shared" si="30"/>
        <v/>
      </c>
      <c r="L457" s="287" t="str">
        <f t="shared" si="31"/>
        <v/>
      </c>
      <c r="M457" s="298"/>
      <c r="N457" s="126"/>
    </row>
    <row r="458" spans="1:14" ht="20.100000000000001" customHeight="1" x14ac:dyDescent="0.25">
      <c r="A458" s="244">
        <v>452</v>
      </c>
      <c r="B458" s="252" t="str">
        <f>IF('Frais réels'!B457="","",'Frais réels'!$B457)</f>
        <v/>
      </c>
      <c r="C458" s="252" t="str">
        <f>IF('Frais réels'!C457="","",'Frais réels'!$C457)</f>
        <v/>
      </c>
      <c r="D458" s="252" t="str">
        <f>IF('Frais réels'!D457="","",'Frais réels'!$D457)</f>
        <v/>
      </c>
      <c r="E458" s="251" t="str">
        <f>IF('Frais réels'!E457="","",'Frais réels'!$E457)</f>
        <v/>
      </c>
      <c r="F458" s="251" t="str">
        <f>IF('Frais réels'!F457="","",'Frais réels'!$F457)</f>
        <v/>
      </c>
      <c r="G458" s="279" t="str">
        <f>IF('Frais réels'!G457="","",'Frais réels'!$G457)</f>
        <v/>
      </c>
      <c r="H458" s="94"/>
      <c r="I458" s="254" t="str">
        <f t="shared" si="28"/>
        <v/>
      </c>
      <c r="J458" s="285" t="str">
        <f t="shared" si="29"/>
        <v/>
      </c>
      <c r="K458" s="291" t="str">
        <f t="shared" si="30"/>
        <v/>
      </c>
      <c r="L458" s="287" t="str">
        <f t="shared" si="31"/>
        <v/>
      </c>
      <c r="M458" s="298"/>
      <c r="N458" s="126"/>
    </row>
    <row r="459" spans="1:14" ht="20.100000000000001" customHeight="1" x14ac:dyDescent="0.25">
      <c r="A459" s="244">
        <v>453</v>
      </c>
      <c r="B459" s="252" t="str">
        <f>IF('Frais réels'!B458="","",'Frais réels'!$B458)</f>
        <v/>
      </c>
      <c r="C459" s="252" t="str">
        <f>IF('Frais réels'!C458="","",'Frais réels'!$C458)</f>
        <v/>
      </c>
      <c r="D459" s="252" t="str">
        <f>IF('Frais réels'!D458="","",'Frais réels'!$D458)</f>
        <v/>
      </c>
      <c r="E459" s="251" t="str">
        <f>IF('Frais réels'!E458="","",'Frais réels'!$E458)</f>
        <v/>
      </c>
      <c r="F459" s="251" t="str">
        <f>IF('Frais réels'!F458="","",'Frais réels'!$F458)</f>
        <v/>
      </c>
      <c r="G459" s="279" t="str">
        <f>IF('Frais réels'!G458="","",'Frais réels'!$G458)</f>
        <v/>
      </c>
      <c r="H459" s="94"/>
      <c r="I459" s="254" t="str">
        <f t="shared" si="28"/>
        <v/>
      </c>
      <c r="J459" s="285" t="str">
        <f t="shared" si="29"/>
        <v/>
      </c>
      <c r="K459" s="291" t="str">
        <f t="shared" si="30"/>
        <v/>
      </c>
      <c r="L459" s="287" t="str">
        <f t="shared" si="31"/>
        <v/>
      </c>
      <c r="M459" s="298"/>
      <c r="N459" s="126"/>
    </row>
    <row r="460" spans="1:14" ht="20.100000000000001" customHeight="1" x14ac:dyDescent="0.25">
      <c r="A460" s="244">
        <v>454</v>
      </c>
      <c r="B460" s="252" t="str">
        <f>IF('Frais réels'!B459="","",'Frais réels'!$B459)</f>
        <v/>
      </c>
      <c r="C460" s="252" t="str">
        <f>IF('Frais réels'!C459="","",'Frais réels'!$C459)</f>
        <v/>
      </c>
      <c r="D460" s="252" t="str">
        <f>IF('Frais réels'!D459="","",'Frais réels'!$D459)</f>
        <v/>
      </c>
      <c r="E460" s="251" t="str">
        <f>IF('Frais réels'!E459="","",'Frais réels'!$E459)</f>
        <v/>
      </c>
      <c r="F460" s="251" t="str">
        <f>IF('Frais réels'!F459="","",'Frais réels'!$F459)</f>
        <v/>
      </c>
      <c r="G460" s="279" t="str">
        <f>IF('Frais réels'!G459="","",'Frais réels'!$G459)</f>
        <v/>
      </c>
      <c r="H460" s="94"/>
      <c r="I460" s="254" t="str">
        <f t="shared" si="28"/>
        <v/>
      </c>
      <c r="J460" s="285" t="str">
        <f t="shared" si="29"/>
        <v/>
      </c>
      <c r="K460" s="291" t="str">
        <f t="shared" si="30"/>
        <v/>
      </c>
      <c r="L460" s="287" t="str">
        <f t="shared" si="31"/>
        <v/>
      </c>
      <c r="M460" s="298"/>
      <c r="N460" s="126"/>
    </row>
    <row r="461" spans="1:14" ht="20.100000000000001" customHeight="1" x14ac:dyDescent="0.25">
      <c r="A461" s="244">
        <v>455</v>
      </c>
      <c r="B461" s="252" t="str">
        <f>IF('Frais réels'!B460="","",'Frais réels'!$B460)</f>
        <v/>
      </c>
      <c r="C461" s="252" t="str">
        <f>IF('Frais réels'!C460="","",'Frais réels'!$C460)</f>
        <v/>
      </c>
      <c r="D461" s="252" t="str">
        <f>IF('Frais réels'!D460="","",'Frais réels'!$D460)</f>
        <v/>
      </c>
      <c r="E461" s="251" t="str">
        <f>IF('Frais réels'!E460="","",'Frais réels'!$E460)</f>
        <v/>
      </c>
      <c r="F461" s="251" t="str">
        <f>IF('Frais réels'!F460="","",'Frais réels'!$F460)</f>
        <v/>
      </c>
      <c r="G461" s="279" t="str">
        <f>IF('Frais réels'!G460="","",'Frais réels'!$G460)</f>
        <v/>
      </c>
      <c r="H461" s="94"/>
      <c r="I461" s="254" t="str">
        <f t="shared" si="28"/>
        <v/>
      </c>
      <c r="J461" s="285" t="str">
        <f t="shared" si="29"/>
        <v/>
      </c>
      <c r="K461" s="291" t="str">
        <f t="shared" si="30"/>
        <v/>
      </c>
      <c r="L461" s="287" t="str">
        <f t="shared" si="31"/>
        <v/>
      </c>
      <c r="M461" s="298"/>
      <c r="N461" s="126"/>
    </row>
    <row r="462" spans="1:14" ht="20.100000000000001" customHeight="1" x14ac:dyDescent="0.25">
      <c r="A462" s="244">
        <v>456</v>
      </c>
      <c r="B462" s="252" t="str">
        <f>IF('Frais réels'!B461="","",'Frais réels'!$B461)</f>
        <v/>
      </c>
      <c r="C462" s="252" t="str">
        <f>IF('Frais réels'!C461="","",'Frais réels'!$C461)</f>
        <v/>
      </c>
      <c r="D462" s="252" t="str">
        <f>IF('Frais réels'!D461="","",'Frais réels'!$D461)</f>
        <v/>
      </c>
      <c r="E462" s="251" t="str">
        <f>IF('Frais réels'!E461="","",'Frais réels'!$E461)</f>
        <v/>
      </c>
      <c r="F462" s="251" t="str">
        <f>IF('Frais réels'!F461="","",'Frais réels'!$F461)</f>
        <v/>
      </c>
      <c r="G462" s="279" t="str">
        <f>IF('Frais réels'!G461="","",'Frais réels'!$G461)</f>
        <v/>
      </c>
      <c r="H462" s="94"/>
      <c r="I462" s="254" t="str">
        <f t="shared" si="28"/>
        <v/>
      </c>
      <c r="J462" s="285" t="str">
        <f t="shared" si="29"/>
        <v/>
      </c>
      <c r="K462" s="291" t="str">
        <f t="shared" si="30"/>
        <v/>
      </c>
      <c r="L462" s="287" t="str">
        <f t="shared" si="31"/>
        <v/>
      </c>
      <c r="M462" s="298"/>
      <c r="N462" s="126"/>
    </row>
    <row r="463" spans="1:14" ht="20.100000000000001" customHeight="1" x14ac:dyDescent="0.25">
      <c r="A463" s="244">
        <v>457</v>
      </c>
      <c r="B463" s="252" t="str">
        <f>IF('Frais réels'!B462="","",'Frais réels'!$B462)</f>
        <v/>
      </c>
      <c r="C463" s="252" t="str">
        <f>IF('Frais réels'!C462="","",'Frais réels'!$C462)</f>
        <v/>
      </c>
      <c r="D463" s="252" t="str">
        <f>IF('Frais réels'!D462="","",'Frais réels'!$D462)</f>
        <v/>
      </c>
      <c r="E463" s="251" t="str">
        <f>IF('Frais réels'!E462="","",'Frais réels'!$E462)</f>
        <v/>
      </c>
      <c r="F463" s="251" t="str">
        <f>IF('Frais réels'!F462="","",'Frais réels'!$F462)</f>
        <v/>
      </c>
      <c r="G463" s="279" t="str">
        <f>IF('Frais réels'!G462="","",'Frais réels'!$G462)</f>
        <v/>
      </c>
      <c r="H463" s="94"/>
      <c r="I463" s="254" t="str">
        <f t="shared" si="28"/>
        <v/>
      </c>
      <c r="J463" s="285" t="str">
        <f t="shared" si="29"/>
        <v/>
      </c>
      <c r="K463" s="291" t="str">
        <f t="shared" si="30"/>
        <v/>
      </c>
      <c r="L463" s="287" t="str">
        <f t="shared" si="31"/>
        <v/>
      </c>
      <c r="M463" s="298"/>
      <c r="N463" s="126"/>
    </row>
    <row r="464" spans="1:14" ht="20.100000000000001" customHeight="1" x14ac:dyDescent="0.25">
      <c r="A464" s="244">
        <v>458</v>
      </c>
      <c r="B464" s="252" t="str">
        <f>IF('Frais réels'!B463="","",'Frais réels'!$B463)</f>
        <v/>
      </c>
      <c r="C464" s="252" t="str">
        <f>IF('Frais réels'!C463="","",'Frais réels'!$C463)</f>
        <v/>
      </c>
      <c r="D464" s="252" t="str">
        <f>IF('Frais réels'!D463="","",'Frais réels'!$D463)</f>
        <v/>
      </c>
      <c r="E464" s="251" t="str">
        <f>IF('Frais réels'!E463="","",'Frais réels'!$E463)</f>
        <v/>
      </c>
      <c r="F464" s="251" t="str">
        <f>IF('Frais réels'!F463="","",'Frais réels'!$F463)</f>
        <v/>
      </c>
      <c r="G464" s="279" t="str">
        <f>IF('Frais réels'!G463="","",'Frais réels'!$G463)</f>
        <v/>
      </c>
      <c r="H464" s="94"/>
      <c r="I464" s="254" t="str">
        <f t="shared" si="28"/>
        <v/>
      </c>
      <c r="J464" s="285" t="str">
        <f t="shared" si="29"/>
        <v/>
      </c>
      <c r="K464" s="291" t="str">
        <f t="shared" si="30"/>
        <v/>
      </c>
      <c r="L464" s="287" t="str">
        <f t="shared" si="31"/>
        <v/>
      </c>
      <c r="M464" s="298"/>
      <c r="N464" s="126"/>
    </row>
    <row r="465" spans="1:14" ht="20.100000000000001" customHeight="1" x14ac:dyDescent="0.25">
      <c r="A465" s="244">
        <v>459</v>
      </c>
      <c r="B465" s="252" t="str">
        <f>IF('Frais réels'!B464="","",'Frais réels'!$B464)</f>
        <v/>
      </c>
      <c r="C465" s="252" t="str">
        <f>IF('Frais réels'!C464="","",'Frais réels'!$C464)</f>
        <v/>
      </c>
      <c r="D465" s="252" t="str">
        <f>IF('Frais réels'!D464="","",'Frais réels'!$D464)</f>
        <v/>
      </c>
      <c r="E465" s="251" t="str">
        <f>IF('Frais réels'!E464="","",'Frais réels'!$E464)</f>
        <v/>
      </c>
      <c r="F465" s="251" t="str">
        <f>IF('Frais réels'!F464="","",'Frais réels'!$F464)</f>
        <v/>
      </c>
      <c r="G465" s="279" t="str">
        <f>IF('Frais réels'!G464="","",'Frais réels'!$G464)</f>
        <v/>
      </c>
      <c r="H465" s="94"/>
      <c r="I465" s="254" t="str">
        <f t="shared" si="28"/>
        <v/>
      </c>
      <c r="J465" s="285" t="str">
        <f t="shared" si="29"/>
        <v/>
      </c>
      <c r="K465" s="291" t="str">
        <f t="shared" si="30"/>
        <v/>
      </c>
      <c r="L465" s="287" t="str">
        <f t="shared" si="31"/>
        <v/>
      </c>
      <c r="M465" s="298"/>
      <c r="N465" s="126"/>
    </row>
    <row r="466" spans="1:14" ht="20.100000000000001" customHeight="1" x14ac:dyDescent="0.25">
      <c r="A466" s="244">
        <v>460</v>
      </c>
      <c r="B466" s="252" t="str">
        <f>IF('Frais réels'!B465="","",'Frais réels'!$B465)</f>
        <v/>
      </c>
      <c r="C466" s="252" t="str">
        <f>IF('Frais réels'!C465="","",'Frais réels'!$C465)</f>
        <v/>
      </c>
      <c r="D466" s="252" t="str">
        <f>IF('Frais réels'!D465="","",'Frais réels'!$D465)</f>
        <v/>
      </c>
      <c r="E466" s="251" t="str">
        <f>IF('Frais réels'!E465="","",'Frais réels'!$E465)</f>
        <v/>
      </c>
      <c r="F466" s="251" t="str">
        <f>IF('Frais réels'!F465="","",'Frais réels'!$F465)</f>
        <v/>
      </c>
      <c r="G466" s="279" t="str">
        <f>IF('Frais réels'!G465="","",'Frais réels'!$G465)</f>
        <v/>
      </c>
      <c r="H466" s="94"/>
      <c r="I466" s="254" t="str">
        <f t="shared" si="28"/>
        <v/>
      </c>
      <c r="J466" s="285" t="str">
        <f t="shared" si="29"/>
        <v/>
      </c>
      <c r="K466" s="291" t="str">
        <f t="shared" si="30"/>
        <v/>
      </c>
      <c r="L466" s="287" t="str">
        <f t="shared" si="31"/>
        <v/>
      </c>
      <c r="M466" s="298"/>
      <c r="N466" s="126"/>
    </row>
    <row r="467" spans="1:14" ht="20.100000000000001" customHeight="1" x14ac:dyDescent="0.25">
      <c r="A467" s="244">
        <v>461</v>
      </c>
      <c r="B467" s="252" t="str">
        <f>IF('Frais réels'!B466="","",'Frais réels'!$B466)</f>
        <v/>
      </c>
      <c r="C467" s="252" t="str">
        <f>IF('Frais réels'!C466="","",'Frais réels'!$C466)</f>
        <v/>
      </c>
      <c r="D467" s="252" t="str">
        <f>IF('Frais réels'!D466="","",'Frais réels'!$D466)</f>
        <v/>
      </c>
      <c r="E467" s="251" t="str">
        <f>IF('Frais réels'!E466="","",'Frais réels'!$E466)</f>
        <v/>
      </c>
      <c r="F467" s="251" t="str">
        <f>IF('Frais réels'!F466="","",'Frais réels'!$F466)</f>
        <v/>
      </c>
      <c r="G467" s="279" t="str">
        <f>IF('Frais réels'!G466="","",'Frais réels'!$G466)</f>
        <v/>
      </c>
      <c r="H467" s="94"/>
      <c r="I467" s="254" t="str">
        <f t="shared" si="28"/>
        <v/>
      </c>
      <c r="J467" s="285" t="str">
        <f t="shared" si="29"/>
        <v/>
      </c>
      <c r="K467" s="291" t="str">
        <f t="shared" si="30"/>
        <v/>
      </c>
      <c r="L467" s="287" t="str">
        <f t="shared" si="31"/>
        <v/>
      </c>
      <c r="M467" s="298"/>
      <c r="N467" s="126"/>
    </row>
    <row r="468" spans="1:14" ht="20.100000000000001" customHeight="1" x14ac:dyDescent="0.25">
      <c r="A468" s="244">
        <v>462</v>
      </c>
      <c r="B468" s="252" t="str">
        <f>IF('Frais réels'!B467="","",'Frais réels'!$B467)</f>
        <v/>
      </c>
      <c r="C468" s="252" t="str">
        <f>IF('Frais réels'!C467="","",'Frais réels'!$C467)</f>
        <v/>
      </c>
      <c r="D468" s="252" t="str">
        <f>IF('Frais réels'!D467="","",'Frais réels'!$D467)</f>
        <v/>
      </c>
      <c r="E468" s="251" t="str">
        <f>IF('Frais réels'!E467="","",'Frais réels'!$E467)</f>
        <v/>
      </c>
      <c r="F468" s="251" t="str">
        <f>IF('Frais réels'!F467="","",'Frais réels'!$F467)</f>
        <v/>
      </c>
      <c r="G468" s="279" t="str">
        <f>IF('Frais réels'!G467="","",'Frais réels'!$G467)</f>
        <v/>
      </c>
      <c r="H468" s="94"/>
      <c r="I468" s="254" t="str">
        <f t="shared" si="28"/>
        <v/>
      </c>
      <c r="J468" s="285" t="str">
        <f t="shared" si="29"/>
        <v/>
      </c>
      <c r="K468" s="291" t="str">
        <f t="shared" si="30"/>
        <v/>
      </c>
      <c r="L468" s="287" t="str">
        <f t="shared" si="31"/>
        <v/>
      </c>
      <c r="M468" s="298"/>
      <c r="N468" s="126"/>
    </row>
    <row r="469" spans="1:14" ht="20.100000000000001" customHeight="1" x14ac:dyDescent="0.25">
      <c r="A469" s="244">
        <v>463</v>
      </c>
      <c r="B469" s="252" t="str">
        <f>IF('Frais réels'!B468="","",'Frais réels'!$B468)</f>
        <v/>
      </c>
      <c r="C469" s="252" t="str">
        <f>IF('Frais réels'!C468="","",'Frais réels'!$C468)</f>
        <v/>
      </c>
      <c r="D469" s="252" t="str">
        <f>IF('Frais réels'!D468="","",'Frais réels'!$D468)</f>
        <v/>
      </c>
      <c r="E469" s="251" t="str">
        <f>IF('Frais réels'!E468="","",'Frais réels'!$E468)</f>
        <v/>
      </c>
      <c r="F469" s="251" t="str">
        <f>IF('Frais réels'!F468="","",'Frais réels'!$F468)</f>
        <v/>
      </c>
      <c r="G469" s="279" t="str">
        <f>IF('Frais réels'!G468="","",'Frais réels'!$G468)</f>
        <v/>
      </c>
      <c r="H469" s="94"/>
      <c r="I469" s="254" t="str">
        <f t="shared" si="28"/>
        <v/>
      </c>
      <c r="J469" s="285" t="str">
        <f t="shared" si="29"/>
        <v/>
      </c>
      <c r="K469" s="291" t="str">
        <f t="shared" si="30"/>
        <v/>
      </c>
      <c r="L469" s="287" t="str">
        <f t="shared" si="31"/>
        <v/>
      </c>
      <c r="M469" s="298"/>
      <c r="N469" s="126"/>
    </row>
    <row r="470" spans="1:14" ht="20.100000000000001" customHeight="1" x14ac:dyDescent="0.25">
      <c r="A470" s="244">
        <v>464</v>
      </c>
      <c r="B470" s="252" t="str">
        <f>IF('Frais réels'!B469="","",'Frais réels'!$B469)</f>
        <v/>
      </c>
      <c r="C470" s="252" t="str">
        <f>IF('Frais réels'!C469="","",'Frais réels'!$C469)</f>
        <v/>
      </c>
      <c r="D470" s="252" t="str">
        <f>IF('Frais réels'!D469="","",'Frais réels'!$D469)</f>
        <v/>
      </c>
      <c r="E470" s="251" t="str">
        <f>IF('Frais réels'!E469="","",'Frais réels'!$E469)</f>
        <v/>
      </c>
      <c r="F470" s="251" t="str">
        <f>IF('Frais réels'!F469="","",'Frais réels'!$F469)</f>
        <v/>
      </c>
      <c r="G470" s="279" t="str">
        <f>IF('Frais réels'!G469="","",'Frais réels'!$G469)</f>
        <v/>
      </c>
      <c r="H470" s="94"/>
      <c r="I470" s="254" t="str">
        <f t="shared" si="28"/>
        <v/>
      </c>
      <c r="J470" s="285" t="str">
        <f t="shared" si="29"/>
        <v/>
      </c>
      <c r="K470" s="291" t="str">
        <f t="shared" si="30"/>
        <v/>
      </c>
      <c r="L470" s="287" t="str">
        <f t="shared" si="31"/>
        <v/>
      </c>
      <c r="M470" s="298"/>
      <c r="N470" s="126"/>
    </row>
    <row r="471" spans="1:14" ht="20.100000000000001" customHeight="1" x14ac:dyDescent="0.25">
      <c r="A471" s="244">
        <v>465</v>
      </c>
      <c r="B471" s="252" t="str">
        <f>IF('Frais réels'!B470="","",'Frais réels'!$B470)</f>
        <v/>
      </c>
      <c r="C471" s="252" t="str">
        <f>IF('Frais réels'!C470="","",'Frais réels'!$C470)</f>
        <v/>
      </c>
      <c r="D471" s="252" t="str">
        <f>IF('Frais réels'!D470="","",'Frais réels'!$D470)</f>
        <v/>
      </c>
      <c r="E471" s="251" t="str">
        <f>IF('Frais réels'!E470="","",'Frais réels'!$E470)</f>
        <v/>
      </c>
      <c r="F471" s="251" t="str">
        <f>IF('Frais réels'!F470="","",'Frais réels'!$F470)</f>
        <v/>
      </c>
      <c r="G471" s="279" t="str">
        <f>IF('Frais réels'!G470="","",'Frais réels'!$G470)</f>
        <v/>
      </c>
      <c r="H471" s="94"/>
      <c r="I471" s="254" t="str">
        <f t="shared" si="28"/>
        <v/>
      </c>
      <c r="J471" s="285" t="str">
        <f t="shared" si="29"/>
        <v/>
      </c>
      <c r="K471" s="291" t="str">
        <f t="shared" si="30"/>
        <v/>
      </c>
      <c r="L471" s="287" t="str">
        <f t="shared" si="31"/>
        <v/>
      </c>
      <c r="M471" s="298"/>
      <c r="N471" s="126"/>
    </row>
    <row r="472" spans="1:14" ht="20.100000000000001" customHeight="1" x14ac:dyDescent="0.25">
      <c r="A472" s="244">
        <v>466</v>
      </c>
      <c r="B472" s="252" t="str">
        <f>IF('Frais réels'!B471="","",'Frais réels'!$B471)</f>
        <v/>
      </c>
      <c r="C472" s="252" t="str">
        <f>IF('Frais réels'!C471="","",'Frais réels'!$C471)</f>
        <v/>
      </c>
      <c r="D472" s="252" t="str">
        <f>IF('Frais réels'!D471="","",'Frais réels'!$D471)</f>
        <v/>
      </c>
      <c r="E472" s="251" t="str">
        <f>IF('Frais réels'!E471="","",'Frais réels'!$E471)</f>
        <v/>
      </c>
      <c r="F472" s="251" t="str">
        <f>IF('Frais réels'!F471="","",'Frais réels'!$F471)</f>
        <v/>
      </c>
      <c r="G472" s="279" t="str">
        <f>IF('Frais réels'!G471="","",'Frais réels'!$G471)</f>
        <v/>
      </c>
      <c r="H472" s="94"/>
      <c r="I472" s="254" t="str">
        <f t="shared" si="28"/>
        <v/>
      </c>
      <c r="J472" s="285" t="str">
        <f t="shared" si="29"/>
        <v/>
      </c>
      <c r="K472" s="291" t="str">
        <f t="shared" si="30"/>
        <v/>
      </c>
      <c r="L472" s="287" t="str">
        <f t="shared" si="31"/>
        <v/>
      </c>
      <c r="M472" s="298"/>
      <c r="N472" s="126"/>
    </row>
    <row r="473" spans="1:14" ht="20.100000000000001" customHeight="1" x14ac:dyDescent="0.25">
      <c r="A473" s="244">
        <v>467</v>
      </c>
      <c r="B473" s="252" t="str">
        <f>IF('Frais réels'!B472="","",'Frais réels'!$B472)</f>
        <v/>
      </c>
      <c r="C473" s="252" t="str">
        <f>IF('Frais réels'!C472="","",'Frais réels'!$C472)</f>
        <v/>
      </c>
      <c r="D473" s="252" t="str">
        <f>IF('Frais réels'!D472="","",'Frais réels'!$D472)</f>
        <v/>
      </c>
      <c r="E473" s="251" t="str">
        <f>IF('Frais réels'!E472="","",'Frais réels'!$E472)</f>
        <v/>
      </c>
      <c r="F473" s="251" t="str">
        <f>IF('Frais réels'!F472="","",'Frais réels'!$F472)</f>
        <v/>
      </c>
      <c r="G473" s="279" t="str">
        <f>IF('Frais réels'!G472="","",'Frais réels'!$G472)</f>
        <v/>
      </c>
      <c r="H473" s="94"/>
      <c r="I473" s="254" t="str">
        <f t="shared" si="28"/>
        <v/>
      </c>
      <c r="J473" s="285" t="str">
        <f t="shared" si="29"/>
        <v/>
      </c>
      <c r="K473" s="291" t="str">
        <f t="shared" si="30"/>
        <v/>
      </c>
      <c r="L473" s="287" t="str">
        <f t="shared" si="31"/>
        <v/>
      </c>
      <c r="M473" s="298"/>
      <c r="N473" s="126"/>
    </row>
    <row r="474" spans="1:14" ht="20.100000000000001" customHeight="1" x14ac:dyDescent="0.25">
      <c r="A474" s="244">
        <v>468</v>
      </c>
      <c r="B474" s="252" t="str">
        <f>IF('Frais réels'!B473="","",'Frais réels'!$B473)</f>
        <v/>
      </c>
      <c r="C474" s="252" t="str">
        <f>IF('Frais réels'!C473="","",'Frais réels'!$C473)</f>
        <v/>
      </c>
      <c r="D474" s="252" t="str">
        <f>IF('Frais réels'!D473="","",'Frais réels'!$D473)</f>
        <v/>
      </c>
      <c r="E474" s="251" t="str">
        <f>IF('Frais réels'!E473="","",'Frais réels'!$E473)</f>
        <v/>
      </c>
      <c r="F474" s="251" t="str">
        <f>IF('Frais réels'!F473="","",'Frais réels'!$F473)</f>
        <v/>
      </c>
      <c r="G474" s="279" t="str">
        <f>IF('Frais réels'!G473="","",'Frais réels'!$G473)</f>
        <v/>
      </c>
      <c r="H474" s="94"/>
      <c r="I474" s="254" t="str">
        <f t="shared" si="28"/>
        <v/>
      </c>
      <c r="J474" s="285" t="str">
        <f t="shared" si="29"/>
        <v/>
      </c>
      <c r="K474" s="291" t="str">
        <f t="shared" si="30"/>
        <v/>
      </c>
      <c r="L474" s="287" t="str">
        <f t="shared" si="31"/>
        <v/>
      </c>
      <c r="M474" s="298"/>
      <c r="N474" s="126"/>
    </row>
    <row r="475" spans="1:14" ht="20.100000000000001" customHeight="1" x14ac:dyDescent="0.25">
      <c r="A475" s="244">
        <v>469</v>
      </c>
      <c r="B475" s="252" t="str">
        <f>IF('Frais réels'!B474="","",'Frais réels'!$B474)</f>
        <v/>
      </c>
      <c r="C475" s="252" t="str">
        <f>IF('Frais réels'!C474="","",'Frais réels'!$C474)</f>
        <v/>
      </c>
      <c r="D475" s="252" t="str">
        <f>IF('Frais réels'!D474="","",'Frais réels'!$D474)</f>
        <v/>
      </c>
      <c r="E475" s="251" t="str">
        <f>IF('Frais réels'!E474="","",'Frais réels'!$E474)</f>
        <v/>
      </c>
      <c r="F475" s="251" t="str">
        <f>IF('Frais réels'!F474="","",'Frais réels'!$F474)</f>
        <v/>
      </c>
      <c r="G475" s="279" t="str">
        <f>IF('Frais réels'!G474="","",'Frais réels'!$G474)</f>
        <v/>
      </c>
      <c r="H475" s="94"/>
      <c r="I475" s="254" t="str">
        <f t="shared" si="28"/>
        <v/>
      </c>
      <c r="J475" s="285" t="str">
        <f t="shared" si="29"/>
        <v/>
      </c>
      <c r="K475" s="291" t="str">
        <f t="shared" si="30"/>
        <v/>
      </c>
      <c r="L475" s="287" t="str">
        <f t="shared" si="31"/>
        <v/>
      </c>
      <c r="M475" s="298"/>
      <c r="N475" s="126"/>
    </row>
    <row r="476" spans="1:14" ht="20.100000000000001" customHeight="1" x14ac:dyDescent="0.25">
      <c r="A476" s="244">
        <v>470</v>
      </c>
      <c r="B476" s="252" t="str">
        <f>IF('Frais réels'!B475="","",'Frais réels'!$B475)</f>
        <v/>
      </c>
      <c r="C476" s="252" t="str">
        <f>IF('Frais réels'!C475="","",'Frais réels'!$C475)</f>
        <v/>
      </c>
      <c r="D476" s="252" t="str">
        <f>IF('Frais réels'!D475="","",'Frais réels'!$D475)</f>
        <v/>
      </c>
      <c r="E476" s="251" t="str">
        <f>IF('Frais réels'!E475="","",'Frais réels'!$E475)</f>
        <v/>
      </c>
      <c r="F476" s="251" t="str">
        <f>IF('Frais réels'!F475="","",'Frais réels'!$F475)</f>
        <v/>
      </c>
      <c r="G476" s="279" t="str">
        <f>IF('Frais réels'!G475="","",'Frais réels'!$G475)</f>
        <v/>
      </c>
      <c r="H476" s="94"/>
      <c r="I476" s="254" t="str">
        <f t="shared" si="28"/>
        <v/>
      </c>
      <c r="J476" s="285" t="str">
        <f t="shared" si="29"/>
        <v/>
      </c>
      <c r="K476" s="291" t="str">
        <f t="shared" si="30"/>
        <v/>
      </c>
      <c r="L476" s="287" t="str">
        <f t="shared" si="31"/>
        <v/>
      </c>
      <c r="M476" s="298"/>
      <c r="N476" s="126"/>
    </row>
    <row r="477" spans="1:14" ht="20.100000000000001" customHeight="1" x14ac:dyDescent="0.25">
      <c r="A477" s="244">
        <v>471</v>
      </c>
      <c r="B477" s="252" t="str">
        <f>IF('Frais réels'!B476="","",'Frais réels'!$B476)</f>
        <v/>
      </c>
      <c r="C477" s="252" t="str">
        <f>IF('Frais réels'!C476="","",'Frais réels'!$C476)</f>
        <v/>
      </c>
      <c r="D477" s="252" t="str">
        <f>IF('Frais réels'!D476="","",'Frais réels'!$D476)</f>
        <v/>
      </c>
      <c r="E477" s="251" t="str">
        <f>IF('Frais réels'!E476="","",'Frais réels'!$E476)</f>
        <v/>
      </c>
      <c r="F477" s="251" t="str">
        <f>IF('Frais réels'!F476="","",'Frais réels'!$F476)</f>
        <v/>
      </c>
      <c r="G477" s="279" t="str">
        <f>IF('Frais réels'!G476="","",'Frais réels'!$G476)</f>
        <v/>
      </c>
      <c r="H477" s="94"/>
      <c r="I477" s="254" t="str">
        <f t="shared" si="28"/>
        <v/>
      </c>
      <c r="J477" s="285" t="str">
        <f t="shared" si="29"/>
        <v/>
      </c>
      <c r="K477" s="291" t="str">
        <f t="shared" si="30"/>
        <v/>
      </c>
      <c r="L477" s="287" t="str">
        <f t="shared" si="31"/>
        <v/>
      </c>
      <c r="M477" s="298"/>
      <c r="N477" s="126"/>
    </row>
    <row r="478" spans="1:14" ht="20.100000000000001" customHeight="1" x14ac:dyDescent="0.25">
      <c r="A478" s="244">
        <v>472</v>
      </c>
      <c r="B478" s="252" t="str">
        <f>IF('Frais réels'!B477="","",'Frais réels'!$B477)</f>
        <v/>
      </c>
      <c r="C478" s="252" t="str">
        <f>IF('Frais réels'!C477="","",'Frais réels'!$C477)</f>
        <v/>
      </c>
      <c r="D478" s="252" t="str">
        <f>IF('Frais réels'!D477="","",'Frais réels'!$D477)</f>
        <v/>
      </c>
      <c r="E478" s="251" t="str">
        <f>IF('Frais réels'!E477="","",'Frais réels'!$E477)</f>
        <v/>
      </c>
      <c r="F478" s="251" t="str">
        <f>IF('Frais réels'!F477="","",'Frais réels'!$F477)</f>
        <v/>
      </c>
      <c r="G478" s="279" t="str">
        <f>IF('Frais réels'!G477="","",'Frais réels'!$G477)</f>
        <v/>
      </c>
      <c r="H478" s="94"/>
      <c r="I478" s="254" t="str">
        <f t="shared" si="28"/>
        <v/>
      </c>
      <c r="J478" s="285" t="str">
        <f t="shared" si="29"/>
        <v/>
      </c>
      <c r="K478" s="291" t="str">
        <f t="shared" si="30"/>
        <v/>
      </c>
      <c r="L478" s="287" t="str">
        <f t="shared" si="31"/>
        <v/>
      </c>
      <c r="M478" s="298"/>
      <c r="N478" s="126"/>
    </row>
    <row r="479" spans="1:14" ht="20.100000000000001" customHeight="1" x14ac:dyDescent="0.25">
      <c r="A479" s="244">
        <v>473</v>
      </c>
      <c r="B479" s="252" t="str">
        <f>IF('Frais réels'!B478="","",'Frais réels'!$B478)</f>
        <v/>
      </c>
      <c r="C479" s="252" t="str">
        <f>IF('Frais réels'!C478="","",'Frais réels'!$C478)</f>
        <v/>
      </c>
      <c r="D479" s="252" t="str">
        <f>IF('Frais réels'!D478="","",'Frais réels'!$D478)</f>
        <v/>
      </c>
      <c r="E479" s="251" t="str">
        <f>IF('Frais réels'!E478="","",'Frais réels'!$E478)</f>
        <v/>
      </c>
      <c r="F479" s="251" t="str">
        <f>IF('Frais réels'!F478="","",'Frais réels'!$F478)</f>
        <v/>
      </c>
      <c r="G479" s="279" t="str">
        <f>IF('Frais réels'!G478="","",'Frais réels'!$G478)</f>
        <v/>
      </c>
      <c r="H479" s="94"/>
      <c r="I479" s="254" t="str">
        <f t="shared" si="28"/>
        <v/>
      </c>
      <c r="J479" s="285" t="str">
        <f t="shared" si="29"/>
        <v/>
      </c>
      <c r="K479" s="291" t="str">
        <f t="shared" si="30"/>
        <v/>
      </c>
      <c r="L479" s="287" t="str">
        <f t="shared" si="31"/>
        <v/>
      </c>
      <c r="M479" s="298"/>
      <c r="N479" s="126"/>
    </row>
    <row r="480" spans="1:14" ht="20.100000000000001" customHeight="1" x14ac:dyDescent="0.25">
      <c r="A480" s="244">
        <v>474</v>
      </c>
      <c r="B480" s="252" t="str">
        <f>IF('Frais réels'!B479="","",'Frais réels'!$B479)</f>
        <v/>
      </c>
      <c r="C480" s="252" t="str">
        <f>IF('Frais réels'!C479="","",'Frais réels'!$C479)</f>
        <v/>
      </c>
      <c r="D480" s="252" t="str">
        <f>IF('Frais réels'!D479="","",'Frais réels'!$D479)</f>
        <v/>
      </c>
      <c r="E480" s="251" t="str">
        <f>IF('Frais réels'!E479="","",'Frais réels'!$E479)</f>
        <v/>
      </c>
      <c r="F480" s="251" t="str">
        <f>IF('Frais réels'!F479="","",'Frais réels'!$F479)</f>
        <v/>
      </c>
      <c r="G480" s="279" t="str">
        <f>IF('Frais réels'!G479="","",'Frais réels'!$G479)</f>
        <v/>
      </c>
      <c r="H480" s="94"/>
      <c r="I480" s="254" t="str">
        <f t="shared" si="28"/>
        <v/>
      </c>
      <c r="J480" s="285" t="str">
        <f t="shared" si="29"/>
        <v/>
      </c>
      <c r="K480" s="291" t="str">
        <f t="shared" si="30"/>
        <v/>
      </c>
      <c r="L480" s="287" t="str">
        <f t="shared" si="31"/>
        <v/>
      </c>
      <c r="M480" s="298"/>
      <c r="N480" s="126"/>
    </row>
    <row r="481" spans="1:14" ht="20.100000000000001" customHeight="1" x14ac:dyDescent="0.25">
      <c r="A481" s="244">
        <v>475</v>
      </c>
      <c r="B481" s="252" t="str">
        <f>IF('Frais réels'!B480="","",'Frais réels'!$B480)</f>
        <v/>
      </c>
      <c r="C481" s="252" t="str">
        <f>IF('Frais réels'!C480="","",'Frais réels'!$C480)</f>
        <v/>
      </c>
      <c r="D481" s="252" t="str">
        <f>IF('Frais réels'!D480="","",'Frais réels'!$D480)</f>
        <v/>
      </c>
      <c r="E481" s="251" t="str">
        <f>IF('Frais réels'!E480="","",'Frais réels'!$E480)</f>
        <v/>
      </c>
      <c r="F481" s="251" t="str">
        <f>IF('Frais réels'!F480="","",'Frais réels'!$F480)</f>
        <v/>
      </c>
      <c r="G481" s="279" t="str">
        <f>IF('Frais réels'!G480="","",'Frais réels'!$G480)</f>
        <v/>
      </c>
      <c r="H481" s="94"/>
      <c r="I481" s="254" t="str">
        <f t="shared" si="28"/>
        <v/>
      </c>
      <c r="J481" s="285" t="str">
        <f t="shared" si="29"/>
        <v/>
      </c>
      <c r="K481" s="291" t="str">
        <f t="shared" si="30"/>
        <v/>
      </c>
      <c r="L481" s="287" t="str">
        <f t="shared" si="31"/>
        <v/>
      </c>
      <c r="M481" s="298"/>
      <c r="N481" s="126"/>
    </row>
    <row r="482" spans="1:14" ht="20.100000000000001" customHeight="1" x14ac:dyDescent="0.25">
      <c r="A482" s="244">
        <v>476</v>
      </c>
      <c r="B482" s="252" t="str">
        <f>IF('Frais réels'!B481="","",'Frais réels'!$B481)</f>
        <v/>
      </c>
      <c r="C482" s="252" t="str">
        <f>IF('Frais réels'!C481="","",'Frais réels'!$C481)</f>
        <v/>
      </c>
      <c r="D482" s="252" t="str">
        <f>IF('Frais réels'!D481="","",'Frais réels'!$D481)</f>
        <v/>
      </c>
      <c r="E482" s="251" t="str">
        <f>IF('Frais réels'!E481="","",'Frais réels'!$E481)</f>
        <v/>
      </c>
      <c r="F482" s="251" t="str">
        <f>IF('Frais réels'!F481="","",'Frais réels'!$F481)</f>
        <v/>
      </c>
      <c r="G482" s="279" t="str">
        <f>IF('Frais réels'!G481="","",'Frais réels'!$G481)</f>
        <v/>
      </c>
      <c r="H482" s="94"/>
      <c r="I482" s="254" t="str">
        <f t="shared" si="28"/>
        <v/>
      </c>
      <c r="J482" s="285" t="str">
        <f t="shared" si="29"/>
        <v/>
      </c>
      <c r="K482" s="291" t="str">
        <f t="shared" si="30"/>
        <v/>
      </c>
      <c r="L482" s="287" t="str">
        <f t="shared" si="31"/>
        <v/>
      </c>
      <c r="M482" s="298"/>
      <c r="N482" s="126"/>
    </row>
    <row r="483" spans="1:14" ht="20.100000000000001" customHeight="1" x14ac:dyDescent="0.25">
      <c r="A483" s="244">
        <v>477</v>
      </c>
      <c r="B483" s="252" t="str">
        <f>IF('Frais réels'!B482="","",'Frais réels'!$B482)</f>
        <v/>
      </c>
      <c r="C483" s="252" t="str">
        <f>IF('Frais réels'!C482="","",'Frais réels'!$C482)</f>
        <v/>
      </c>
      <c r="D483" s="252" t="str">
        <f>IF('Frais réels'!D482="","",'Frais réels'!$D482)</f>
        <v/>
      </c>
      <c r="E483" s="251" t="str">
        <f>IF('Frais réels'!E482="","",'Frais réels'!$E482)</f>
        <v/>
      </c>
      <c r="F483" s="251" t="str">
        <f>IF('Frais réels'!F482="","",'Frais réels'!$F482)</f>
        <v/>
      </c>
      <c r="G483" s="279" t="str">
        <f>IF('Frais réels'!G482="","",'Frais réels'!$G482)</f>
        <v/>
      </c>
      <c r="H483" s="94"/>
      <c r="I483" s="254" t="str">
        <f t="shared" si="28"/>
        <v/>
      </c>
      <c r="J483" s="285" t="str">
        <f t="shared" si="29"/>
        <v/>
      </c>
      <c r="K483" s="291" t="str">
        <f t="shared" si="30"/>
        <v/>
      </c>
      <c r="L483" s="287" t="str">
        <f t="shared" si="31"/>
        <v/>
      </c>
      <c r="M483" s="298"/>
      <c r="N483" s="126"/>
    </row>
    <row r="484" spans="1:14" ht="20.100000000000001" customHeight="1" x14ac:dyDescent="0.25">
      <c r="A484" s="244">
        <v>478</v>
      </c>
      <c r="B484" s="252" t="str">
        <f>IF('Frais réels'!B483="","",'Frais réels'!$B483)</f>
        <v/>
      </c>
      <c r="C484" s="252" t="str">
        <f>IF('Frais réels'!C483="","",'Frais réels'!$C483)</f>
        <v/>
      </c>
      <c r="D484" s="252" t="str">
        <f>IF('Frais réels'!D483="","",'Frais réels'!$D483)</f>
        <v/>
      </c>
      <c r="E484" s="251" t="str">
        <f>IF('Frais réels'!E483="","",'Frais réels'!$E483)</f>
        <v/>
      </c>
      <c r="F484" s="251" t="str">
        <f>IF('Frais réels'!F483="","",'Frais réels'!$F483)</f>
        <v/>
      </c>
      <c r="G484" s="279" t="str">
        <f>IF('Frais réels'!G483="","",'Frais réels'!$G483)</f>
        <v/>
      </c>
      <c r="H484" s="94"/>
      <c r="I484" s="254" t="str">
        <f t="shared" si="28"/>
        <v/>
      </c>
      <c r="J484" s="285" t="str">
        <f t="shared" si="29"/>
        <v/>
      </c>
      <c r="K484" s="291" t="str">
        <f t="shared" si="30"/>
        <v/>
      </c>
      <c r="L484" s="287" t="str">
        <f t="shared" si="31"/>
        <v/>
      </c>
      <c r="M484" s="298"/>
      <c r="N484" s="126"/>
    </row>
    <row r="485" spans="1:14" ht="20.100000000000001" customHeight="1" x14ac:dyDescent="0.25">
      <c r="A485" s="244">
        <v>479</v>
      </c>
      <c r="B485" s="252" t="str">
        <f>IF('Frais réels'!B484="","",'Frais réels'!$B484)</f>
        <v/>
      </c>
      <c r="C485" s="252" t="str">
        <f>IF('Frais réels'!C484="","",'Frais réels'!$C484)</f>
        <v/>
      </c>
      <c r="D485" s="252" t="str">
        <f>IF('Frais réels'!D484="","",'Frais réels'!$D484)</f>
        <v/>
      </c>
      <c r="E485" s="251" t="str">
        <f>IF('Frais réels'!E484="","",'Frais réels'!$E484)</f>
        <v/>
      </c>
      <c r="F485" s="251" t="str">
        <f>IF('Frais réels'!F484="","",'Frais réels'!$F484)</f>
        <v/>
      </c>
      <c r="G485" s="279" t="str">
        <f>IF('Frais réels'!G484="","",'Frais réels'!$G484)</f>
        <v/>
      </c>
      <c r="H485" s="94"/>
      <c r="I485" s="254" t="str">
        <f t="shared" si="28"/>
        <v/>
      </c>
      <c r="J485" s="285" t="str">
        <f t="shared" si="29"/>
        <v/>
      </c>
      <c r="K485" s="291" t="str">
        <f t="shared" si="30"/>
        <v/>
      </c>
      <c r="L485" s="287" t="str">
        <f t="shared" si="31"/>
        <v/>
      </c>
      <c r="M485" s="298"/>
      <c r="N485" s="126"/>
    </row>
    <row r="486" spans="1:14" ht="20.100000000000001" customHeight="1" x14ac:dyDescent="0.25">
      <c r="A486" s="244">
        <v>480</v>
      </c>
      <c r="B486" s="252" t="str">
        <f>IF('Frais réels'!B485="","",'Frais réels'!$B485)</f>
        <v/>
      </c>
      <c r="C486" s="252" t="str">
        <f>IF('Frais réels'!C485="","",'Frais réels'!$C485)</f>
        <v/>
      </c>
      <c r="D486" s="252" t="str">
        <f>IF('Frais réels'!D485="","",'Frais réels'!$D485)</f>
        <v/>
      </c>
      <c r="E486" s="251" t="str">
        <f>IF('Frais réels'!E485="","",'Frais réels'!$E485)</f>
        <v/>
      </c>
      <c r="F486" s="251" t="str">
        <f>IF('Frais réels'!F485="","",'Frais réels'!$F485)</f>
        <v/>
      </c>
      <c r="G486" s="279" t="str">
        <f>IF('Frais réels'!G485="","",'Frais réels'!$G485)</f>
        <v/>
      </c>
      <c r="H486" s="94"/>
      <c r="I486" s="254" t="str">
        <f t="shared" si="28"/>
        <v/>
      </c>
      <c r="J486" s="285" t="str">
        <f t="shared" si="29"/>
        <v/>
      </c>
      <c r="K486" s="291" t="str">
        <f t="shared" si="30"/>
        <v/>
      </c>
      <c r="L486" s="287" t="str">
        <f t="shared" si="31"/>
        <v/>
      </c>
      <c r="M486" s="298"/>
      <c r="N486" s="126"/>
    </row>
    <row r="487" spans="1:14" ht="20.100000000000001" customHeight="1" x14ac:dyDescent="0.25">
      <c r="A487" s="244">
        <v>481</v>
      </c>
      <c r="B487" s="252" t="str">
        <f>IF('Frais réels'!B486="","",'Frais réels'!$B486)</f>
        <v/>
      </c>
      <c r="C487" s="252" t="str">
        <f>IF('Frais réels'!C486="","",'Frais réels'!$C486)</f>
        <v/>
      </c>
      <c r="D487" s="252" t="str">
        <f>IF('Frais réels'!D486="","",'Frais réels'!$D486)</f>
        <v/>
      </c>
      <c r="E487" s="251" t="str">
        <f>IF('Frais réels'!E486="","",'Frais réels'!$E486)</f>
        <v/>
      </c>
      <c r="F487" s="251" t="str">
        <f>IF('Frais réels'!F486="","",'Frais réels'!$F486)</f>
        <v/>
      </c>
      <c r="G487" s="279" t="str">
        <f>IF('Frais réels'!G486="","",'Frais réels'!$G486)</f>
        <v/>
      </c>
      <c r="H487" s="94"/>
      <c r="I487" s="254" t="str">
        <f t="shared" si="28"/>
        <v/>
      </c>
      <c r="J487" s="285" t="str">
        <f t="shared" si="29"/>
        <v/>
      </c>
      <c r="K487" s="291" t="str">
        <f t="shared" si="30"/>
        <v/>
      </c>
      <c r="L487" s="287" t="str">
        <f t="shared" si="31"/>
        <v/>
      </c>
      <c r="M487" s="298"/>
      <c r="N487" s="126"/>
    </row>
    <row r="488" spans="1:14" ht="20.100000000000001" customHeight="1" x14ac:dyDescent="0.25">
      <c r="A488" s="244">
        <v>482</v>
      </c>
      <c r="B488" s="252" t="str">
        <f>IF('Frais réels'!B487="","",'Frais réels'!$B487)</f>
        <v/>
      </c>
      <c r="C488" s="252" t="str">
        <f>IF('Frais réels'!C487="","",'Frais réels'!$C487)</f>
        <v/>
      </c>
      <c r="D488" s="252" t="str">
        <f>IF('Frais réels'!D487="","",'Frais réels'!$D487)</f>
        <v/>
      </c>
      <c r="E488" s="251" t="str">
        <f>IF('Frais réels'!E487="","",'Frais réels'!$E487)</f>
        <v/>
      </c>
      <c r="F488" s="251" t="str">
        <f>IF('Frais réels'!F487="","",'Frais réels'!$F487)</f>
        <v/>
      </c>
      <c r="G488" s="279" t="str">
        <f>IF('Frais réels'!G487="","",'Frais réels'!$G487)</f>
        <v/>
      </c>
      <c r="H488" s="94"/>
      <c r="I488" s="254" t="str">
        <f t="shared" si="28"/>
        <v/>
      </c>
      <c r="J488" s="285" t="str">
        <f t="shared" si="29"/>
        <v/>
      </c>
      <c r="K488" s="291" t="str">
        <f t="shared" si="30"/>
        <v/>
      </c>
      <c r="L488" s="287" t="str">
        <f t="shared" si="31"/>
        <v/>
      </c>
      <c r="M488" s="298"/>
      <c r="N488" s="126"/>
    </row>
    <row r="489" spans="1:14" ht="20.100000000000001" customHeight="1" x14ac:dyDescent="0.25">
      <c r="A489" s="244">
        <v>483</v>
      </c>
      <c r="B489" s="252" t="str">
        <f>IF('Frais réels'!B488="","",'Frais réels'!$B488)</f>
        <v/>
      </c>
      <c r="C489" s="252" t="str">
        <f>IF('Frais réels'!C488="","",'Frais réels'!$C488)</f>
        <v/>
      </c>
      <c r="D489" s="252" t="str">
        <f>IF('Frais réels'!D488="","",'Frais réels'!$D488)</f>
        <v/>
      </c>
      <c r="E489" s="251" t="str">
        <f>IF('Frais réels'!E488="","",'Frais réels'!$E488)</f>
        <v/>
      </c>
      <c r="F489" s="251" t="str">
        <f>IF('Frais réels'!F488="","",'Frais réels'!$F488)</f>
        <v/>
      </c>
      <c r="G489" s="279" t="str">
        <f>IF('Frais réels'!G488="","",'Frais réels'!$G488)</f>
        <v/>
      </c>
      <c r="H489" s="94"/>
      <c r="I489" s="254" t="str">
        <f t="shared" si="28"/>
        <v/>
      </c>
      <c r="J489" s="285" t="str">
        <f t="shared" si="29"/>
        <v/>
      </c>
      <c r="K489" s="291" t="str">
        <f t="shared" si="30"/>
        <v/>
      </c>
      <c r="L489" s="287" t="str">
        <f t="shared" si="31"/>
        <v/>
      </c>
      <c r="M489" s="298"/>
      <c r="N489" s="126"/>
    </row>
    <row r="490" spans="1:14" ht="20.100000000000001" customHeight="1" x14ac:dyDescent="0.25">
      <c r="A490" s="244">
        <v>484</v>
      </c>
      <c r="B490" s="252" t="str">
        <f>IF('Frais réels'!B489="","",'Frais réels'!$B489)</f>
        <v/>
      </c>
      <c r="C490" s="252" t="str">
        <f>IF('Frais réels'!C489="","",'Frais réels'!$C489)</f>
        <v/>
      </c>
      <c r="D490" s="252" t="str">
        <f>IF('Frais réels'!D489="","",'Frais réels'!$D489)</f>
        <v/>
      </c>
      <c r="E490" s="251" t="str">
        <f>IF('Frais réels'!E489="","",'Frais réels'!$E489)</f>
        <v/>
      </c>
      <c r="F490" s="251" t="str">
        <f>IF('Frais réels'!F489="","",'Frais réels'!$F489)</f>
        <v/>
      </c>
      <c r="G490" s="279" t="str">
        <f>IF('Frais réels'!G489="","",'Frais réels'!$G489)</f>
        <v/>
      </c>
      <c r="H490" s="94"/>
      <c r="I490" s="254" t="str">
        <f t="shared" si="28"/>
        <v/>
      </c>
      <c r="J490" s="285" t="str">
        <f t="shared" si="29"/>
        <v/>
      </c>
      <c r="K490" s="291" t="str">
        <f t="shared" si="30"/>
        <v/>
      </c>
      <c r="L490" s="287" t="str">
        <f t="shared" si="31"/>
        <v/>
      </c>
      <c r="M490" s="298"/>
      <c r="N490" s="126"/>
    </row>
    <row r="491" spans="1:14" ht="20.100000000000001" customHeight="1" x14ac:dyDescent="0.25">
      <c r="A491" s="244">
        <v>485</v>
      </c>
      <c r="B491" s="252" t="str">
        <f>IF('Frais réels'!B490="","",'Frais réels'!$B490)</f>
        <v/>
      </c>
      <c r="C491" s="252" t="str">
        <f>IF('Frais réels'!C490="","",'Frais réels'!$C490)</f>
        <v/>
      </c>
      <c r="D491" s="252" t="str">
        <f>IF('Frais réels'!D490="","",'Frais réels'!$D490)</f>
        <v/>
      </c>
      <c r="E491" s="251" t="str">
        <f>IF('Frais réels'!E490="","",'Frais réels'!$E490)</f>
        <v/>
      </c>
      <c r="F491" s="251" t="str">
        <f>IF('Frais réels'!F490="","",'Frais réels'!$F490)</f>
        <v/>
      </c>
      <c r="G491" s="279" t="str">
        <f>IF('Frais réels'!G490="","",'Frais réels'!$G490)</f>
        <v/>
      </c>
      <c r="H491" s="94"/>
      <c r="I491" s="254" t="str">
        <f t="shared" si="28"/>
        <v/>
      </c>
      <c r="J491" s="285" t="str">
        <f t="shared" si="29"/>
        <v/>
      </c>
      <c r="K491" s="291" t="str">
        <f t="shared" si="30"/>
        <v/>
      </c>
      <c r="L491" s="287" t="str">
        <f t="shared" si="31"/>
        <v/>
      </c>
      <c r="M491" s="298"/>
      <c r="N491" s="126"/>
    </row>
    <row r="492" spans="1:14" ht="20.100000000000001" customHeight="1" x14ac:dyDescent="0.25">
      <c r="A492" s="244">
        <v>486</v>
      </c>
      <c r="B492" s="252" t="str">
        <f>IF('Frais réels'!B491="","",'Frais réels'!$B491)</f>
        <v/>
      </c>
      <c r="C492" s="252" t="str">
        <f>IF('Frais réels'!C491="","",'Frais réels'!$C491)</f>
        <v/>
      </c>
      <c r="D492" s="252" t="str">
        <f>IF('Frais réels'!D491="","",'Frais réels'!$D491)</f>
        <v/>
      </c>
      <c r="E492" s="251" t="str">
        <f>IF('Frais réels'!E491="","",'Frais réels'!$E491)</f>
        <v/>
      </c>
      <c r="F492" s="251" t="str">
        <f>IF('Frais réels'!F491="","",'Frais réels'!$F491)</f>
        <v/>
      </c>
      <c r="G492" s="279" t="str">
        <f>IF('Frais réels'!G491="","",'Frais réels'!$G491)</f>
        <v/>
      </c>
      <c r="H492" s="94"/>
      <c r="I492" s="254" t="str">
        <f t="shared" si="28"/>
        <v/>
      </c>
      <c r="J492" s="285" t="str">
        <f t="shared" si="29"/>
        <v/>
      </c>
      <c r="K492" s="291" t="str">
        <f t="shared" si="30"/>
        <v/>
      </c>
      <c r="L492" s="287" t="str">
        <f t="shared" si="31"/>
        <v/>
      </c>
      <c r="M492" s="298"/>
      <c r="N492" s="126"/>
    </row>
    <row r="493" spans="1:14" ht="20.100000000000001" customHeight="1" x14ac:dyDescent="0.25">
      <c r="A493" s="244">
        <v>487</v>
      </c>
      <c r="B493" s="252" t="str">
        <f>IF('Frais réels'!B492="","",'Frais réels'!$B492)</f>
        <v/>
      </c>
      <c r="C493" s="252" t="str">
        <f>IF('Frais réels'!C492="","",'Frais réels'!$C492)</f>
        <v/>
      </c>
      <c r="D493" s="252" t="str">
        <f>IF('Frais réels'!D492="","",'Frais réels'!$D492)</f>
        <v/>
      </c>
      <c r="E493" s="251" t="str">
        <f>IF('Frais réels'!E492="","",'Frais réels'!$E492)</f>
        <v/>
      </c>
      <c r="F493" s="251" t="str">
        <f>IF('Frais réels'!F492="","",'Frais réels'!$F492)</f>
        <v/>
      </c>
      <c r="G493" s="279" t="str">
        <f>IF('Frais réels'!G492="","",'Frais réels'!$G492)</f>
        <v/>
      </c>
      <c r="H493" s="94"/>
      <c r="I493" s="254" t="str">
        <f t="shared" si="28"/>
        <v/>
      </c>
      <c r="J493" s="285" t="str">
        <f t="shared" si="29"/>
        <v/>
      </c>
      <c r="K493" s="291" t="str">
        <f t="shared" si="30"/>
        <v/>
      </c>
      <c r="L493" s="287" t="str">
        <f t="shared" si="31"/>
        <v/>
      </c>
      <c r="M493" s="298"/>
      <c r="N493" s="126"/>
    </row>
    <row r="494" spans="1:14" ht="20.100000000000001" customHeight="1" x14ac:dyDescent="0.25">
      <c r="A494" s="244">
        <v>488</v>
      </c>
      <c r="B494" s="252" t="str">
        <f>IF('Frais réels'!B493="","",'Frais réels'!$B493)</f>
        <v/>
      </c>
      <c r="C494" s="252" t="str">
        <f>IF('Frais réels'!C493="","",'Frais réels'!$C493)</f>
        <v/>
      </c>
      <c r="D494" s="252" t="str">
        <f>IF('Frais réels'!D493="","",'Frais réels'!$D493)</f>
        <v/>
      </c>
      <c r="E494" s="251" t="str">
        <f>IF('Frais réels'!E493="","",'Frais réels'!$E493)</f>
        <v/>
      </c>
      <c r="F494" s="251" t="str">
        <f>IF('Frais réels'!F493="","",'Frais réels'!$F493)</f>
        <v/>
      </c>
      <c r="G494" s="279" t="str">
        <f>IF('Frais réels'!G493="","",'Frais réels'!$G493)</f>
        <v/>
      </c>
      <c r="H494" s="94"/>
      <c r="I494" s="254" t="str">
        <f t="shared" si="28"/>
        <v/>
      </c>
      <c r="J494" s="285" t="str">
        <f t="shared" si="29"/>
        <v/>
      </c>
      <c r="K494" s="291" t="str">
        <f t="shared" si="30"/>
        <v/>
      </c>
      <c r="L494" s="287" t="str">
        <f t="shared" si="31"/>
        <v/>
      </c>
      <c r="M494" s="298"/>
      <c r="N494" s="126"/>
    </row>
    <row r="495" spans="1:14" ht="20.100000000000001" customHeight="1" x14ac:dyDescent="0.25">
      <c r="A495" s="244">
        <v>489</v>
      </c>
      <c r="B495" s="252" t="str">
        <f>IF('Frais réels'!B494="","",'Frais réels'!$B494)</f>
        <v/>
      </c>
      <c r="C495" s="252" t="str">
        <f>IF('Frais réels'!C494="","",'Frais réels'!$C494)</f>
        <v/>
      </c>
      <c r="D495" s="252" t="str">
        <f>IF('Frais réels'!D494="","",'Frais réels'!$D494)</f>
        <v/>
      </c>
      <c r="E495" s="251" t="str">
        <f>IF('Frais réels'!E494="","",'Frais réels'!$E494)</f>
        <v/>
      </c>
      <c r="F495" s="251" t="str">
        <f>IF('Frais réels'!F494="","",'Frais réels'!$F494)</f>
        <v/>
      </c>
      <c r="G495" s="279" t="str">
        <f>IF('Frais réels'!G494="","",'Frais réels'!$G494)</f>
        <v/>
      </c>
      <c r="H495" s="94"/>
      <c r="I495" s="254" t="str">
        <f t="shared" si="28"/>
        <v/>
      </c>
      <c r="J495" s="285" t="str">
        <f t="shared" si="29"/>
        <v/>
      </c>
      <c r="K495" s="291" t="str">
        <f t="shared" si="30"/>
        <v/>
      </c>
      <c r="L495" s="287" t="str">
        <f t="shared" si="31"/>
        <v/>
      </c>
      <c r="M495" s="298"/>
      <c r="N495" s="126"/>
    </row>
    <row r="496" spans="1:14" ht="20.100000000000001" customHeight="1" x14ac:dyDescent="0.25">
      <c r="A496" s="244">
        <v>490</v>
      </c>
      <c r="B496" s="252" t="str">
        <f>IF('Frais réels'!B495="","",'Frais réels'!$B495)</f>
        <v/>
      </c>
      <c r="C496" s="252" t="str">
        <f>IF('Frais réels'!C495="","",'Frais réels'!$C495)</f>
        <v/>
      </c>
      <c r="D496" s="252" t="str">
        <f>IF('Frais réels'!D495="","",'Frais réels'!$D495)</f>
        <v/>
      </c>
      <c r="E496" s="251" t="str">
        <f>IF('Frais réels'!E495="","",'Frais réels'!$E495)</f>
        <v/>
      </c>
      <c r="F496" s="251" t="str">
        <f>IF('Frais réels'!F495="","",'Frais réels'!$F495)</f>
        <v/>
      </c>
      <c r="G496" s="279" t="str">
        <f>IF('Frais réels'!G495="","",'Frais réels'!$G495)</f>
        <v/>
      </c>
      <c r="H496" s="94"/>
      <c r="I496" s="254" t="str">
        <f t="shared" si="28"/>
        <v/>
      </c>
      <c r="J496" s="285" t="str">
        <f t="shared" si="29"/>
        <v/>
      </c>
      <c r="K496" s="291" t="str">
        <f t="shared" si="30"/>
        <v/>
      </c>
      <c r="L496" s="287" t="str">
        <f t="shared" si="31"/>
        <v/>
      </c>
      <c r="M496" s="298"/>
      <c r="N496" s="126"/>
    </row>
    <row r="497" spans="1:21" ht="20.100000000000001" customHeight="1" x14ac:dyDescent="0.3">
      <c r="A497" s="244">
        <v>491</v>
      </c>
      <c r="B497" s="252" t="str">
        <f>IF('Frais réels'!B496="","",'Frais réels'!$B496)</f>
        <v/>
      </c>
      <c r="C497" s="252" t="str">
        <f>IF('Frais réels'!C496="","",'Frais réels'!$C496)</f>
        <v/>
      </c>
      <c r="D497" s="252" t="str">
        <f>IF('Frais réels'!D496="","",'Frais réels'!$D496)</f>
        <v/>
      </c>
      <c r="E497" s="251" t="str">
        <f>IF('Frais réels'!E496="","",'Frais réels'!$E496)</f>
        <v/>
      </c>
      <c r="F497" s="251" t="str">
        <f>IF('Frais réels'!F496="","",'Frais réels'!$F496)</f>
        <v/>
      </c>
      <c r="G497" s="279" t="str">
        <f>IF('Frais réels'!G496="","",'Frais réels'!$G496)</f>
        <v/>
      </c>
      <c r="H497" s="94"/>
      <c r="I497" s="254" t="str">
        <f t="shared" si="28"/>
        <v/>
      </c>
      <c r="J497" s="285" t="str">
        <f t="shared" si="29"/>
        <v/>
      </c>
      <c r="K497" s="291" t="str">
        <f t="shared" si="30"/>
        <v/>
      </c>
      <c r="L497" s="287" t="str">
        <f t="shared" si="31"/>
        <v/>
      </c>
      <c r="M497" s="298"/>
      <c r="N497" s="126"/>
      <c r="P497" s="247"/>
      <c r="Q497" s="247"/>
      <c r="R497" s="247"/>
      <c r="S497" s="247"/>
    </row>
    <row r="498" spans="1:21" ht="20.100000000000001" customHeight="1" x14ac:dyDescent="0.25">
      <c r="A498" s="244">
        <v>492</v>
      </c>
      <c r="B498" s="252" t="str">
        <f>IF('Frais réels'!B497="","",'Frais réels'!$B497)</f>
        <v/>
      </c>
      <c r="C498" s="252" t="str">
        <f>IF('Frais réels'!C497="","",'Frais réels'!$C497)</f>
        <v/>
      </c>
      <c r="D498" s="252" t="str">
        <f>IF('Frais réels'!D497="","",'Frais réels'!$D497)</f>
        <v/>
      </c>
      <c r="E498" s="251" t="str">
        <f>IF('Frais réels'!E497="","",'Frais réels'!$E497)</f>
        <v/>
      </c>
      <c r="F498" s="251" t="str">
        <f>IF('Frais réels'!F497="","",'Frais réels'!$F497)</f>
        <v/>
      </c>
      <c r="G498" s="279" t="str">
        <f>IF('Frais réels'!G497="","",'Frais réels'!$G497)</f>
        <v/>
      </c>
      <c r="H498" s="94"/>
      <c r="I498" s="254" t="str">
        <f t="shared" si="28"/>
        <v/>
      </c>
      <c r="J498" s="285" t="str">
        <f t="shared" si="29"/>
        <v/>
      </c>
      <c r="K498" s="291" t="str">
        <f t="shared" si="30"/>
        <v/>
      </c>
      <c r="L498" s="287" t="str">
        <f t="shared" si="31"/>
        <v/>
      </c>
      <c r="M498" s="298"/>
      <c r="N498" s="126"/>
    </row>
    <row r="499" spans="1:21" ht="20.100000000000001" customHeight="1" x14ac:dyDescent="0.25">
      <c r="A499" s="244">
        <v>493</v>
      </c>
      <c r="B499" s="252" t="str">
        <f>IF('Frais réels'!B498="","",'Frais réels'!$B498)</f>
        <v/>
      </c>
      <c r="C499" s="252" t="str">
        <f>IF('Frais réels'!C498="","",'Frais réels'!$C498)</f>
        <v/>
      </c>
      <c r="D499" s="252" t="str">
        <f>IF('Frais réels'!D498="","",'Frais réels'!$D498)</f>
        <v/>
      </c>
      <c r="E499" s="251" t="str">
        <f>IF('Frais réels'!E498="","",'Frais réels'!$E498)</f>
        <v/>
      </c>
      <c r="F499" s="251" t="str">
        <f>IF('Frais réels'!F498="","",'Frais réels'!$F498)</f>
        <v/>
      </c>
      <c r="G499" s="279" t="str">
        <f>IF('Frais réels'!G498="","",'Frais réels'!$G498)</f>
        <v/>
      </c>
      <c r="H499" s="94"/>
      <c r="I499" s="254" t="str">
        <f t="shared" si="28"/>
        <v/>
      </c>
      <c r="J499" s="285" t="str">
        <f t="shared" si="29"/>
        <v/>
      </c>
      <c r="K499" s="291" t="str">
        <f t="shared" si="30"/>
        <v/>
      </c>
      <c r="L499" s="287" t="str">
        <f t="shared" si="31"/>
        <v/>
      </c>
      <c r="M499" s="298"/>
      <c r="N499" s="126"/>
    </row>
    <row r="500" spans="1:21" ht="20.100000000000001" customHeight="1" x14ac:dyDescent="0.3">
      <c r="A500" s="244">
        <v>494</v>
      </c>
      <c r="B500" s="252" t="str">
        <f>IF('Frais réels'!B499="","",'Frais réels'!$B499)</f>
        <v/>
      </c>
      <c r="C500" s="252" t="str">
        <f>IF('Frais réels'!C499="","",'Frais réels'!$C499)</f>
        <v/>
      </c>
      <c r="D500" s="252" t="str">
        <f>IF('Frais réels'!D499="","",'Frais réels'!$D499)</f>
        <v/>
      </c>
      <c r="E500" s="251" t="str">
        <f>IF('Frais réels'!E499="","",'Frais réels'!$E499)</f>
        <v/>
      </c>
      <c r="F500" s="251" t="str">
        <f>IF('Frais réels'!F499="","",'Frais réels'!$F499)</f>
        <v/>
      </c>
      <c r="G500" s="279" t="str">
        <f>IF('Frais réels'!G499="","",'Frais réels'!$G499)</f>
        <v/>
      </c>
      <c r="H500" s="94"/>
      <c r="I500" s="254" t="str">
        <f t="shared" si="28"/>
        <v/>
      </c>
      <c r="J500" s="285" t="str">
        <f t="shared" si="29"/>
        <v/>
      </c>
      <c r="K500" s="291" t="str">
        <f t="shared" si="30"/>
        <v/>
      </c>
      <c r="L500" s="287" t="str">
        <f t="shared" si="31"/>
        <v/>
      </c>
      <c r="M500" s="298"/>
      <c r="N500" s="126"/>
      <c r="T500" s="247"/>
      <c r="U500" s="247"/>
    </row>
    <row r="501" spans="1:21" ht="20.100000000000001" customHeight="1" x14ac:dyDescent="0.25">
      <c r="A501" s="244">
        <v>495</v>
      </c>
      <c r="B501" s="252" t="str">
        <f>IF('Frais réels'!B500="","",'Frais réels'!$B500)</f>
        <v/>
      </c>
      <c r="C501" s="252" t="str">
        <f>IF('Frais réels'!C500="","",'Frais réels'!$C500)</f>
        <v/>
      </c>
      <c r="D501" s="252" t="str">
        <f>IF('Frais réels'!D500="","",'Frais réels'!$D500)</f>
        <v/>
      </c>
      <c r="E501" s="251" t="str">
        <f>IF('Frais réels'!E500="","",'Frais réels'!$E500)</f>
        <v/>
      </c>
      <c r="F501" s="251" t="str">
        <f>IF('Frais réels'!F500="","",'Frais réels'!$F500)</f>
        <v/>
      </c>
      <c r="G501" s="279" t="str">
        <f>IF('Frais réels'!G500="","",'Frais réels'!$G500)</f>
        <v/>
      </c>
      <c r="H501" s="94"/>
      <c r="I501" s="254" t="str">
        <f t="shared" si="28"/>
        <v/>
      </c>
      <c r="J501" s="285" t="str">
        <f t="shared" si="29"/>
        <v/>
      </c>
      <c r="K501" s="291" t="str">
        <f t="shared" si="30"/>
        <v/>
      </c>
      <c r="L501" s="287" t="str">
        <f t="shared" si="31"/>
        <v/>
      </c>
      <c r="M501" s="298"/>
      <c r="N501" s="126"/>
    </row>
    <row r="502" spans="1:21" ht="20.100000000000001" customHeight="1" x14ac:dyDescent="0.25">
      <c r="A502" s="244">
        <v>496</v>
      </c>
      <c r="B502" s="252" t="str">
        <f>IF('Frais réels'!B501="","",'Frais réels'!$B501)</f>
        <v/>
      </c>
      <c r="C502" s="252" t="str">
        <f>IF('Frais réels'!C501="","",'Frais réels'!$C501)</f>
        <v/>
      </c>
      <c r="D502" s="252" t="str">
        <f>IF('Frais réels'!D501="","",'Frais réels'!$D501)</f>
        <v/>
      </c>
      <c r="E502" s="251" t="str">
        <f>IF('Frais réels'!E501="","",'Frais réels'!$E501)</f>
        <v/>
      </c>
      <c r="F502" s="251" t="str">
        <f>IF('Frais réels'!F501="","",'Frais réels'!$F501)</f>
        <v/>
      </c>
      <c r="G502" s="279" t="str">
        <f>IF('Frais réels'!G501="","",'Frais réels'!$G501)</f>
        <v/>
      </c>
      <c r="H502" s="94"/>
      <c r="I502" s="254" t="str">
        <f t="shared" si="28"/>
        <v/>
      </c>
      <c r="J502" s="285" t="str">
        <f t="shared" si="29"/>
        <v/>
      </c>
      <c r="K502" s="291" t="str">
        <f t="shared" si="30"/>
        <v/>
      </c>
      <c r="L502" s="287" t="str">
        <f t="shared" si="31"/>
        <v/>
      </c>
      <c r="M502" s="298"/>
      <c r="N502" s="126"/>
    </row>
    <row r="503" spans="1:21" ht="20.100000000000001" customHeight="1" x14ac:dyDescent="0.25">
      <c r="A503" s="244">
        <v>497</v>
      </c>
      <c r="B503" s="252" t="str">
        <f>IF('Frais réels'!B502="","",'Frais réels'!$B502)</f>
        <v/>
      </c>
      <c r="C503" s="252" t="str">
        <f>IF('Frais réels'!C502="","",'Frais réels'!$C502)</f>
        <v/>
      </c>
      <c r="D503" s="252" t="str">
        <f>IF('Frais réels'!D502="","",'Frais réels'!$D502)</f>
        <v/>
      </c>
      <c r="E503" s="251" t="str">
        <f>IF('Frais réels'!E502="","",'Frais réels'!$E502)</f>
        <v/>
      </c>
      <c r="F503" s="251" t="str">
        <f>IF('Frais réels'!F502="","",'Frais réels'!$F502)</f>
        <v/>
      </c>
      <c r="G503" s="279" t="str">
        <f>IF('Frais réels'!G502="","",'Frais réels'!$G502)</f>
        <v/>
      </c>
      <c r="H503" s="94"/>
      <c r="I503" s="254" t="str">
        <f t="shared" si="28"/>
        <v/>
      </c>
      <c r="J503" s="285" t="str">
        <f t="shared" si="29"/>
        <v/>
      </c>
      <c r="K503" s="291" t="str">
        <f t="shared" si="30"/>
        <v/>
      </c>
      <c r="L503" s="287" t="str">
        <f t="shared" si="31"/>
        <v/>
      </c>
      <c r="M503" s="298"/>
      <c r="N503" s="126"/>
    </row>
    <row r="504" spans="1:21" ht="20.100000000000001" customHeight="1" x14ac:dyDescent="0.25">
      <c r="A504" s="244">
        <v>498</v>
      </c>
      <c r="B504" s="252" t="str">
        <f>IF('Frais réels'!B503="","",'Frais réels'!$B503)</f>
        <v/>
      </c>
      <c r="C504" s="252" t="str">
        <f>IF('Frais réels'!C503="","",'Frais réels'!$C503)</f>
        <v/>
      </c>
      <c r="D504" s="252" t="str">
        <f>IF('Frais réels'!D503="","",'Frais réels'!$D503)</f>
        <v/>
      </c>
      <c r="E504" s="251" t="str">
        <f>IF('Frais réels'!E503="","",'Frais réels'!$E503)</f>
        <v/>
      </c>
      <c r="F504" s="251" t="str">
        <f>IF('Frais réels'!F503="","",'Frais réels'!$F503)</f>
        <v/>
      </c>
      <c r="G504" s="279" t="str">
        <f>IF('Frais réels'!G503="","",'Frais réels'!$G503)</f>
        <v/>
      </c>
      <c r="H504" s="94"/>
      <c r="I504" s="254" t="str">
        <f t="shared" si="28"/>
        <v/>
      </c>
      <c r="J504" s="285" t="str">
        <f t="shared" si="29"/>
        <v/>
      </c>
      <c r="K504" s="291" t="str">
        <f t="shared" si="30"/>
        <v/>
      </c>
      <c r="L504" s="287" t="str">
        <f t="shared" si="31"/>
        <v/>
      </c>
      <c r="M504" s="298"/>
      <c r="N504" s="126"/>
    </row>
    <row r="505" spans="1:21" ht="20.100000000000001" customHeight="1" x14ac:dyDescent="0.25">
      <c r="A505" s="244">
        <v>499</v>
      </c>
      <c r="B505" s="252" t="str">
        <f>IF('Frais réels'!B504="","",'Frais réels'!$B504)</f>
        <v/>
      </c>
      <c r="C505" s="252" t="str">
        <f>IF('Frais réels'!C504="","",'Frais réels'!$C504)</f>
        <v/>
      </c>
      <c r="D505" s="252" t="str">
        <f>IF('Frais réels'!D504="","",'Frais réels'!$D504)</f>
        <v/>
      </c>
      <c r="E505" s="251" t="str">
        <f>IF('Frais réels'!E504="","",'Frais réels'!$E504)</f>
        <v/>
      </c>
      <c r="F505" s="251" t="str">
        <f>IF('Frais réels'!F504="","",'Frais réels'!$F504)</f>
        <v/>
      </c>
      <c r="G505" s="279" t="str">
        <f>IF('Frais réels'!G504="","",'Frais réels'!$G504)</f>
        <v/>
      </c>
      <c r="H505" s="94"/>
      <c r="I505" s="254" t="str">
        <f t="shared" si="28"/>
        <v/>
      </c>
      <c r="J505" s="285" t="str">
        <f t="shared" si="29"/>
        <v/>
      </c>
      <c r="K505" s="291" t="str">
        <f t="shared" si="30"/>
        <v/>
      </c>
      <c r="L505" s="287" t="str">
        <f t="shared" si="31"/>
        <v/>
      </c>
      <c r="M505" s="298"/>
      <c r="N505" s="126"/>
    </row>
    <row r="506" spans="1:21" ht="20.100000000000001" customHeight="1" thickBot="1" x14ac:dyDescent="0.3">
      <c r="A506" s="245">
        <v>500</v>
      </c>
      <c r="B506" s="255" t="str">
        <f>IF('Frais réels'!B505="","",'Frais réels'!$B505)</f>
        <v/>
      </c>
      <c r="C506" s="255" t="str">
        <f>IF('Frais réels'!C505="","",'Frais réels'!$C505)</f>
        <v/>
      </c>
      <c r="D506" s="255" t="str">
        <f>IF('Frais réels'!D505="","",'Frais réels'!$D505)</f>
        <v/>
      </c>
      <c r="E506" s="255" t="str">
        <f>IF('Frais réels'!E505="","",'Frais réels'!$E505)</f>
        <v/>
      </c>
      <c r="F506" s="255" t="str">
        <f>IF('Frais réels'!F505="","",'Frais réels'!$F505)</f>
        <v/>
      </c>
      <c r="G506" s="283" t="str">
        <f>IF('Frais réels'!G505="","",'Frais réels'!$G505)</f>
        <v/>
      </c>
      <c r="H506" s="136"/>
      <c r="I506" s="257" t="str">
        <f t="shared" si="28"/>
        <v/>
      </c>
      <c r="J506" s="286" t="str">
        <f t="shared" si="29"/>
        <v/>
      </c>
      <c r="K506" s="273" t="str">
        <f t="shared" si="30"/>
        <v/>
      </c>
      <c r="L506" s="286" t="str">
        <f t="shared" si="31"/>
        <v/>
      </c>
      <c r="M506" s="261"/>
      <c r="N506" s="137"/>
    </row>
    <row r="507" spans="1:21" s="247" customFormat="1" ht="20.100000000000001" customHeight="1" thickBot="1" x14ac:dyDescent="0.35">
      <c r="C507" s="293"/>
      <c r="D507" s="294"/>
      <c r="E507" s="294"/>
      <c r="F507" s="295"/>
      <c r="G507" s="296" t="s">
        <v>46</v>
      </c>
      <c r="H507" s="169">
        <f>SUM(H7:H506)</f>
        <v>0</v>
      </c>
      <c r="I507" s="248"/>
      <c r="J507" s="293"/>
      <c r="K507" s="296" t="s">
        <v>46</v>
      </c>
      <c r="L507" s="169">
        <f>SUM(L7:L506)</f>
        <v>0</v>
      </c>
      <c r="N507" s="297"/>
      <c r="P507" s="228"/>
      <c r="Q507" s="228"/>
      <c r="R507" s="228"/>
      <c r="S507" s="228"/>
      <c r="T507" s="228"/>
      <c r="U507" s="228"/>
    </row>
  </sheetData>
  <sheetProtection algorithmName="SHA-512" hashValue="2t18aLIHkBzMyyEXIQDj0d3BM3z3pYmkxHlNOvPoD1CXYIGPbSuLp/59cxlu/py9LyTn5P2VmKB63fwo04hs8w==" saltValue="Ju+nWdwu3UodJRjhRwh4gQ==" spinCount="100000" sheet="1" objects="1" scenarios="1"/>
  <mergeCells count="4">
    <mergeCell ref="A3:A4"/>
    <mergeCell ref="C4:D4"/>
    <mergeCell ref="A2:N2"/>
    <mergeCell ref="A1:N1"/>
  </mergeCells>
  <conditionalFormatting sqref="A7:N506">
    <cfRule type="expression" dxfId="6" priority="25">
      <formula>$N7="Oui"</formula>
    </cfRule>
  </conditionalFormatting>
  <pageMargins left="0.7" right="0.7" top="0.75" bottom="0.75" header="0.3" footer="0.3"/>
  <pageSetup paperSize="9" scale="22" fitToHeight="0" orientation="landscape" r:id="rId1"/>
  <extLst>
    <ext xmlns:x14="http://schemas.microsoft.com/office/spreadsheetml/2009/9/main" uri="{78C0D931-6437-407d-A8EE-F0AAD7539E65}">
      <x14:conditionalFormattings>
        <x14:conditionalFormatting xmlns:xm="http://schemas.microsoft.com/office/excel/2006/main">
          <x14:cfRule type="expression" priority="1" id="{6DB48596-BEAB-47ED-B060-A221E87DDF50}">
            <xm:f>B7&lt;&gt;'Frais réels'!B6</xm:f>
            <x14:dxf>
              <font>
                <color rgb="FFFF0000"/>
              </font>
            </x14:dxf>
          </x14:cfRule>
          <xm:sqref>B7:G506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Listes!$A$11:$A$28</xm:f>
          </x14:formula1>
          <xm:sqref>I7:I506</xm:sqref>
        </x14:dataValidation>
        <x14:dataValidation type="list" allowBlank="1" showInputMessage="1" showErrorMessage="1">
          <x14:formula1>
            <xm:f>Listes!$E$3</xm:f>
          </x14:formula1>
          <xm:sqref>N7:N506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tabColor theme="5" tint="0.39997558519241921"/>
    <pageSetUpPr fitToPage="1"/>
  </sheetPr>
  <dimension ref="A1:S507"/>
  <sheetViews>
    <sheetView zoomScaleNormal="100" workbookViewId="0">
      <pane ySplit="6" topLeftCell="A7" activePane="bottomLeft" state="frozen"/>
      <selection activeCell="F81" sqref="F81"/>
      <selection pane="bottomLeft" activeCell="F4" sqref="F4"/>
    </sheetView>
  </sheetViews>
  <sheetFormatPr baseColWidth="10" defaultColWidth="11.42578125" defaultRowHeight="15" x14ac:dyDescent="0.25"/>
  <cols>
    <col min="1" max="1" width="10.7109375" style="228" customWidth="1"/>
    <col min="2" max="2" width="50.7109375" style="228" customWidth="1"/>
    <col min="3" max="3" width="35" style="228" bestFit="1" customWidth="1"/>
    <col min="4" max="5" width="15.7109375" style="228" customWidth="1"/>
    <col min="6" max="6" width="52.85546875" style="228" bestFit="1" customWidth="1"/>
    <col min="7" max="7" width="45.5703125" style="228" bestFit="1" customWidth="1"/>
    <col min="8" max="9" width="15.7109375" style="228" customWidth="1"/>
    <col min="10" max="12" width="15.7109375" style="228" hidden="1" customWidth="1"/>
    <col min="13" max="13" width="15.7109375" style="228" customWidth="1"/>
    <col min="14" max="14" width="17.7109375" style="228" customWidth="1"/>
    <col min="15" max="15" width="72.28515625" style="228" bestFit="1" customWidth="1"/>
    <col min="16" max="16" width="26" style="228" customWidth="1"/>
    <col min="17" max="17" width="31.28515625" style="228" customWidth="1"/>
    <col min="18" max="18" width="75.7109375" style="228" customWidth="1"/>
    <col min="19" max="19" width="10.7109375" style="228" customWidth="1"/>
    <col min="20" max="16384" width="11.42578125" style="228"/>
  </cols>
  <sheetData>
    <row r="1" spans="1:19" ht="29.25" thickBot="1" x14ac:dyDescent="0.3">
      <c r="A1" s="442" t="s">
        <v>186</v>
      </c>
      <c r="B1" s="443"/>
      <c r="C1" s="443"/>
      <c r="D1" s="443"/>
      <c r="E1" s="443"/>
      <c r="F1" s="443"/>
      <c r="G1" s="443"/>
      <c r="H1" s="443"/>
      <c r="I1" s="443"/>
      <c r="J1" s="443"/>
      <c r="K1" s="443"/>
      <c r="L1" s="443"/>
      <c r="M1" s="443"/>
      <c r="N1" s="443"/>
      <c r="O1" s="443"/>
      <c r="P1" s="443"/>
      <c r="Q1" s="443"/>
      <c r="R1" s="443"/>
      <c r="S1" s="444"/>
    </row>
    <row r="2" spans="1:19" ht="45" customHeight="1" thickBot="1" x14ac:dyDescent="0.3">
      <c r="A2" s="445" t="s">
        <v>175</v>
      </c>
      <c r="B2" s="446"/>
      <c r="C2" s="446"/>
      <c r="D2" s="446"/>
      <c r="E2" s="446"/>
      <c r="F2" s="446"/>
      <c r="G2" s="446"/>
      <c r="H2" s="446"/>
      <c r="I2" s="446"/>
      <c r="J2" s="446"/>
      <c r="K2" s="446"/>
      <c r="L2" s="446"/>
      <c r="M2" s="446"/>
      <c r="N2" s="446"/>
      <c r="O2" s="446"/>
      <c r="P2" s="446"/>
      <c r="Q2" s="446"/>
      <c r="R2" s="446"/>
      <c r="S2" s="447"/>
    </row>
    <row r="3" spans="1:19" ht="30" customHeight="1" x14ac:dyDescent="0.25">
      <c r="A3" s="448" t="s">
        <v>0</v>
      </c>
      <c r="B3" s="229" t="s">
        <v>83</v>
      </c>
      <c r="C3" s="229" t="s">
        <v>133</v>
      </c>
      <c r="D3" s="229" t="s">
        <v>127</v>
      </c>
      <c r="E3" s="229" t="s">
        <v>128</v>
      </c>
      <c r="F3" s="229" t="s">
        <v>129</v>
      </c>
      <c r="G3" s="229" t="s">
        <v>44</v>
      </c>
      <c r="H3" s="229" t="s">
        <v>130</v>
      </c>
      <c r="I3" s="229" t="s">
        <v>181</v>
      </c>
      <c r="J3" s="458" t="s">
        <v>153</v>
      </c>
      <c r="K3" s="459"/>
      <c r="L3" s="460"/>
      <c r="M3" s="229" t="s">
        <v>89</v>
      </c>
      <c r="N3" s="230" t="s">
        <v>56</v>
      </c>
      <c r="O3" s="230" t="s">
        <v>5</v>
      </c>
      <c r="P3" s="230" t="s">
        <v>191</v>
      </c>
      <c r="Q3" s="230" t="s">
        <v>159</v>
      </c>
      <c r="R3" s="230" t="s">
        <v>23</v>
      </c>
      <c r="S3" s="231" t="s">
        <v>63</v>
      </c>
    </row>
    <row r="4" spans="1:19" ht="30" customHeight="1" x14ac:dyDescent="0.25">
      <c r="A4" s="449"/>
      <c r="B4" s="299" t="s">
        <v>131</v>
      </c>
      <c r="C4" s="299" t="s">
        <v>132</v>
      </c>
      <c r="D4" s="461" t="s">
        <v>134</v>
      </c>
      <c r="E4" s="462"/>
      <c r="F4" s="299" t="s">
        <v>135</v>
      </c>
      <c r="G4" s="299" t="s">
        <v>90</v>
      </c>
      <c r="H4" s="299"/>
      <c r="I4" s="299"/>
      <c r="J4" s="461" t="s">
        <v>154</v>
      </c>
      <c r="K4" s="463"/>
      <c r="L4" s="462"/>
      <c r="M4" s="299" t="s">
        <v>136</v>
      </c>
      <c r="N4" s="289"/>
      <c r="O4" s="232" t="s">
        <v>62</v>
      </c>
      <c r="P4" s="232"/>
      <c r="Q4" s="289"/>
      <c r="R4" s="289"/>
      <c r="S4" s="290"/>
    </row>
    <row r="5" spans="1:19" ht="20.100000000000001" customHeight="1" thickBot="1" x14ac:dyDescent="0.3">
      <c r="A5" s="234" t="s">
        <v>39</v>
      </c>
      <c r="B5" s="235" t="s">
        <v>155</v>
      </c>
      <c r="C5" s="235" t="s">
        <v>114</v>
      </c>
      <c r="D5" s="235" t="s">
        <v>107</v>
      </c>
      <c r="E5" s="235">
        <v>24</v>
      </c>
      <c r="F5" s="235"/>
      <c r="G5" s="235" t="s">
        <v>77</v>
      </c>
      <c r="H5" s="235">
        <v>1</v>
      </c>
      <c r="I5" s="235" t="s">
        <v>182</v>
      </c>
      <c r="J5" s="235" t="s">
        <v>182</v>
      </c>
      <c r="K5" s="300">
        <v>11.231999999999999</v>
      </c>
      <c r="L5" s="300"/>
      <c r="M5" s="113">
        <v>44.93</v>
      </c>
      <c r="N5" s="113">
        <v>44.93</v>
      </c>
      <c r="O5" s="236"/>
      <c r="P5" s="113">
        <v>44.93</v>
      </c>
      <c r="Q5" s="113">
        <v>44.93</v>
      </c>
      <c r="R5" s="237"/>
      <c r="S5" s="238" t="s">
        <v>64</v>
      </c>
    </row>
    <row r="6" spans="1:19" ht="20.100000000000001" customHeight="1" thickBot="1" x14ac:dyDescent="0.35">
      <c r="A6" s="239"/>
      <c r="B6" s="241"/>
      <c r="C6" s="241"/>
      <c r="D6" s="241"/>
      <c r="E6" s="241"/>
      <c r="F6" s="241"/>
      <c r="G6" s="241"/>
      <c r="H6" s="241"/>
      <c r="I6" s="241"/>
      <c r="J6" s="241"/>
      <c r="K6" s="241"/>
      <c r="L6" s="241"/>
      <c r="M6" s="127" t="s">
        <v>2</v>
      </c>
      <c r="N6" s="128">
        <f>SUM(N7:N506)</f>
        <v>0</v>
      </c>
      <c r="O6" s="301"/>
      <c r="P6" s="127" t="s">
        <v>2</v>
      </c>
      <c r="Q6" s="128">
        <f>SUM(Q7:Q506)</f>
        <v>0</v>
      </c>
      <c r="R6" s="270"/>
      <c r="S6" s="242"/>
    </row>
    <row r="7" spans="1:19" ht="20.100000000000001" customHeight="1" x14ac:dyDescent="0.25">
      <c r="A7" s="243">
        <v>1</v>
      </c>
      <c r="B7" s="252" t="str">
        <f>IF(Barèmes!B6="","",Barèmes!B6)</f>
        <v/>
      </c>
      <c r="C7" s="252" t="str">
        <f>IF(Barèmes!C6="","",Barèmes!C6)</f>
        <v/>
      </c>
      <c r="D7" s="252" t="str">
        <f>IF(Barèmes!D6="","",Barèmes!D6)</f>
        <v/>
      </c>
      <c r="E7" s="252" t="str">
        <f>IF(Barèmes!E6="","",Barèmes!E6)</f>
        <v/>
      </c>
      <c r="F7" s="252" t="str">
        <f>IF(Barèmes!F6="","",Barèmes!F6)</f>
        <v/>
      </c>
      <c r="G7" s="252" t="str">
        <f>IF(Barèmes!G6="","",Barèmes!G6)</f>
        <v/>
      </c>
      <c r="H7" s="252" t="str">
        <f>IF(Barèmes!H6="","",Barèmes!H6)</f>
        <v/>
      </c>
      <c r="I7" s="252" t="str">
        <f>IF(Barèmes!I6="","",Barèmes!I6)</f>
        <v/>
      </c>
      <c r="J7" s="240" t="str">
        <f>IF($G7="","",IF($C7=Listes!$B$32,IF('Instruction Barèmes'!$E7&lt;=Listes!$B$53,('Instruction Barèmes'!$E7*(VLOOKUP('Instruction Barèmes'!$D7,Listes!$A$54:$E$60,2,FALSE))),IF('Instruction Barèmes'!$E7&gt;Listes!$E$53,('Instruction Barèmes'!$E7*(VLOOKUP('Instruction Barèmes'!$D7,Listes!$A$54:$E$60,5,FALSE))),('Instruction Barèmes'!$E7*(VLOOKUP('Instruction Barèmes'!$D7,Listes!$A$54:$E$60,3,FALSE))+(VLOOKUP('Instruction Barèmes'!$D7,Listes!$A$54:$E$60,4,FALSE)))))))</f>
        <v/>
      </c>
      <c r="K7" s="240" t="str">
        <f>IF($G7="","",IF($C7=Listes!$B$31,IF('Instruction Barèmes'!$E7&lt;=Listes!$B$42,('Instruction Barèmes'!$E7*(VLOOKUP('Instruction Barèmes'!$D7,Listes!$A$43:$E$49,2,FALSE))),IF('Instruction Barèmes'!$E7&gt;Listes!$D$42,('Instruction Barèmes'!$E7*(VLOOKUP('Instruction Barèmes'!$D7,Listes!$A$43:$E$49,5,FALSE))),('Instruction Barèmes'!$E7*(VLOOKUP('Instruction Barèmes'!$D7,Listes!$A$43:$E$49,3,FALSE))+(VLOOKUP('Instruction Barèmes'!$D7,Listes!$A$43:$E$49,4,FALSE)))))))</f>
        <v/>
      </c>
      <c r="L7" s="240" t="str">
        <f>IF($G7="","",IF($C7=Listes!$B$34,Listes!$I$31,IF($C7=Listes!$B$35,(VLOOKUP('Instruction Barèmes'!$F7,Listes!$E$31:$F$36,2,FALSE)),IF($C7=Listes!$B$33,IF('Instruction Barèmes'!$E7&lt;=Listes!$A$64,'Instruction Barèmes'!$E7*Listes!$A$65,IF('Instruction Barèmes'!$E7&gt;Listes!$D$64,'Instruction Barèmes'!$E7*Listes!$D$65,(('Instruction Barèmes'!$E7*Listes!$B$65)+Listes!$C$65)))))))</f>
        <v/>
      </c>
      <c r="M7" s="279" t="str">
        <f>IF(Barèmes!M6="","",Barèmes!M6)</f>
        <v/>
      </c>
      <c r="N7" s="94" t="str">
        <f t="shared" ref="N7:N71" si="0">IF($H7="","",($L7+$K7+$J7)*$H7)</f>
        <v/>
      </c>
      <c r="O7" s="254" t="str">
        <f>IF($M7="","",IF($N7&gt;$M7,"Le montant éligible ne peut etre supérieur au montant présenté",""))</f>
        <v/>
      </c>
      <c r="P7" s="304" t="str">
        <f>N7</f>
        <v/>
      </c>
      <c r="Q7" s="285" t="str">
        <f>IF($N7="","",$N7)</f>
        <v/>
      </c>
      <c r="R7" s="259"/>
      <c r="S7" s="126"/>
    </row>
    <row r="8" spans="1:19" ht="20.100000000000001" customHeight="1" x14ac:dyDescent="0.25">
      <c r="A8" s="244">
        <v>2</v>
      </c>
      <c r="B8" s="252" t="str">
        <f>IF(Barèmes!B7="","",Barèmes!B7)</f>
        <v/>
      </c>
      <c r="C8" s="252" t="str">
        <f>IF(Barèmes!C7="","",Barèmes!C7)</f>
        <v/>
      </c>
      <c r="D8" s="252" t="str">
        <f>IF(Barèmes!D7="","",Barèmes!D7)</f>
        <v/>
      </c>
      <c r="E8" s="252" t="str">
        <f>IF(Barèmes!E7="","",Barèmes!E7)</f>
        <v/>
      </c>
      <c r="F8" s="252" t="str">
        <f>IF(Barèmes!F7="","",Barèmes!F7)</f>
        <v/>
      </c>
      <c r="G8" s="252" t="str">
        <f>IF(Barèmes!G7="","",Barèmes!G7)</f>
        <v/>
      </c>
      <c r="H8" s="252" t="str">
        <f>IF(Barèmes!H7="","",Barèmes!H7)</f>
        <v/>
      </c>
      <c r="I8" s="252" t="str">
        <f>IF(Barèmes!I7="","",Barèmes!I7)</f>
        <v/>
      </c>
      <c r="J8" s="240" t="str">
        <f>IF($G8="","",IF($C8=Listes!$B$32,IF('Instruction Barèmes'!$E8&lt;=Listes!$B$53,('Instruction Barèmes'!$E8*(VLOOKUP('Instruction Barèmes'!$D8,Listes!$A$54:$E$60,2,FALSE))),IF('Instruction Barèmes'!$E8&gt;Listes!$E$53,('Instruction Barèmes'!$E8*(VLOOKUP('Instruction Barèmes'!$D8,Listes!$A$54:$E$60,5,FALSE))),('Instruction Barèmes'!$E8*(VLOOKUP('Instruction Barèmes'!$D8,Listes!$A$54:$E$60,3,FALSE))+(VLOOKUP('Instruction Barèmes'!$D8,Listes!$A$54:$E$60,4,FALSE)))))))</f>
        <v/>
      </c>
      <c r="K8" s="240" t="str">
        <f>IF($G8="","",IF($C8=Listes!$B$31,IF('Instruction Barèmes'!$E8&lt;=Listes!$B$42,('Instruction Barèmes'!$E8*(VLOOKUP('Instruction Barèmes'!$D8,Listes!$A$43:$E$49,2,FALSE))),IF('Instruction Barèmes'!$E8&gt;Listes!$D$42,('Instruction Barèmes'!$E8*(VLOOKUP('Instruction Barèmes'!$D8,Listes!$A$43:$E$49,5,FALSE))),('Instruction Barèmes'!$E8*(VLOOKUP('Instruction Barèmes'!$D8,Listes!$A$43:$E$49,3,FALSE))+(VLOOKUP('Instruction Barèmes'!$D8,Listes!$A$43:$E$49,4,FALSE)))))))</f>
        <v/>
      </c>
      <c r="L8" s="240" t="str">
        <f>IF($G8="","",IF($C8=Listes!$B$34,Listes!$I$31,IF($C8=Listes!$B$35,(VLOOKUP('Instruction Barèmes'!$F8,Listes!$E$31:$F$36,2,FALSE)),IF($C8=Listes!$B$33,IF('Instruction Barèmes'!$E8&lt;=Listes!$A$64,'Instruction Barèmes'!$E8*Listes!$A$65,IF('Instruction Barèmes'!$E8&gt;Listes!$D$64,'Instruction Barèmes'!$E8*Listes!$D$65,(('Instruction Barèmes'!$E8*Listes!$B$65)+Listes!$C$65)))))))</f>
        <v/>
      </c>
      <c r="M8" s="279" t="str">
        <f>IF(Barèmes!M7="","",Barèmes!M7)</f>
        <v/>
      </c>
      <c r="N8" s="94" t="str">
        <f t="shared" si="0"/>
        <v/>
      </c>
      <c r="O8" s="254" t="str">
        <f t="shared" ref="O8:O71" si="1">IF($M8="","",IF($N8&gt;$M8,"Le montant éligible ne peut etre supérieur au montant présenté",""))</f>
        <v/>
      </c>
      <c r="P8" s="304" t="str">
        <f t="shared" ref="P8:P71" si="2">N8</f>
        <v/>
      </c>
      <c r="Q8" s="285" t="str">
        <f t="shared" ref="Q8:Q71" si="3">IF($N8="","",$N8)</f>
        <v/>
      </c>
      <c r="R8" s="259"/>
      <c r="S8" s="126"/>
    </row>
    <row r="9" spans="1:19" ht="20.100000000000001" customHeight="1" x14ac:dyDescent="0.25">
      <c r="A9" s="244">
        <v>3</v>
      </c>
      <c r="B9" s="252" t="str">
        <f>IF(Barèmes!B8="","",Barèmes!B8)</f>
        <v/>
      </c>
      <c r="C9" s="252" t="str">
        <f>IF(Barèmes!C8="","",Barèmes!C8)</f>
        <v/>
      </c>
      <c r="D9" s="252" t="str">
        <f>IF(Barèmes!D8="","",Barèmes!D8)</f>
        <v/>
      </c>
      <c r="E9" s="252" t="str">
        <f>IF(Barèmes!E8="","",Barèmes!E8)</f>
        <v/>
      </c>
      <c r="F9" s="252" t="str">
        <f>IF(Barèmes!F8="","",Barèmes!F8)</f>
        <v/>
      </c>
      <c r="G9" s="252" t="str">
        <f>IF(Barèmes!G8="","",Barèmes!G8)</f>
        <v/>
      </c>
      <c r="H9" s="252" t="str">
        <f>IF(Barèmes!H8="","",Barèmes!H8)</f>
        <v/>
      </c>
      <c r="I9" s="252" t="str">
        <f>IF(Barèmes!I8="","",Barèmes!I8)</f>
        <v/>
      </c>
      <c r="J9" s="240" t="str">
        <f>IF($G9="","",IF($C9=Listes!$B$32,IF('Instruction Barèmes'!$E9&lt;=Listes!$B$53,('Instruction Barèmes'!$E9*(VLOOKUP('Instruction Barèmes'!$D9,Listes!$A$54:$E$60,2,FALSE))),IF('Instruction Barèmes'!$E9&gt;Listes!$E$53,('Instruction Barèmes'!$E9*(VLOOKUP('Instruction Barèmes'!$D9,Listes!$A$54:$E$60,5,FALSE))),('Instruction Barèmes'!$E9*(VLOOKUP('Instruction Barèmes'!$D9,Listes!$A$54:$E$60,3,FALSE))+(VLOOKUP('Instruction Barèmes'!$D9,Listes!$A$54:$E$60,4,FALSE)))))))</f>
        <v/>
      </c>
      <c r="K9" s="240" t="str">
        <f>IF($G9="","",IF($C9=Listes!$B$31,IF('Instruction Barèmes'!$E9&lt;=Listes!$B$42,('Instruction Barèmes'!$E9*(VLOOKUP('Instruction Barèmes'!$D9,Listes!$A$43:$E$49,2,FALSE))),IF('Instruction Barèmes'!$E9&gt;Listes!$D$42,('Instruction Barèmes'!$E9*(VLOOKUP('Instruction Barèmes'!$D9,Listes!$A$43:$E$49,5,FALSE))),('Instruction Barèmes'!$E9*(VLOOKUP('Instruction Barèmes'!$D9,Listes!$A$43:$E$49,3,FALSE))+(VLOOKUP('Instruction Barèmes'!$D9,Listes!$A$43:$E$49,4,FALSE)))))))</f>
        <v/>
      </c>
      <c r="L9" s="240" t="str">
        <f>IF($G9="","",IF($C9=Listes!$B$34,Listes!$I$31,IF($C9=Listes!$B$35,(VLOOKUP('Instruction Barèmes'!$F9,Listes!$E$31:$F$36,2,FALSE)),IF($C9=Listes!$B$33,IF('Instruction Barèmes'!$E9&lt;=Listes!$A$64,'Instruction Barèmes'!$E9*Listes!$A$65,IF('Instruction Barèmes'!$E9&gt;Listes!$D$64,'Instruction Barèmes'!$E9*Listes!$D$65,(('Instruction Barèmes'!$E9*Listes!$B$65)+Listes!$C$65)))))))</f>
        <v/>
      </c>
      <c r="M9" s="279" t="str">
        <f>IF(Barèmes!M8="","",Barèmes!M8)</f>
        <v/>
      </c>
      <c r="N9" s="94" t="str">
        <f t="shared" si="0"/>
        <v/>
      </c>
      <c r="O9" s="254" t="str">
        <f t="shared" si="1"/>
        <v/>
      </c>
      <c r="P9" s="304" t="str">
        <f t="shared" si="2"/>
        <v/>
      </c>
      <c r="Q9" s="285" t="str">
        <f t="shared" si="3"/>
        <v/>
      </c>
      <c r="R9" s="259"/>
      <c r="S9" s="126"/>
    </row>
    <row r="10" spans="1:19" ht="20.100000000000001" customHeight="1" x14ac:dyDescent="0.25">
      <c r="A10" s="244">
        <v>4</v>
      </c>
      <c r="B10" s="252" t="str">
        <f>IF(Barèmes!B9="","",Barèmes!B9)</f>
        <v/>
      </c>
      <c r="C10" s="252" t="str">
        <f>IF(Barèmes!C9="","",Barèmes!C9)</f>
        <v/>
      </c>
      <c r="D10" s="252" t="str">
        <f>IF(Barèmes!D9="","",Barèmes!D9)</f>
        <v/>
      </c>
      <c r="E10" s="252" t="str">
        <f>IF(Barèmes!E9="","",Barèmes!E9)</f>
        <v/>
      </c>
      <c r="F10" s="252" t="str">
        <f>IF(Barèmes!F9="","",Barèmes!F9)</f>
        <v/>
      </c>
      <c r="G10" s="252" t="str">
        <f>IF(Barèmes!G9="","",Barèmes!G9)</f>
        <v/>
      </c>
      <c r="H10" s="252" t="str">
        <f>IF(Barèmes!H9="","",Barèmes!H9)</f>
        <v/>
      </c>
      <c r="I10" s="252" t="str">
        <f>IF(Barèmes!I9="","",Barèmes!I9)</f>
        <v/>
      </c>
      <c r="J10" s="240" t="str">
        <f>IF($G10="","",IF($C10=Listes!$B$32,IF('Instruction Barèmes'!$E10&lt;=Listes!$B$53,('Instruction Barèmes'!$E10*(VLOOKUP('Instruction Barèmes'!$D10,Listes!$A$54:$E$60,2,FALSE))),IF('Instruction Barèmes'!$E10&gt;Listes!$E$53,('Instruction Barèmes'!$E10*(VLOOKUP('Instruction Barèmes'!$D10,Listes!$A$54:$E$60,5,FALSE))),('Instruction Barèmes'!$E10*(VLOOKUP('Instruction Barèmes'!$D10,Listes!$A$54:$E$60,3,FALSE))+(VLOOKUP('Instruction Barèmes'!$D10,Listes!$A$54:$E$60,4,FALSE)))))))</f>
        <v/>
      </c>
      <c r="K10" s="240" t="str">
        <f>IF($G10="","",IF($C10=Listes!$B$31,IF('Instruction Barèmes'!$E10&lt;=Listes!$B$42,('Instruction Barèmes'!$E10*(VLOOKUP('Instruction Barèmes'!$D10,Listes!$A$43:$E$49,2,FALSE))),IF('Instruction Barèmes'!$E10&gt;Listes!$D$42,('Instruction Barèmes'!$E10*(VLOOKUP('Instruction Barèmes'!$D10,Listes!$A$43:$E$49,5,FALSE))),('Instruction Barèmes'!$E10*(VLOOKUP('Instruction Barèmes'!$D10,Listes!$A$43:$E$49,3,FALSE))+(VLOOKUP('Instruction Barèmes'!$D10,Listes!$A$43:$E$49,4,FALSE)))))))</f>
        <v/>
      </c>
      <c r="L10" s="240" t="str">
        <f>IF($G10="","",IF($C10=Listes!$B$34,Listes!$I$31,IF($C10=Listes!$B$35,(VLOOKUP('Instruction Barèmes'!$F10,Listes!$E$31:$F$36,2,FALSE)),IF($C10=Listes!$B$33,IF('Instruction Barèmes'!$E10&lt;=Listes!$A$64,'Instruction Barèmes'!$E10*Listes!$A$65,IF('Instruction Barèmes'!$E10&gt;Listes!$D$64,'Instruction Barèmes'!$E10*Listes!$D$65,(('Instruction Barèmes'!$E10*Listes!$B$65)+Listes!$C$65)))))))</f>
        <v/>
      </c>
      <c r="M10" s="279" t="str">
        <f>IF(Barèmes!M9="","",Barèmes!M9)</f>
        <v/>
      </c>
      <c r="N10" s="94" t="str">
        <f t="shared" si="0"/>
        <v/>
      </c>
      <c r="O10" s="254" t="str">
        <f t="shared" si="1"/>
        <v/>
      </c>
      <c r="P10" s="304" t="str">
        <f t="shared" si="2"/>
        <v/>
      </c>
      <c r="Q10" s="285" t="str">
        <f t="shared" si="3"/>
        <v/>
      </c>
      <c r="R10" s="259"/>
      <c r="S10" s="126"/>
    </row>
    <row r="11" spans="1:19" ht="20.100000000000001" customHeight="1" x14ac:dyDescent="0.25">
      <c r="A11" s="244">
        <v>5</v>
      </c>
      <c r="B11" s="252" t="str">
        <f>IF(Barèmes!B10="","",Barèmes!B10)</f>
        <v/>
      </c>
      <c r="C11" s="252" t="str">
        <f>IF(Barèmes!C10="","",Barèmes!C10)</f>
        <v/>
      </c>
      <c r="D11" s="252" t="str">
        <f>IF(Barèmes!D10="","",Barèmes!D10)</f>
        <v/>
      </c>
      <c r="E11" s="252" t="str">
        <f>IF(Barèmes!E10="","",Barèmes!E10)</f>
        <v/>
      </c>
      <c r="F11" s="252" t="str">
        <f>IF(Barèmes!F10="","",Barèmes!F10)</f>
        <v/>
      </c>
      <c r="G11" s="252" t="str">
        <f>IF(Barèmes!G10="","",Barèmes!G10)</f>
        <v/>
      </c>
      <c r="H11" s="252" t="str">
        <f>IF(Barèmes!H10="","",Barèmes!H10)</f>
        <v/>
      </c>
      <c r="I11" s="252" t="str">
        <f>IF(Barèmes!I10="","",Barèmes!I10)</f>
        <v/>
      </c>
      <c r="J11" s="240" t="str">
        <f>IF($G11="","",IF($C11=Listes!$B$32,IF('Instruction Barèmes'!$E11&lt;=Listes!$B$53,('Instruction Barèmes'!$E11*(VLOOKUP('Instruction Barèmes'!$D11,Listes!$A$54:$E$60,2,FALSE))),IF('Instruction Barèmes'!$E11&gt;Listes!$E$53,('Instruction Barèmes'!$E11*(VLOOKUP('Instruction Barèmes'!$D11,Listes!$A$54:$E$60,5,FALSE))),('Instruction Barèmes'!$E11*(VLOOKUP('Instruction Barèmes'!$D11,Listes!$A$54:$E$60,3,FALSE))+(VLOOKUP('Instruction Barèmes'!$D11,Listes!$A$54:$E$60,4,FALSE)))))))</f>
        <v/>
      </c>
      <c r="K11" s="240" t="str">
        <f>IF($G11="","",IF($C11=Listes!$B$31,IF('Instruction Barèmes'!$E11&lt;=Listes!$B$42,('Instruction Barèmes'!$E11*(VLOOKUP('Instruction Barèmes'!$D11,Listes!$A$43:$E$49,2,FALSE))),IF('Instruction Barèmes'!$E11&gt;Listes!$D$42,('Instruction Barèmes'!$E11*(VLOOKUP('Instruction Barèmes'!$D11,Listes!$A$43:$E$49,5,FALSE))),('Instruction Barèmes'!$E11*(VLOOKUP('Instruction Barèmes'!$D11,Listes!$A$43:$E$49,3,FALSE))+(VLOOKUP('Instruction Barèmes'!$D11,Listes!$A$43:$E$49,4,FALSE)))))))</f>
        <v/>
      </c>
      <c r="L11" s="240" t="str">
        <f>IF($G11="","",IF($C11=Listes!$B$34,Listes!$I$31,IF($C11=Listes!$B$35,(VLOOKUP('Instruction Barèmes'!$F11,Listes!$E$31:$F$36,2,FALSE)),IF($C11=Listes!$B$33,IF('Instruction Barèmes'!$E11&lt;=Listes!$A$64,'Instruction Barèmes'!$E11*Listes!$A$65,IF('Instruction Barèmes'!$E11&gt;Listes!$D$64,'Instruction Barèmes'!$E11*Listes!$D$65,(('Instruction Barèmes'!$E11*Listes!$B$65)+Listes!$C$65)))))))</f>
        <v/>
      </c>
      <c r="M11" s="279" t="str">
        <f>IF(Barèmes!M10="","",Barèmes!M10)</f>
        <v/>
      </c>
      <c r="N11" s="94" t="str">
        <f t="shared" si="0"/>
        <v/>
      </c>
      <c r="O11" s="254" t="str">
        <f t="shared" si="1"/>
        <v/>
      </c>
      <c r="P11" s="304" t="str">
        <f t="shared" si="2"/>
        <v/>
      </c>
      <c r="Q11" s="285" t="str">
        <f t="shared" si="3"/>
        <v/>
      </c>
      <c r="R11" s="259"/>
      <c r="S11" s="126"/>
    </row>
    <row r="12" spans="1:19" ht="20.100000000000001" customHeight="1" x14ac:dyDescent="0.25">
      <c r="A12" s="244">
        <v>6</v>
      </c>
      <c r="B12" s="252" t="str">
        <f>IF(Barèmes!B11="","",Barèmes!B11)</f>
        <v/>
      </c>
      <c r="C12" s="252" t="str">
        <f>IF(Barèmes!C11="","",Barèmes!C11)</f>
        <v/>
      </c>
      <c r="D12" s="252" t="str">
        <f>IF(Barèmes!D11="","",Barèmes!D11)</f>
        <v/>
      </c>
      <c r="E12" s="252" t="str">
        <f>IF(Barèmes!E11="","",Barèmes!E11)</f>
        <v/>
      </c>
      <c r="F12" s="252" t="str">
        <f>IF(Barèmes!F11="","",Barèmes!F11)</f>
        <v/>
      </c>
      <c r="G12" s="252" t="str">
        <f>IF(Barèmes!G11="","",Barèmes!G11)</f>
        <v/>
      </c>
      <c r="H12" s="252" t="str">
        <f>IF(Barèmes!H11="","",Barèmes!H11)</f>
        <v/>
      </c>
      <c r="I12" s="252" t="str">
        <f>IF(Barèmes!I11="","",Barèmes!I11)</f>
        <v/>
      </c>
      <c r="J12" s="240" t="str">
        <f>IF($G12="","",IF($C12=Listes!$B$32,IF('Instruction Barèmes'!$E12&lt;=Listes!$B$53,('Instruction Barèmes'!$E12*(VLOOKUP('Instruction Barèmes'!$D12,Listes!$A$54:$E$60,2,FALSE))),IF('Instruction Barèmes'!$E12&gt;Listes!$E$53,('Instruction Barèmes'!$E12*(VLOOKUP('Instruction Barèmes'!$D12,Listes!$A$54:$E$60,5,FALSE))),('Instruction Barèmes'!$E12*(VLOOKUP('Instruction Barèmes'!$D12,Listes!$A$54:$E$60,3,FALSE))+(VLOOKUP('Instruction Barèmes'!$D12,Listes!$A$54:$E$60,4,FALSE)))))))</f>
        <v/>
      </c>
      <c r="K12" s="240" t="str">
        <f>IF($G12="","",IF($C12=Listes!$B$31,IF('Instruction Barèmes'!$E12&lt;=Listes!$B$42,('Instruction Barèmes'!$E12*(VLOOKUP('Instruction Barèmes'!$D12,Listes!$A$43:$E$49,2,FALSE))),IF('Instruction Barèmes'!$E12&gt;Listes!$D$42,('Instruction Barèmes'!$E12*(VLOOKUP('Instruction Barèmes'!$D12,Listes!$A$43:$E$49,5,FALSE))),('Instruction Barèmes'!$E12*(VLOOKUP('Instruction Barèmes'!$D12,Listes!$A$43:$E$49,3,FALSE))+(VLOOKUP('Instruction Barèmes'!$D12,Listes!$A$43:$E$49,4,FALSE)))))))</f>
        <v/>
      </c>
      <c r="L12" s="240" t="str">
        <f>IF($G12="","",IF($C12=Listes!$B$34,Listes!$I$31,IF($C12=Listes!$B$35,(VLOOKUP('Instruction Barèmes'!$F12,Listes!$E$31:$F$36,2,FALSE)),IF($C12=Listes!$B$33,IF('Instruction Barèmes'!$E12&lt;=Listes!$A$64,'Instruction Barèmes'!$E12*Listes!$A$65,IF('Instruction Barèmes'!$E12&gt;Listes!$D$64,'Instruction Barèmes'!$E12*Listes!$D$65,(('Instruction Barèmes'!$E12*Listes!$B$65)+Listes!$C$65)))))))</f>
        <v/>
      </c>
      <c r="M12" s="279" t="str">
        <f>IF(Barèmes!M11="","",Barèmes!M11)</f>
        <v/>
      </c>
      <c r="N12" s="94" t="str">
        <f t="shared" si="0"/>
        <v/>
      </c>
      <c r="O12" s="254" t="str">
        <f t="shared" si="1"/>
        <v/>
      </c>
      <c r="P12" s="304" t="str">
        <f t="shared" si="2"/>
        <v/>
      </c>
      <c r="Q12" s="285" t="str">
        <f t="shared" si="3"/>
        <v/>
      </c>
      <c r="R12" s="259"/>
      <c r="S12" s="126"/>
    </row>
    <row r="13" spans="1:19" ht="20.100000000000001" customHeight="1" x14ac:dyDescent="0.25">
      <c r="A13" s="244">
        <v>7</v>
      </c>
      <c r="B13" s="252" t="str">
        <f>IF(Barèmes!B12="","",Barèmes!B12)</f>
        <v/>
      </c>
      <c r="C13" s="252" t="str">
        <f>IF(Barèmes!C12="","",Barèmes!C12)</f>
        <v/>
      </c>
      <c r="D13" s="252" t="str">
        <f>IF(Barèmes!D12="","",Barèmes!D12)</f>
        <v/>
      </c>
      <c r="E13" s="252" t="str">
        <f>IF(Barèmes!E12="","",Barèmes!E12)</f>
        <v/>
      </c>
      <c r="F13" s="252" t="str">
        <f>IF(Barèmes!F12="","",Barèmes!F12)</f>
        <v/>
      </c>
      <c r="G13" s="252" t="str">
        <f>IF(Barèmes!G12="","",Barèmes!G12)</f>
        <v/>
      </c>
      <c r="H13" s="252" t="str">
        <f>IF(Barèmes!H12="","",Barèmes!H12)</f>
        <v/>
      </c>
      <c r="I13" s="252" t="str">
        <f>IF(Barèmes!I12="","",Barèmes!I12)</f>
        <v/>
      </c>
      <c r="J13" s="240" t="str">
        <f>IF($G13="","",IF($C13=Listes!$B$32,IF('Instruction Barèmes'!$E13&lt;=Listes!$B$53,('Instruction Barèmes'!$E13*(VLOOKUP('Instruction Barèmes'!$D13,Listes!$A$54:$E$60,2,FALSE))),IF('Instruction Barèmes'!$E13&gt;Listes!$E$53,('Instruction Barèmes'!$E13*(VLOOKUP('Instruction Barèmes'!$D13,Listes!$A$54:$E$60,5,FALSE))),('Instruction Barèmes'!$E13*(VLOOKUP('Instruction Barèmes'!$D13,Listes!$A$54:$E$60,3,FALSE))+(VLOOKUP('Instruction Barèmes'!$D13,Listes!$A$54:$E$60,4,FALSE)))))))</f>
        <v/>
      </c>
      <c r="K13" s="240" t="str">
        <f>IF($G13="","",IF($C13=Listes!$B$31,IF('Instruction Barèmes'!$E13&lt;=Listes!$B$42,('Instruction Barèmes'!$E13*(VLOOKUP('Instruction Barèmes'!$D13,Listes!$A$43:$E$49,2,FALSE))),IF('Instruction Barèmes'!$E13&gt;Listes!$D$42,('Instruction Barèmes'!$E13*(VLOOKUP('Instruction Barèmes'!$D13,Listes!$A$43:$E$49,5,FALSE))),('Instruction Barèmes'!$E13*(VLOOKUP('Instruction Barèmes'!$D13,Listes!$A$43:$E$49,3,FALSE))+(VLOOKUP('Instruction Barèmes'!$D13,Listes!$A$43:$E$49,4,FALSE)))))))</f>
        <v/>
      </c>
      <c r="L13" s="240" t="str">
        <f>IF($G13="","",IF($C13=Listes!$B$34,Listes!$I$31,IF($C13=Listes!$B$35,(VLOOKUP('Instruction Barèmes'!$F13,Listes!$E$31:$F$36,2,FALSE)),IF($C13=Listes!$B$33,IF('Instruction Barèmes'!$E13&lt;=Listes!$A$64,'Instruction Barèmes'!$E13*Listes!$A$65,IF('Instruction Barèmes'!$E13&gt;Listes!$D$64,'Instruction Barèmes'!$E13*Listes!$D$65,(('Instruction Barèmes'!$E13*Listes!$B$65)+Listes!$C$65)))))))</f>
        <v/>
      </c>
      <c r="M13" s="279" t="str">
        <f>IF(Barèmes!M12="","",Barèmes!M12)</f>
        <v/>
      </c>
      <c r="N13" s="94" t="str">
        <f t="shared" si="0"/>
        <v/>
      </c>
      <c r="O13" s="254" t="str">
        <f t="shared" si="1"/>
        <v/>
      </c>
      <c r="P13" s="304" t="str">
        <f t="shared" si="2"/>
        <v/>
      </c>
      <c r="Q13" s="285" t="str">
        <f t="shared" si="3"/>
        <v/>
      </c>
      <c r="R13" s="259"/>
      <c r="S13" s="126"/>
    </row>
    <row r="14" spans="1:19" ht="20.100000000000001" customHeight="1" x14ac:dyDescent="0.25">
      <c r="A14" s="244">
        <v>8</v>
      </c>
      <c r="B14" s="252" t="str">
        <f>IF(Barèmes!B13="","",Barèmes!B13)</f>
        <v/>
      </c>
      <c r="C14" s="252" t="str">
        <f>IF(Barèmes!C13="","",Barèmes!C13)</f>
        <v/>
      </c>
      <c r="D14" s="252" t="str">
        <f>IF(Barèmes!D13="","",Barèmes!D13)</f>
        <v/>
      </c>
      <c r="E14" s="252" t="str">
        <f>IF(Barèmes!E13="","",Barèmes!E13)</f>
        <v/>
      </c>
      <c r="F14" s="252" t="str">
        <f>IF(Barèmes!F13="","",Barèmes!F13)</f>
        <v/>
      </c>
      <c r="G14" s="252" t="str">
        <f>IF(Barèmes!G13="","",Barèmes!G13)</f>
        <v/>
      </c>
      <c r="H14" s="252" t="str">
        <f>IF(Barèmes!H13="","",Barèmes!H13)</f>
        <v/>
      </c>
      <c r="I14" s="252" t="str">
        <f>IF(Barèmes!I13="","",Barèmes!I13)</f>
        <v/>
      </c>
      <c r="J14" s="240" t="str">
        <f>IF($G14="","",IF($C14=Listes!$B$32,IF('Instruction Barèmes'!$E14&lt;=Listes!$B$53,('Instruction Barèmes'!$E14*(VLOOKUP('Instruction Barèmes'!$D14,Listes!$A$54:$E$60,2,FALSE))),IF('Instruction Barèmes'!$E14&gt;Listes!$E$53,('Instruction Barèmes'!$E14*(VLOOKUP('Instruction Barèmes'!$D14,Listes!$A$54:$E$60,5,FALSE))),('Instruction Barèmes'!$E14*(VLOOKUP('Instruction Barèmes'!$D14,Listes!$A$54:$E$60,3,FALSE))+(VLOOKUP('Instruction Barèmes'!$D14,Listes!$A$54:$E$60,4,FALSE)))))))</f>
        <v/>
      </c>
      <c r="K14" s="240" t="str">
        <f>IF($G14="","",IF($C14=Listes!$B$31,IF('Instruction Barèmes'!$E14&lt;=Listes!$B$42,('Instruction Barèmes'!$E14*(VLOOKUP('Instruction Barèmes'!$D14,Listes!$A$43:$E$49,2,FALSE))),IF('Instruction Barèmes'!$E14&gt;Listes!$D$42,('Instruction Barèmes'!$E14*(VLOOKUP('Instruction Barèmes'!$D14,Listes!$A$43:$E$49,5,FALSE))),('Instruction Barèmes'!$E14*(VLOOKUP('Instruction Barèmes'!$D14,Listes!$A$43:$E$49,3,FALSE))+(VLOOKUP('Instruction Barèmes'!$D14,Listes!$A$43:$E$49,4,FALSE)))))))</f>
        <v/>
      </c>
      <c r="L14" s="240" t="str">
        <f>IF($G14="","",IF($C14=Listes!$B$34,Listes!$I$31,IF($C14=Listes!$B$35,(VLOOKUP('Instruction Barèmes'!$F14,Listes!$E$31:$F$36,2,FALSE)),IF($C14=Listes!$B$33,IF('Instruction Barèmes'!$E14&lt;=Listes!$A$64,'Instruction Barèmes'!$E14*Listes!$A$65,IF('Instruction Barèmes'!$E14&gt;Listes!$D$64,'Instruction Barèmes'!$E14*Listes!$D$65,(('Instruction Barèmes'!$E14*Listes!$B$65)+Listes!$C$65)))))))</f>
        <v/>
      </c>
      <c r="M14" s="279" t="str">
        <f>IF(Barèmes!M13="","",Barèmes!M13)</f>
        <v/>
      </c>
      <c r="N14" s="94" t="str">
        <f t="shared" si="0"/>
        <v/>
      </c>
      <c r="O14" s="254" t="str">
        <f t="shared" si="1"/>
        <v/>
      </c>
      <c r="P14" s="304" t="str">
        <f t="shared" si="2"/>
        <v/>
      </c>
      <c r="Q14" s="285" t="str">
        <f t="shared" si="3"/>
        <v/>
      </c>
      <c r="R14" s="259"/>
      <c r="S14" s="126"/>
    </row>
    <row r="15" spans="1:19" ht="20.100000000000001" customHeight="1" x14ac:dyDescent="0.25">
      <c r="A15" s="244">
        <v>9</v>
      </c>
      <c r="B15" s="252" t="str">
        <f>IF(Barèmes!B14="","",Barèmes!B14)</f>
        <v/>
      </c>
      <c r="C15" s="252" t="str">
        <f>IF(Barèmes!C14="","",Barèmes!C14)</f>
        <v/>
      </c>
      <c r="D15" s="252" t="str">
        <f>IF(Barèmes!D14="","",Barèmes!D14)</f>
        <v/>
      </c>
      <c r="E15" s="252" t="str">
        <f>IF(Barèmes!E14="","",Barèmes!E14)</f>
        <v/>
      </c>
      <c r="F15" s="252" t="str">
        <f>IF(Barèmes!F14="","",Barèmes!F14)</f>
        <v/>
      </c>
      <c r="G15" s="252" t="str">
        <f>IF(Barèmes!G14="","",Barèmes!G14)</f>
        <v/>
      </c>
      <c r="H15" s="252" t="str">
        <f>IF(Barèmes!H14="","",Barèmes!H14)</f>
        <v/>
      </c>
      <c r="I15" s="252" t="str">
        <f>IF(Barèmes!I14="","",Barèmes!I14)</f>
        <v/>
      </c>
      <c r="J15" s="240" t="str">
        <f>IF($G15="","",IF($C15=Listes!$B$32,IF('Instruction Barèmes'!$E15&lt;=Listes!$B$53,('Instruction Barèmes'!$E15*(VLOOKUP('Instruction Barèmes'!$D15,Listes!$A$54:$E$60,2,FALSE))),IF('Instruction Barèmes'!$E15&gt;Listes!$E$53,('Instruction Barèmes'!$E15*(VLOOKUP('Instruction Barèmes'!$D15,Listes!$A$54:$E$60,5,FALSE))),('Instruction Barèmes'!$E15*(VLOOKUP('Instruction Barèmes'!$D15,Listes!$A$54:$E$60,3,FALSE))+(VLOOKUP('Instruction Barèmes'!$D15,Listes!$A$54:$E$60,4,FALSE)))))))</f>
        <v/>
      </c>
      <c r="K15" s="240" t="str">
        <f>IF($G15="","",IF($C15=Listes!$B$31,IF('Instruction Barèmes'!$E15&lt;=Listes!$B$42,('Instruction Barèmes'!$E15*(VLOOKUP('Instruction Barèmes'!$D15,Listes!$A$43:$E$49,2,FALSE))),IF('Instruction Barèmes'!$E15&gt;Listes!$D$42,('Instruction Barèmes'!$E15*(VLOOKUP('Instruction Barèmes'!$D15,Listes!$A$43:$E$49,5,FALSE))),('Instruction Barèmes'!$E15*(VLOOKUP('Instruction Barèmes'!$D15,Listes!$A$43:$E$49,3,FALSE))+(VLOOKUP('Instruction Barèmes'!$D15,Listes!$A$43:$E$49,4,FALSE)))))))</f>
        <v/>
      </c>
      <c r="L15" s="240" t="str">
        <f>IF($G15="","",IF($C15=Listes!$B$34,Listes!$I$31,IF($C15=Listes!$B$35,(VLOOKUP('Instruction Barèmes'!$F15,Listes!$E$31:$F$36,2,FALSE)),IF($C15=Listes!$B$33,IF('Instruction Barèmes'!$E15&lt;=Listes!$A$64,'Instruction Barèmes'!$E15*Listes!$A$65,IF('Instruction Barèmes'!$E15&gt;Listes!$D$64,'Instruction Barèmes'!$E15*Listes!$D$65,(('Instruction Barèmes'!$E15*Listes!$B$65)+Listes!$C$65)))))))</f>
        <v/>
      </c>
      <c r="M15" s="279" t="str">
        <f>IF(Barèmes!M14="","",Barèmes!M14)</f>
        <v/>
      </c>
      <c r="N15" s="94" t="str">
        <f t="shared" si="0"/>
        <v/>
      </c>
      <c r="O15" s="254" t="str">
        <f t="shared" si="1"/>
        <v/>
      </c>
      <c r="P15" s="304" t="str">
        <f t="shared" si="2"/>
        <v/>
      </c>
      <c r="Q15" s="285" t="str">
        <f t="shared" si="3"/>
        <v/>
      </c>
      <c r="R15" s="259"/>
      <c r="S15" s="126"/>
    </row>
    <row r="16" spans="1:19" ht="20.100000000000001" customHeight="1" x14ac:dyDescent="0.25">
      <c r="A16" s="244">
        <v>10</v>
      </c>
      <c r="B16" s="252" t="str">
        <f>IF(Barèmes!B15="","",Barèmes!B15)</f>
        <v/>
      </c>
      <c r="C16" s="252" t="str">
        <f>IF(Barèmes!C15="","",Barèmes!C15)</f>
        <v/>
      </c>
      <c r="D16" s="252" t="str">
        <f>IF(Barèmes!D15="","",Barèmes!D15)</f>
        <v/>
      </c>
      <c r="E16" s="252" t="str">
        <f>IF(Barèmes!E15="","",Barèmes!E15)</f>
        <v/>
      </c>
      <c r="F16" s="252" t="str">
        <f>IF(Barèmes!F15="","",Barèmes!F15)</f>
        <v/>
      </c>
      <c r="G16" s="252" t="str">
        <f>IF(Barèmes!G15="","",Barèmes!G15)</f>
        <v/>
      </c>
      <c r="H16" s="252" t="str">
        <f>IF(Barèmes!H15="","",Barèmes!H15)</f>
        <v/>
      </c>
      <c r="I16" s="252" t="str">
        <f>IF(Barèmes!I15="","",Barèmes!I15)</f>
        <v/>
      </c>
      <c r="J16" s="240" t="str">
        <f>IF($G16="","",IF($C16=Listes!$B$32,IF('Instruction Barèmes'!$E16&lt;=Listes!$B$53,('Instruction Barèmes'!$E16*(VLOOKUP('Instruction Barèmes'!$D16,Listes!$A$54:$E$60,2,FALSE))),IF('Instruction Barèmes'!$E16&gt;Listes!$E$53,('Instruction Barèmes'!$E16*(VLOOKUP('Instruction Barèmes'!$D16,Listes!$A$54:$E$60,5,FALSE))),('Instruction Barèmes'!$E16*(VLOOKUP('Instruction Barèmes'!$D16,Listes!$A$54:$E$60,3,FALSE))+(VLOOKUP('Instruction Barèmes'!$D16,Listes!$A$54:$E$60,4,FALSE)))))))</f>
        <v/>
      </c>
      <c r="K16" s="240" t="str">
        <f>IF($G16="","",IF($C16=Listes!$B$31,IF('Instruction Barèmes'!$E16&lt;=Listes!$B$42,('Instruction Barèmes'!$E16*(VLOOKUP('Instruction Barèmes'!$D16,Listes!$A$43:$E$49,2,FALSE))),IF('Instruction Barèmes'!$E16&gt;Listes!$D$42,('Instruction Barèmes'!$E16*(VLOOKUP('Instruction Barèmes'!$D16,Listes!$A$43:$E$49,5,FALSE))),('Instruction Barèmes'!$E16*(VLOOKUP('Instruction Barèmes'!$D16,Listes!$A$43:$E$49,3,FALSE))+(VLOOKUP('Instruction Barèmes'!$D16,Listes!$A$43:$E$49,4,FALSE)))))))</f>
        <v/>
      </c>
      <c r="L16" s="240" t="str">
        <f>IF($G16="","",IF($C16=Listes!$B$34,Listes!$I$31,IF($C16=Listes!$B$35,(VLOOKUP('Instruction Barèmes'!$F16,Listes!$E$31:$F$36,2,FALSE)),IF($C16=Listes!$B$33,IF('Instruction Barèmes'!$E16&lt;=Listes!$A$64,'Instruction Barèmes'!$E16*Listes!$A$65,IF('Instruction Barèmes'!$E16&gt;Listes!$D$64,'Instruction Barèmes'!$E16*Listes!$D$65,(('Instruction Barèmes'!$E16*Listes!$B$65)+Listes!$C$65)))))))</f>
        <v/>
      </c>
      <c r="M16" s="279" t="str">
        <f>IF(Barèmes!M15="","",Barèmes!M15)</f>
        <v/>
      </c>
      <c r="N16" s="94" t="str">
        <f t="shared" si="0"/>
        <v/>
      </c>
      <c r="O16" s="254" t="str">
        <f t="shared" si="1"/>
        <v/>
      </c>
      <c r="P16" s="304" t="str">
        <f t="shared" si="2"/>
        <v/>
      </c>
      <c r="Q16" s="285" t="str">
        <f t="shared" si="3"/>
        <v/>
      </c>
      <c r="R16" s="259"/>
      <c r="S16" s="126"/>
    </row>
    <row r="17" spans="1:19" ht="20.100000000000001" customHeight="1" x14ac:dyDescent="0.25">
      <c r="A17" s="244">
        <v>11</v>
      </c>
      <c r="B17" s="252" t="str">
        <f>IF(Barèmes!B16="","",Barèmes!B16)</f>
        <v/>
      </c>
      <c r="C17" s="252" t="str">
        <f>IF(Barèmes!C16="","",Barèmes!C16)</f>
        <v/>
      </c>
      <c r="D17" s="252" t="str">
        <f>IF(Barèmes!D16="","",Barèmes!D16)</f>
        <v/>
      </c>
      <c r="E17" s="252" t="str">
        <f>IF(Barèmes!E16="","",Barèmes!E16)</f>
        <v/>
      </c>
      <c r="F17" s="252" t="str">
        <f>IF(Barèmes!F16="","",Barèmes!F16)</f>
        <v/>
      </c>
      <c r="G17" s="252" t="str">
        <f>IF(Barèmes!G16="","",Barèmes!G16)</f>
        <v/>
      </c>
      <c r="H17" s="252" t="str">
        <f>IF(Barèmes!H16="","",Barèmes!H16)</f>
        <v/>
      </c>
      <c r="I17" s="252" t="str">
        <f>IF(Barèmes!I16="","",Barèmes!I16)</f>
        <v/>
      </c>
      <c r="J17" s="240" t="str">
        <f>IF($G17="","",IF($C17=Listes!$B$32,IF('Instruction Barèmes'!$E17&lt;=Listes!$B$53,('Instruction Barèmes'!$E17*(VLOOKUP('Instruction Barèmes'!$D17,Listes!$A$54:$E$60,2,FALSE))),IF('Instruction Barèmes'!$E17&gt;Listes!$E$53,('Instruction Barèmes'!$E17*(VLOOKUP('Instruction Barèmes'!$D17,Listes!$A$54:$E$60,5,FALSE))),('Instruction Barèmes'!$E17*(VLOOKUP('Instruction Barèmes'!$D17,Listes!$A$54:$E$60,3,FALSE))+(VLOOKUP('Instruction Barèmes'!$D17,Listes!$A$54:$E$60,4,FALSE)))))))</f>
        <v/>
      </c>
      <c r="K17" s="240" t="str">
        <f>IF($G17="","",IF($C17=Listes!$B$31,IF('Instruction Barèmes'!$E17&lt;=Listes!$B$42,('Instruction Barèmes'!$E17*(VLOOKUP('Instruction Barèmes'!$D17,Listes!$A$43:$E$49,2,FALSE))),IF('Instruction Barèmes'!$E17&gt;Listes!$D$42,('Instruction Barèmes'!$E17*(VLOOKUP('Instruction Barèmes'!$D17,Listes!$A$43:$E$49,5,FALSE))),('Instruction Barèmes'!$E17*(VLOOKUP('Instruction Barèmes'!$D17,Listes!$A$43:$E$49,3,FALSE))+(VLOOKUP('Instruction Barèmes'!$D17,Listes!$A$43:$E$49,4,FALSE)))))))</f>
        <v/>
      </c>
      <c r="L17" s="240" t="str">
        <f>IF($G17="","",IF($C17=Listes!$B$34,Listes!$I$31,IF($C17=Listes!$B$35,(VLOOKUP('Instruction Barèmes'!$F17,Listes!$E$31:$F$36,2,FALSE)),IF($C17=Listes!$B$33,IF('Instruction Barèmes'!$E17&lt;=Listes!$A$64,'Instruction Barèmes'!$E17*Listes!$A$65,IF('Instruction Barèmes'!$E17&gt;Listes!$D$64,'Instruction Barèmes'!$E17*Listes!$D$65,(('Instruction Barèmes'!$E17*Listes!$B$65)+Listes!$C$65)))))))</f>
        <v/>
      </c>
      <c r="M17" s="279" t="str">
        <f>IF(Barèmes!M16="","",Barèmes!M16)</f>
        <v/>
      </c>
      <c r="N17" s="94" t="str">
        <f t="shared" si="0"/>
        <v/>
      </c>
      <c r="O17" s="254" t="str">
        <f t="shared" si="1"/>
        <v/>
      </c>
      <c r="P17" s="304" t="str">
        <f t="shared" si="2"/>
        <v/>
      </c>
      <c r="Q17" s="285" t="str">
        <f t="shared" si="3"/>
        <v/>
      </c>
      <c r="R17" s="259"/>
      <c r="S17" s="126"/>
    </row>
    <row r="18" spans="1:19" ht="20.100000000000001" customHeight="1" x14ac:dyDescent="0.25">
      <c r="A18" s="244">
        <v>12</v>
      </c>
      <c r="B18" s="252" t="str">
        <f>IF(Barèmes!B17="","",Barèmes!B17)</f>
        <v/>
      </c>
      <c r="C18" s="252" t="str">
        <f>IF(Barèmes!C17="","",Barèmes!C17)</f>
        <v/>
      </c>
      <c r="D18" s="252" t="str">
        <f>IF(Barèmes!D17="","",Barèmes!D17)</f>
        <v/>
      </c>
      <c r="E18" s="252" t="str">
        <f>IF(Barèmes!E17="","",Barèmes!E17)</f>
        <v/>
      </c>
      <c r="F18" s="252" t="str">
        <f>IF(Barèmes!F17="","",Barèmes!F17)</f>
        <v/>
      </c>
      <c r="G18" s="252" t="str">
        <f>IF(Barèmes!G17="","",Barèmes!G17)</f>
        <v/>
      </c>
      <c r="H18" s="252" t="str">
        <f>IF(Barèmes!H17="","",Barèmes!H17)</f>
        <v/>
      </c>
      <c r="I18" s="252" t="str">
        <f>IF(Barèmes!I17="","",Barèmes!I17)</f>
        <v/>
      </c>
      <c r="J18" s="240" t="str">
        <f>IF($G18="","",IF($C18=Listes!$B$32,IF('Instruction Barèmes'!$E18&lt;=Listes!$B$53,('Instruction Barèmes'!$E18*(VLOOKUP('Instruction Barèmes'!$D18,Listes!$A$54:$E$60,2,FALSE))),IF('Instruction Barèmes'!$E18&gt;Listes!$E$53,('Instruction Barèmes'!$E18*(VLOOKUP('Instruction Barèmes'!$D18,Listes!$A$54:$E$60,5,FALSE))),('Instruction Barèmes'!$E18*(VLOOKUP('Instruction Barèmes'!$D18,Listes!$A$54:$E$60,3,FALSE))+(VLOOKUP('Instruction Barèmes'!$D18,Listes!$A$54:$E$60,4,FALSE)))))))</f>
        <v/>
      </c>
      <c r="K18" s="240" t="str">
        <f>IF($G18="","",IF($C18=Listes!$B$31,IF('Instruction Barèmes'!$E18&lt;=Listes!$B$42,('Instruction Barèmes'!$E18*(VLOOKUP('Instruction Barèmes'!$D18,Listes!$A$43:$E$49,2,FALSE))),IF('Instruction Barèmes'!$E18&gt;Listes!$D$42,('Instruction Barèmes'!$E18*(VLOOKUP('Instruction Barèmes'!$D18,Listes!$A$43:$E$49,5,FALSE))),('Instruction Barèmes'!$E18*(VLOOKUP('Instruction Barèmes'!$D18,Listes!$A$43:$E$49,3,FALSE))+(VLOOKUP('Instruction Barèmes'!$D18,Listes!$A$43:$E$49,4,FALSE)))))))</f>
        <v/>
      </c>
      <c r="L18" s="240" t="str">
        <f>IF($G18="","",IF($C18=Listes!$B$34,Listes!$I$31,IF($C18=Listes!$B$35,(VLOOKUP('Instruction Barèmes'!$F18,Listes!$E$31:$F$36,2,FALSE)),IF($C18=Listes!$B$33,IF('Instruction Barèmes'!$E18&lt;=Listes!$A$64,'Instruction Barèmes'!$E18*Listes!$A$65,IF('Instruction Barèmes'!$E18&gt;Listes!$D$64,'Instruction Barèmes'!$E18*Listes!$D$65,(('Instruction Barèmes'!$E18*Listes!$B$65)+Listes!$C$65)))))))</f>
        <v/>
      </c>
      <c r="M18" s="279" t="str">
        <f>IF(Barèmes!M17="","",Barèmes!M17)</f>
        <v/>
      </c>
      <c r="N18" s="94" t="str">
        <f t="shared" si="0"/>
        <v/>
      </c>
      <c r="O18" s="254" t="str">
        <f t="shared" si="1"/>
        <v/>
      </c>
      <c r="P18" s="304" t="str">
        <f t="shared" si="2"/>
        <v/>
      </c>
      <c r="Q18" s="285" t="str">
        <f t="shared" si="3"/>
        <v/>
      </c>
      <c r="R18" s="259"/>
      <c r="S18" s="126"/>
    </row>
    <row r="19" spans="1:19" ht="20.100000000000001" customHeight="1" x14ac:dyDescent="0.25">
      <c r="A19" s="244">
        <v>13</v>
      </c>
      <c r="B19" s="252" t="str">
        <f>IF(Barèmes!B18="","",Barèmes!B18)</f>
        <v/>
      </c>
      <c r="C19" s="252" t="str">
        <f>IF(Barèmes!C18="","",Barèmes!C18)</f>
        <v/>
      </c>
      <c r="D19" s="252" t="str">
        <f>IF(Barèmes!D18="","",Barèmes!D18)</f>
        <v/>
      </c>
      <c r="E19" s="252" t="str">
        <f>IF(Barèmes!E18="","",Barèmes!E18)</f>
        <v/>
      </c>
      <c r="F19" s="252" t="str">
        <f>IF(Barèmes!F18="","",Barèmes!F18)</f>
        <v/>
      </c>
      <c r="G19" s="252" t="str">
        <f>IF(Barèmes!G18="","",Barèmes!G18)</f>
        <v/>
      </c>
      <c r="H19" s="252" t="str">
        <f>IF(Barèmes!H18="","",Barèmes!H18)</f>
        <v/>
      </c>
      <c r="I19" s="252" t="str">
        <f>IF(Barèmes!I18="","",Barèmes!I18)</f>
        <v/>
      </c>
      <c r="J19" s="240" t="str">
        <f>IF($G19="","",IF($C19=Listes!$B$32,IF('Instruction Barèmes'!$E19&lt;=Listes!$B$53,('Instruction Barèmes'!$E19*(VLOOKUP('Instruction Barèmes'!$D19,Listes!$A$54:$E$60,2,FALSE))),IF('Instruction Barèmes'!$E19&gt;Listes!$E$53,('Instruction Barèmes'!$E19*(VLOOKUP('Instruction Barèmes'!$D19,Listes!$A$54:$E$60,5,FALSE))),('Instruction Barèmes'!$E19*(VLOOKUP('Instruction Barèmes'!$D19,Listes!$A$54:$E$60,3,FALSE))+(VLOOKUP('Instruction Barèmes'!$D19,Listes!$A$54:$E$60,4,FALSE)))))))</f>
        <v/>
      </c>
      <c r="K19" s="240" t="str">
        <f>IF($G19="","",IF($C19=Listes!$B$31,IF('Instruction Barèmes'!$E19&lt;=Listes!$B$42,('Instruction Barèmes'!$E19*(VLOOKUP('Instruction Barèmes'!$D19,Listes!$A$43:$E$49,2,FALSE))),IF('Instruction Barèmes'!$E19&gt;Listes!$D$42,('Instruction Barèmes'!$E19*(VLOOKUP('Instruction Barèmes'!$D19,Listes!$A$43:$E$49,5,FALSE))),('Instruction Barèmes'!$E19*(VLOOKUP('Instruction Barèmes'!$D19,Listes!$A$43:$E$49,3,FALSE))+(VLOOKUP('Instruction Barèmes'!$D19,Listes!$A$43:$E$49,4,FALSE)))))))</f>
        <v/>
      </c>
      <c r="L19" s="240" t="str">
        <f>IF($G19="","",IF($C19=Listes!$B$34,Listes!$I$31,IF($C19=Listes!$B$35,(VLOOKUP('Instruction Barèmes'!$F19,Listes!$E$31:$F$36,2,FALSE)),IF($C19=Listes!$B$33,IF('Instruction Barèmes'!$E19&lt;=Listes!$A$64,'Instruction Barèmes'!$E19*Listes!$A$65,IF('Instruction Barèmes'!$E19&gt;Listes!$D$64,'Instruction Barèmes'!$E19*Listes!$D$65,(('Instruction Barèmes'!$E19*Listes!$B$65)+Listes!$C$65)))))))</f>
        <v/>
      </c>
      <c r="M19" s="279" t="str">
        <f>IF(Barèmes!M18="","",Barèmes!M18)</f>
        <v/>
      </c>
      <c r="N19" s="94" t="str">
        <f t="shared" si="0"/>
        <v/>
      </c>
      <c r="O19" s="254" t="str">
        <f t="shared" si="1"/>
        <v/>
      </c>
      <c r="P19" s="304" t="str">
        <f t="shared" si="2"/>
        <v/>
      </c>
      <c r="Q19" s="285" t="str">
        <f t="shared" si="3"/>
        <v/>
      </c>
      <c r="R19" s="259"/>
      <c r="S19" s="126"/>
    </row>
    <row r="20" spans="1:19" ht="20.100000000000001" customHeight="1" x14ac:dyDescent="0.25">
      <c r="A20" s="244">
        <v>14</v>
      </c>
      <c r="B20" s="252" t="str">
        <f>IF(Barèmes!B19="","",Barèmes!B19)</f>
        <v/>
      </c>
      <c r="C20" s="252" t="str">
        <f>IF(Barèmes!C19="","",Barèmes!C19)</f>
        <v/>
      </c>
      <c r="D20" s="252" t="str">
        <f>IF(Barèmes!D19="","",Barèmes!D19)</f>
        <v/>
      </c>
      <c r="E20" s="252" t="str">
        <f>IF(Barèmes!E19="","",Barèmes!E19)</f>
        <v/>
      </c>
      <c r="F20" s="252" t="str">
        <f>IF(Barèmes!F19="","",Barèmes!F19)</f>
        <v/>
      </c>
      <c r="G20" s="252" t="str">
        <f>IF(Barèmes!G19="","",Barèmes!G19)</f>
        <v/>
      </c>
      <c r="H20" s="252" t="str">
        <f>IF(Barèmes!H19="","",Barèmes!H19)</f>
        <v/>
      </c>
      <c r="I20" s="252" t="str">
        <f>IF(Barèmes!I19="","",Barèmes!I19)</f>
        <v/>
      </c>
      <c r="J20" s="240" t="str">
        <f>IF($G20="","",IF($C20=Listes!$B$32,IF('Instruction Barèmes'!$E20&lt;=Listes!$B$53,('Instruction Barèmes'!$E20*(VLOOKUP('Instruction Barèmes'!$D20,Listes!$A$54:$E$60,2,FALSE))),IF('Instruction Barèmes'!$E20&gt;Listes!$E$53,('Instruction Barèmes'!$E20*(VLOOKUP('Instruction Barèmes'!$D20,Listes!$A$54:$E$60,5,FALSE))),('Instruction Barèmes'!$E20*(VLOOKUP('Instruction Barèmes'!$D20,Listes!$A$54:$E$60,3,FALSE))+(VLOOKUP('Instruction Barèmes'!$D20,Listes!$A$54:$E$60,4,FALSE)))))))</f>
        <v/>
      </c>
      <c r="K20" s="240" t="str">
        <f>IF($G20="","",IF($C20=Listes!$B$31,IF('Instruction Barèmes'!$E20&lt;=Listes!$B$42,('Instruction Barèmes'!$E20*(VLOOKUP('Instruction Barèmes'!$D20,Listes!$A$43:$E$49,2,FALSE))),IF('Instruction Barèmes'!$E20&gt;Listes!$D$42,('Instruction Barèmes'!$E20*(VLOOKUP('Instruction Barèmes'!$D20,Listes!$A$43:$E$49,5,FALSE))),('Instruction Barèmes'!$E20*(VLOOKUP('Instruction Barèmes'!$D20,Listes!$A$43:$E$49,3,FALSE))+(VLOOKUP('Instruction Barèmes'!$D20,Listes!$A$43:$E$49,4,FALSE)))))))</f>
        <v/>
      </c>
      <c r="L20" s="240" t="str">
        <f>IF($G20="","",IF($C20=Listes!$B$34,Listes!$I$31,IF($C20=Listes!$B$35,(VLOOKUP('Instruction Barèmes'!$F20,Listes!$E$31:$F$36,2,FALSE)),IF($C20=Listes!$B$33,IF('Instruction Barèmes'!$E20&lt;=Listes!$A$64,'Instruction Barèmes'!$E20*Listes!$A$65,IF('Instruction Barèmes'!$E20&gt;Listes!$D$64,'Instruction Barèmes'!$E20*Listes!$D$65,(('Instruction Barèmes'!$E20*Listes!$B$65)+Listes!$C$65)))))))</f>
        <v/>
      </c>
      <c r="M20" s="279" t="str">
        <f>IF(Barèmes!M19="","",Barèmes!M19)</f>
        <v/>
      </c>
      <c r="N20" s="94" t="str">
        <f t="shared" si="0"/>
        <v/>
      </c>
      <c r="O20" s="254" t="str">
        <f t="shared" si="1"/>
        <v/>
      </c>
      <c r="P20" s="304" t="str">
        <f t="shared" si="2"/>
        <v/>
      </c>
      <c r="Q20" s="285" t="str">
        <f t="shared" si="3"/>
        <v/>
      </c>
      <c r="R20" s="259"/>
      <c r="S20" s="126"/>
    </row>
    <row r="21" spans="1:19" ht="20.100000000000001" customHeight="1" x14ac:dyDescent="0.25">
      <c r="A21" s="244">
        <v>15</v>
      </c>
      <c r="B21" s="252" t="str">
        <f>IF(Barèmes!B20="","",Barèmes!B20)</f>
        <v/>
      </c>
      <c r="C21" s="252" t="str">
        <f>IF(Barèmes!C20="","",Barèmes!C20)</f>
        <v/>
      </c>
      <c r="D21" s="252" t="str">
        <f>IF(Barèmes!D20="","",Barèmes!D20)</f>
        <v/>
      </c>
      <c r="E21" s="252" t="str">
        <f>IF(Barèmes!E20="","",Barèmes!E20)</f>
        <v/>
      </c>
      <c r="F21" s="252" t="str">
        <f>IF(Barèmes!F20="","",Barèmes!F20)</f>
        <v/>
      </c>
      <c r="G21" s="252" t="str">
        <f>IF(Barèmes!G20="","",Barèmes!G20)</f>
        <v/>
      </c>
      <c r="H21" s="252" t="str">
        <f>IF(Barèmes!H20="","",Barèmes!H20)</f>
        <v/>
      </c>
      <c r="I21" s="252" t="str">
        <f>IF(Barèmes!I20="","",Barèmes!I20)</f>
        <v/>
      </c>
      <c r="J21" s="240" t="str">
        <f>IF($G21="","",IF($C21=Listes!$B$32,IF('Instruction Barèmes'!$E21&lt;=Listes!$B$53,('Instruction Barèmes'!$E21*(VLOOKUP('Instruction Barèmes'!$D21,Listes!$A$54:$E$60,2,FALSE))),IF('Instruction Barèmes'!$E21&gt;Listes!$E$53,('Instruction Barèmes'!$E21*(VLOOKUP('Instruction Barèmes'!$D21,Listes!$A$54:$E$60,5,FALSE))),('Instruction Barèmes'!$E21*(VLOOKUP('Instruction Barèmes'!$D21,Listes!$A$54:$E$60,3,FALSE))+(VLOOKUP('Instruction Barèmes'!$D21,Listes!$A$54:$E$60,4,FALSE)))))))</f>
        <v/>
      </c>
      <c r="K21" s="240" t="str">
        <f>IF($G21="","",IF($C21=Listes!$B$31,IF('Instruction Barèmes'!$E21&lt;=Listes!$B$42,('Instruction Barèmes'!$E21*(VLOOKUP('Instruction Barèmes'!$D21,Listes!$A$43:$E$49,2,FALSE))),IF('Instruction Barèmes'!$E21&gt;Listes!$D$42,('Instruction Barèmes'!$E21*(VLOOKUP('Instruction Barèmes'!$D21,Listes!$A$43:$E$49,5,FALSE))),('Instruction Barèmes'!$E21*(VLOOKUP('Instruction Barèmes'!$D21,Listes!$A$43:$E$49,3,FALSE))+(VLOOKUP('Instruction Barèmes'!$D21,Listes!$A$43:$E$49,4,FALSE)))))))</f>
        <v/>
      </c>
      <c r="L21" s="240" t="str">
        <f>IF($G21="","",IF($C21=Listes!$B$34,Listes!$I$31,IF($C21=Listes!$B$35,(VLOOKUP('Instruction Barèmes'!$F21,Listes!$E$31:$F$36,2,FALSE)),IF($C21=Listes!$B$33,IF('Instruction Barèmes'!$E21&lt;=Listes!$A$64,'Instruction Barèmes'!$E21*Listes!$A$65,IF('Instruction Barèmes'!$E21&gt;Listes!$D$64,'Instruction Barèmes'!$E21*Listes!$D$65,(('Instruction Barèmes'!$E21*Listes!$B$65)+Listes!$C$65)))))))</f>
        <v/>
      </c>
      <c r="M21" s="279" t="str">
        <f>IF(Barèmes!M20="","",Barèmes!M20)</f>
        <v/>
      </c>
      <c r="N21" s="94" t="str">
        <f t="shared" si="0"/>
        <v/>
      </c>
      <c r="O21" s="254" t="str">
        <f t="shared" si="1"/>
        <v/>
      </c>
      <c r="P21" s="304" t="str">
        <f t="shared" si="2"/>
        <v/>
      </c>
      <c r="Q21" s="285" t="str">
        <f t="shared" si="3"/>
        <v/>
      </c>
      <c r="R21" s="259"/>
      <c r="S21" s="126"/>
    </row>
    <row r="22" spans="1:19" ht="20.100000000000001" customHeight="1" x14ac:dyDescent="0.25">
      <c r="A22" s="244">
        <v>16</v>
      </c>
      <c r="B22" s="252" t="str">
        <f>IF(Barèmes!B21="","",Barèmes!B21)</f>
        <v/>
      </c>
      <c r="C22" s="252" t="str">
        <f>IF(Barèmes!C21="","",Barèmes!C21)</f>
        <v/>
      </c>
      <c r="D22" s="252" t="str">
        <f>IF(Barèmes!D21="","",Barèmes!D21)</f>
        <v/>
      </c>
      <c r="E22" s="252" t="str">
        <f>IF(Barèmes!E21="","",Barèmes!E21)</f>
        <v/>
      </c>
      <c r="F22" s="252" t="str">
        <f>IF(Barèmes!F21="","",Barèmes!F21)</f>
        <v/>
      </c>
      <c r="G22" s="252" t="str">
        <f>IF(Barèmes!G21="","",Barèmes!G21)</f>
        <v/>
      </c>
      <c r="H22" s="252" t="str">
        <f>IF(Barèmes!H21="","",Barèmes!H21)</f>
        <v/>
      </c>
      <c r="I22" s="252" t="str">
        <f>IF(Barèmes!I21="","",Barèmes!I21)</f>
        <v/>
      </c>
      <c r="J22" s="240" t="str">
        <f>IF($G22="","",IF($C22=Listes!$B$32,IF('Instruction Barèmes'!$E22&lt;=Listes!$B$53,('Instruction Barèmes'!$E22*(VLOOKUP('Instruction Barèmes'!$D22,Listes!$A$54:$E$60,2,FALSE))),IF('Instruction Barèmes'!$E22&gt;Listes!$E$53,('Instruction Barèmes'!$E22*(VLOOKUP('Instruction Barèmes'!$D22,Listes!$A$54:$E$60,5,FALSE))),('Instruction Barèmes'!$E22*(VLOOKUP('Instruction Barèmes'!$D22,Listes!$A$54:$E$60,3,FALSE))+(VLOOKUP('Instruction Barèmes'!$D22,Listes!$A$54:$E$60,4,FALSE)))))))</f>
        <v/>
      </c>
      <c r="K22" s="240" t="str">
        <f>IF($G22="","",IF($C22=Listes!$B$31,IF('Instruction Barèmes'!$E22&lt;=Listes!$B$42,('Instruction Barèmes'!$E22*(VLOOKUP('Instruction Barèmes'!$D22,Listes!$A$43:$E$49,2,FALSE))),IF('Instruction Barèmes'!$E22&gt;Listes!$D$42,('Instruction Barèmes'!$E22*(VLOOKUP('Instruction Barèmes'!$D22,Listes!$A$43:$E$49,5,FALSE))),('Instruction Barèmes'!$E22*(VLOOKUP('Instruction Barèmes'!$D22,Listes!$A$43:$E$49,3,FALSE))+(VLOOKUP('Instruction Barèmes'!$D22,Listes!$A$43:$E$49,4,FALSE)))))))</f>
        <v/>
      </c>
      <c r="L22" s="240" t="str">
        <f>IF($G22="","",IF($C22=Listes!$B$34,Listes!$I$31,IF($C22=Listes!$B$35,(VLOOKUP('Instruction Barèmes'!$F22,Listes!$E$31:$F$36,2,FALSE)),IF($C22=Listes!$B$33,IF('Instruction Barèmes'!$E22&lt;=Listes!$A$64,'Instruction Barèmes'!$E22*Listes!$A$65,IF('Instruction Barèmes'!$E22&gt;Listes!$D$64,'Instruction Barèmes'!$E22*Listes!$D$65,(('Instruction Barèmes'!$E22*Listes!$B$65)+Listes!$C$65)))))))</f>
        <v/>
      </c>
      <c r="M22" s="279" t="str">
        <f>IF(Barèmes!M21="","",Barèmes!M21)</f>
        <v/>
      </c>
      <c r="N22" s="94" t="str">
        <f t="shared" si="0"/>
        <v/>
      </c>
      <c r="O22" s="254" t="str">
        <f t="shared" si="1"/>
        <v/>
      </c>
      <c r="P22" s="304" t="str">
        <f t="shared" si="2"/>
        <v/>
      </c>
      <c r="Q22" s="285" t="str">
        <f t="shared" si="3"/>
        <v/>
      </c>
      <c r="R22" s="259"/>
      <c r="S22" s="126"/>
    </row>
    <row r="23" spans="1:19" ht="20.100000000000001" customHeight="1" x14ac:dyDescent="0.25">
      <c r="A23" s="244">
        <v>17</v>
      </c>
      <c r="B23" s="252" t="str">
        <f>IF(Barèmes!B22="","",Barèmes!B22)</f>
        <v/>
      </c>
      <c r="C23" s="252" t="str">
        <f>IF(Barèmes!C22="","",Barèmes!C22)</f>
        <v/>
      </c>
      <c r="D23" s="252" t="str">
        <f>IF(Barèmes!D22="","",Barèmes!D22)</f>
        <v/>
      </c>
      <c r="E23" s="252" t="str">
        <f>IF(Barèmes!E22="","",Barèmes!E22)</f>
        <v/>
      </c>
      <c r="F23" s="252" t="str">
        <f>IF(Barèmes!F22="","",Barèmes!F22)</f>
        <v/>
      </c>
      <c r="G23" s="252" t="str">
        <f>IF(Barèmes!G22="","",Barèmes!G22)</f>
        <v/>
      </c>
      <c r="H23" s="252" t="str">
        <f>IF(Barèmes!H22="","",Barèmes!H22)</f>
        <v/>
      </c>
      <c r="I23" s="252" t="str">
        <f>IF(Barèmes!I22="","",Barèmes!I22)</f>
        <v/>
      </c>
      <c r="J23" s="240" t="str">
        <f>IF($G23="","",IF($C23=Listes!$B$32,IF('Instruction Barèmes'!$E23&lt;=Listes!$B$53,('Instruction Barèmes'!$E23*(VLOOKUP('Instruction Barèmes'!$D23,Listes!$A$54:$E$60,2,FALSE))),IF('Instruction Barèmes'!$E23&gt;Listes!$E$53,('Instruction Barèmes'!$E23*(VLOOKUP('Instruction Barèmes'!$D23,Listes!$A$54:$E$60,5,FALSE))),('Instruction Barèmes'!$E23*(VLOOKUP('Instruction Barèmes'!$D23,Listes!$A$54:$E$60,3,FALSE))+(VLOOKUP('Instruction Barèmes'!$D23,Listes!$A$54:$E$60,4,FALSE)))))))</f>
        <v/>
      </c>
      <c r="K23" s="240" t="str">
        <f>IF($G23="","",IF($C23=Listes!$B$31,IF('Instruction Barèmes'!$E23&lt;=Listes!$B$42,('Instruction Barèmes'!$E23*(VLOOKUP('Instruction Barèmes'!$D23,Listes!$A$43:$E$49,2,FALSE))),IF('Instruction Barèmes'!$E23&gt;Listes!$D$42,('Instruction Barèmes'!$E23*(VLOOKUP('Instruction Barèmes'!$D23,Listes!$A$43:$E$49,5,FALSE))),('Instruction Barèmes'!$E23*(VLOOKUP('Instruction Barèmes'!$D23,Listes!$A$43:$E$49,3,FALSE))+(VLOOKUP('Instruction Barèmes'!$D23,Listes!$A$43:$E$49,4,FALSE)))))))</f>
        <v/>
      </c>
      <c r="L23" s="240" t="str">
        <f>IF($G23="","",IF($C23=Listes!$B$34,Listes!$I$31,IF($C23=Listes!$B$35,(VLOOKUP('Instruction Barèmes'!$F23,Listes!$E$31:$F$36,2,FALSE)),IF($C23=Listes!$B$33,IF('Instruction Barèmes'!$E23&lt;=Listes!$A$64,'Instruction Barèmes'!$E23*Listes!$A$65,IF('Instruction Barèmes'!$E23&gt;Listes!$D$64,'Instruction Barèmes'!$E23*Listes!$D$65,(('Instruction Barèmes'!$E23*Listes!$B$65)+Listes!$C$65)))))))</f>
        <v/>
      </c>
      <c r="M23" s="279" t="str">
        <f>IF(Barèmes!M22="","",Barèmes!M22)</f>
        <v/>
      </c>
      <c r="N23" s="94" t="str">
        <f t="shared" si="0"/>
        <v/>
      </c>
      <c r="O23" s="254" t="str">
        <f t="shared" si="1"/>
        <v/>
      </c>
      <c r="P23" s="304" t="str">
        <f t="shared" si="2"/>
        <v/>
      </c>
      <c r="Q23" s="285" t="str">
        <f t="shared" si="3"/>
        <v/>
      </c>
      <c r="R23" s="259"/>
      <c r="S23" s="126"/>
    </row>
    <row r="24" spans="1:19" ht="20.100000000000001" customHeight="1" x14ac:dyDescent="0.25">
      <c r="A24" s="244">
        <v>18</v>
      </c>
      <c r="B24" s="252" t="str">
        <f>IF(Barèmes!B23="","",Barèmes!B23)</f>
        <v/>
      </c>
      <c r="C24" s="252" t="str">
        <f>IF(Barèmes!C23="","",Barèmes!C23)</f>
        <v/>
      </c>
      <c r="D24" s="252" t="str">
        <f>IF(Barèmes!D23="","",Barèmes!D23)</f>
        <v/>
      </c>
      <c r="E24" s="252" t="str">
        <f>IF(Barèmes!E23="","",Barèmes!E23)</f>
        <v/>
      </c>
      <c r="F24" s="252" t="str">
        <f>IF(Barèmes!F23="","",Barèmes!F23)</f>
        <v/>
      </c>
      <c r="G24" s="252" t="str">
        <f>IF(Barèmes!G23="","",Barèmes!G23)</f>
        <v/>
      </c>
      <c r="H24" s="252" t="str">
        <f>IF(Barèmes!H23="","",Barèmes!H23)</f>
        <v/>
      </c>
      <c r="I24" s="252" t="str">
        <f>IF(Barèmes!I23="","",Barèmes!I23)</f>
        <v/>
      </c>
      <c r="J24" s="240" t="str">
        <f>IF($G24="","",IF($C24=Listes!$B$32,IF('Instruction Barèmes'!$E24&lt;=Listes!$B$53,('Instruction Barèmes'!$E24*(VLOOKUP('Instruction Barèmes'!$D24,Listes!$A$54:$E$60,2,FALSE))),IF('Instruction Barèmes'!$E24&gt;Listes!$E$53,('Instruction Barèmes'!$E24*(VLOOKUP('Instruction Barèmes'!$D24,Listes!$A$54:$E$60,5,FALSE))),('Instruction Barèmes'!$E24*(VLOOKUP('Instruction Barèmes'!$D24,Listes!$A$54:$E$60,3,FALSE))+(VLOOKUP('Instruction Barèmes'!$D24,Listes!$A$54:$E$60,4,FALSE)))))))</f>
        <v/>
      </c>
      <c r="K24" s="240" t="str">
        <f>IF($G24="","",IF($C24=Listes!$B$31,IF('Instruction Barèmes'!$E24&lt;=Listes!$B$42,('Instruction Barèmes'!$E24*(VLOOKUP('Instruction Barèmes'!$D24,Listes!$A$43:$E$49,2,FALSE))),IF('Instruction Barèmes'!$E24&gt;Listes!$D$42,('Instruction Barèmes'!$E24*(VLOOKUP('Instruction Barèmes'!$D24,Listes!$A$43:$E$49,5,FALSE))),('Instruction Barèmes'!$E24*(VLOOKUP('Instruction Barèmes'!$D24,Listes!$A$43:$E$49,3,FALSE))+(VLOOKUP('Instruction Barèmes'!$D24,Listes!$A$43:$E$49,4,FALSE)))))))</f>
        <v/>
      </c>
      <c r="L24" s="240" t="str">
        <f>IF($G24="","",IF($C24=Listes!$B$34,Listes!$I$31,IF($C24=Listes!$B$35,(VLOOKUP('Instruction Barèmes'!$F24,Listes!$E$31:$F$36,2,FALSE)),IF($C24=Listes!$B$33,IF('Instruction Barèmes'!$E24&lt;=Listes!$A$64,'Instruction Barèmes'!$E24*Listes!$A$65,IF('Instruction Barèmes'!$E24&gt;Listes!$D$64,'Instruction Barèmes'!$E24*Listes!$D$65,(('Instruction Barèmes'!$E24*Listes!$B$65)+Listes!$C$65)))))))</f>
        <v/>
      </c>
      <c r="M24" s="279" t="str">
        <f>IF(Barèmes!M23="","",Barèmes!M23)</f>
        <v/>
      </c>
      <c r="N24" s="94" t="str">
        <f t="shared" si="0"/>
        <v/>
      </c>
      <c r="O24" s="254" t="str">
        <f t="shared" si="1"/>
        <v/>
      </c>
      <c r="P24" s="304" t="str">
        <f t="shared" si="2"/>
        <v/>
      </c>
      <c r="Q24" s="285" t="str">
        <f t="shared" si="3"/>
        <v/>
      </c>
      <c r="R24" s="259"/>
      <c r="S24" s="126"/>
    </row>
    <row r="25" spans="1:19" ht="20.100000000000001" customHeight="1" x14ac:dyDescent="0.25">
      <c r="A25" s="244">
        <v>19</v>
      </c>
      <c r="B25" s="252" t="str">
        <f>IF(Barèmes!B24="","",Barèmes!B24)</f>
        <v/>
      </c>
      <c r="C25" s="252" t="str">
        <f>IF(Barèmes!C24="","",Barèmes!C24)</f>
        <v/>
      </c>
      <c r="D25" s="252" t="str">
        <f>IF(Barèmes!D24="","",Barèmes!D24)</f>
        <v/>
      </c>
      <c r="E25" s="252" t="str">
        <f>IF(Barèmes!E24="","",Barèmes!E24)</f>
        <v/>
      </c>
      <c r="F25" s="252" t="str">
        <f>IF(Barèmes!F24="","",Barèmes!F24)</f>
        <v/>
      </c>
      <c r="G25" s="252" t="str">
        <f>IF(Barèmes!G24="","",Barèmes!G24)</f>
        <v/>
      </c>
      <c r="H25" s="252" t="str">
        <f>IF(Barèmes!H24="","",Barèmes!H24)</f>
        <v/>
      </c>
      <c r="I25" s="252" t="str">
        <f>IF(Barèmes!I24="","",Barèmes!I24)</f>
        <v/>
      </c>
      <c r="J25" s="240" t="str">
        <f>IF($G25="","",IF($C25=Listes!$B$32,IF('Instruction Barèmes'!$E25&lt;=Listes!$B$53,('Instruction Barèmes'!$E25*(VLOOKUP('Instruction Barèmes'!$D25,Listes!$A$54:$E$60,2,FALSE))),IF('Instruction Barèmes'!$E25&gt;Listes!$E$53,('Instruction Barèmes'!$E25*(VLOOKUP('Instruction Barèmes'!$D25,Listes!$A$54:$E$60,5,FALSE))),('Instruction Barèmes'!$E25*(VLOOKUP('Instruction Barèmes'!$D25,Listes!$A$54:$E$60,3,FALSE))+(VLOOKUP('Instruction Barèmes'!$D25,Listes!$A$54:$E$60,4,FALSE)))))))</f>
        <v/>
      </c>
      <c r="K25" s="240" t="str">
        <f>IF($G25="","",IF($C25=Listes!$B$31,IF('Instruction Barèmes'!$E25&lt;=Listes!$B$42,('Instruction Barèmes'!$E25*(VLOOKUP('Instruction Barèmes'!$D25,Listes!$A$43:$E$49,2,FALSE))),IF('Instruction Barèmes'!$E25&gt;Listes!$D$42,('Instruction Barèmes'!$E25*(VLOOKUP('Instruction Barèmes'!$D25,Listes!$A$43:$E$49,5,FALSE))),('Instruction Barèmes'!$E25*(VLOOKUP('Instruction Barèmes'!$D25,Listes!$A$43:$E$49,3,FALSE))+(VLOOKUP('Instruction Barèmes'!$D25,Listes!$A$43:$E$49,4,FALSE)))))))</f>
        <v/>
      </c>
      <c r="L25" s="240" t="str">
        <f>IF($G25="","",IF($C25=Listes!$B$34,Listes!$I$31,IF($C25=Listes!$B$35,(VLOOKUP('Instruction Barèmes'!$F25,Listes!$E$31:$F$36,2,FALSE)),IF($C25=Listes!$B$33,IF('Instruction Barèmes'!$E25&lt;=Listes!$A$64,'Instruction Barèmes'!$E25*Listes!$A$65,IF('Instruction Barèmes'!$E25&gt;Listes!$D$64,'Instruction Barèmes'!$E25*Listes!$D$65,(('Instruction Barèmes'!$E25*Listes!$B$65)+Listes!$C$65)))))))</f>
        <v/>
      </c>
      <c r="M25" s="279" t="str">
        <f>IF(Barèmes!M24="","",Barèmes!M24)</f>
        <v/>
      </c>
      <c r="N25" s="94" t="str">
        <f t="shared" si="0"/>
        <v/>
      </c>
      <c r="O25" s="254" t="str">
        <f t="shared" si="1"/>
        <v/>
      </c>
      <c r="P25" s="304" t="str">
        <f t="shared" si="2"/>
        <v/>
      </c>
      <c r="Q25" s="285" t="str">
        <f t="shared" si="3"/>
        <v/>
      </c>
      <c r="R25" s="259"/>
      <c r="S25" s="126"/>
    </row>
    <row r="26" spans="1:19" ht="20.100000000000001" customHeight="1" x14ac:dyDescent="0.25">
      <c r="A26" s="244">
        <v>20</v>
      </c>
      <c r="B26" s="252" t="str">
        <f>IF(Barèmes!B25="","",Barèmes!B25)</f>
        <v/>
      </c>
      <c r="C26" s="252" t="str">
        <f>IF(Barèmes!C25="","",Barèmes!C25)</f>
        <v/>
      </c>
      <c r="D26" s="252" t="str">
        <f>IF(Barèmes!D25="","",Barèmes!D25)</f>
        <v/>
      </c>
      <c r="E26" s="252" t="str">
        <f>IF(Barèmes!E25="","",Barèmes!E25)</f>
        <v/>
      </c>
      <c r="F26" s="252" t="str">
        <f>IF(Barèmes!F25="","",Barèmes!F25)</f>
        <v/>
      </c>
      <c r="G26" s="252" t="str">
        <f>IF(Barèmes!G25="","",Barèmes!G25)</f>
        <v/>
      </c>
      <c r="H26" s="252" t="str">
        <f>IF(Barèmes!H25="","",Barèmes!H25)</f>
        <v/>
      </c>
      <c r="I26" s="252" t="str">
        <f>IF(Barèmes!I25="","",Barèmes!I25)</f>
        <v/>
      </c>
      <c r="J26" s="240" t="str">
        <f>IF($G26="","",IF($C26=Listes!$B$32,IF('Instruction Barèmes'!$E26&lt;=Listes!$B$53,('Instruction Barèmes'!$E26*(VLOOKUP('Instruction Barèmes'!$D26,Listes!$A$54:$E$60,2,FALSE))),IF('Instruction Barèmes'!$E26&gt;Listes!$E$53,('Instruction Barèmes'!$E26*(VLOOKUP('Instruction Barèmes'!$D26,Listes!$A$54:$E$60,5,FALSE))),('Instruction Barèmes'!$E26*(VLOOKUP('Instruction Barèmes'!$D26,Listes!$A$54:$E$60,3,FALSE))+(VLOOKUP('Instruction Barèmes'!$D26,Listes!$A$54:$E$60,4,FALSE)))))))</f>
        <v/>
      </c>
      <c r="K26" s="240" t="str">
        <f>IF($G26="","",IF($C26=Listes!$B$31,IF('Instruction Barèmes'!$E26&lt;=Listes!$B$42,('Instruction Barèmes'!$E26*(VLOOKUP('Instruction Barèmes'!$D26,Listes!$A$43:$E$49,2,FALSE))),IF('Instruction Barèmes'!$E26&gt;Listes!$D$42,('Instruction Barèmes'!$E26*(VLOOKUP('Instruction Barèmes'!$D26,Listes!$A$43:$E$49,5,FALSE))),('Instruction Barèmes'!$E26*(VLOOKUP('Instruction Barèmes'!$D26,Listes!$A$43:$E$49,3,FALSE))+(VLOOKUP('Instruction Barèmes'!$D26,Listes!$A$43:$E$49,4,FALSE)))))))</f>
        <v/>
      </c>
      <c r="L26" s="240" t="str">
        <f>IF($G26="","",IF($C26=Listes!$B$34,Listes!$I$31,IF($C26=Listes!$B$35,(VLOOKUP('Instruction Barèmes'!$F26,Listes!$E$31:$F$36,2,FALSE)),IF($C26=Listes!$B$33,IF('Instruction Barèmes'!$E26&lt;=Listes!$A$64,'Instruction Barèmes'!$E26*Listes!$A$65,IF('Instruction Barèmes'!$E26&gt;Listes!$D$64,'Instruction Barèmes'!$E26*Listes!$D$65,(('Instruction Barèmes'!$E26*Listes!$B$65)+Listes!$C$65)))))))</f>
        <v/>
      </c>
      <c r="M26" s="279" t="str">
        <f>IF(Barèmes!M25="","",Barèmes!M25)</f>
        <v/>
      </c>
      <c r="N26" s="94" t="str">
        <f t="shared" si="0"/>
        <v/>
      </c>
      <c r="O26" s="254" t="str">
        <f t="shared" si="1"/>
        <v/>
      </c>
      <c r="P26" s="304" t="str">
        <f t="shared" si="2"/>
        <v/>
      </c>
      <c r="Q26" s="285" t="str">
        <f t="shared" si="3"/>
        <v/>
      </c>
      <c r="R26" s="259"/>
      <c r="S26" s="126"/>
    </row>
    <row r="27" spans="1:19" ht="20.100000000000001" customHeight="1" x14ac:dyDescent="0.25">
      <c r="A27" s="244">
        <v>21</v>
      </c>
      <c r="B27" s="252" t="str">
        <f>IF(Barèmes!B26="","",Barèmes!B26)</f>
        <v/>
      </c>
      <c r="C27" s="252" t="str">
        <f>IF(Barèmes!C26="","",Barèmes!C26)</f>
        <v/>
      </c>
      <c r="D27" s="252" t="str">
        <f>IF(Barèmes!D26="","",Barèmes!D26)</f>
        <v/>
      </c>
      <c r="E27" s="252" t="str">
        <f>IF(Barèmes!E26="","",Barèmes!E26)</f>
        <v/>
      </c>
      <c r="F27" s="252" t="str">
        <f>IF(Barèmes!F26="","",Barèmes!F26)</f>
        <v/>
      </c>
      <c r="G27" s="252" t="str">
        <f>IF(Barèmes!G26="","",Barèmes!G26)</f>
        <v/>
      </c>
      <c r="H27" s="252" t="str">
        <f>IF(Barèmes!H26="","",Barèmes!H26)</f>
        <v/>
      </c>
      <c r="I27" s="252" t="str">
        <f>IF(Barèmes!I26="","",Barèmes!I26)</f>
        <v/>
      </c>
      <c r="J27" s="240" t="str">
        <f>IF($G27="","",IF($C27=Listes!$B$32,IF('Instruction Barèmes'!$E27&lt;=Listes!$B$53,('Instruction Barèmes'!$E27*(VLOOKUP('Instruction Barèmes'!$D27,Listes!$A$54:$E$60,2,FALSE))),IF('Instruction Barèmes'!$E27&gt;Listes!$E$53,('Instruction Barèmes'!$E27*(VLOOKUP('Instruction Barèmes'!$D27,Listes!$A$54:$E$60,5,FALSE))),('Instruction Barèmes'!$E27*(VLOOKUP('Instruction Barèmes'!$D27,Listes!$A$54:$E$60,3,FALSE))+(VLOOKUP('Instruction Barèmes'!$D27,Listes!$A$54:$E$60,4,FALSE)))))))</f>
        <v/>
      </c>
      <c r="K27" s="240" t="str">
        <f>IF($G27="","",IF($C27=Listes!$B$31,IF('Instruction Barèmes'!$E27&lt;=Listes!$B$42,('Instruction Barèmes'!$E27*(VLOOKUP('Instruction Barèmes'!$D27,Listes!$A$43:$E$49,2,FALSE))),IF('Instruction Barèmes'!$E27&gt;Listes!$D$42,('Instruction Barèmes'!$E27*(VLOOKUP('Instruction Barèmes'!$D27,Listes!$A$43:$E$49,5,FALSE))),('Instruction Barèmes'!$E27*(VLOOKUP('Instruction Barèmes'!$D27,Listes!$A$43:$E$49,3,FALSE))+(VLOOKUP('Instruction Barèmes'!$D27,Listes!$A$43:$E$49,4,FALSE)))))))</f>
        <v/>
      </c>
      <c r="L27" s="240" t="str">
        <f>IF($G27="","",IF($C27=Listes!$B$34,Listes!$I$31,IF($C27=Listes!$B$35,(VLOOKUP('Instruction Barèmes'!$F27,Listes!$E$31:$F$36,2,FALSE)),IF($C27=Listes!$B$33,IF('Instruction Barèmes'!$E27&lt;=Listes!$A$64,'Instruction Barèmes'!$E27*Listes!$A$65,IF('Instruction Barèmes'!$E27&gt;Listes!$D$64,'Instruction Barèmes'!$E27*Listes!$D$65,(('Instruction Barèmes'!$E27*Listes!$B$65)+Listes!$C$65)))))))</f>
        <v/>
      </c>
      <c r="M27" s="279" t="str">
        <f>IF(Barèmes!M26="","",Barèmes!M26)</f>
        <v/>
      </c>
      <c r="N27" s="94" t="str">
        <f t="shared" si="0"/>
        <v/>
      </c>
      <c r="O27" s="254" t="str">
        <f t="shared" si="1"/>
        <v/>
      </c>
      <c r="P27" s="304" t="str">
        <f t="shared" si="2"/>
        <v/>
      </c>
      <c r="Q27" s="285" t="str">
        <f t="shared" si="3"/>
        <v/>
      </c>
      <c r="R27" s="259"/>
      <c r="S27" s="126"/>
    </row>
    <row r="28" spans="1:19" ht="20.100000000000001" customHeight="1" x14ac:dyDescent="0.25">
      <c r="A28" s="244">
        <v>22</v>
      </c>
      <c r="B28" s="252" t="str">
        <f>IF(Barèmes!B27="","",Barèmes!B27)</f>
        <v/>
      </c>
      <c r="C28" s="252" t="str">
        <f>IF(Barèmes!C27="","",Barèmes!C27)</f>
        <v/>
      </c>
      <c r="D28" s="252" t="str">
        <f>IF(Barèmes!D27="","",Barèmes!D27)</f>
        <v/>
      </c>
      <c r="E28" s="252" t="str">
        <f>IF(Barèmes!E27="","",Barèmes!E27)</f>
        <v/>
      </c>
      <c r="F28" s="252" t="str">
        <f>IF(Barèmes!F27="","",Barèmes!F27)</f>
        <v/>
      </c>
      <c r="G28" s="252" t="str">
        <f>IF(Barèmes!G27="","",Barèmes!G27)</f>
        <v/>
      </c>
      <c r="H28" s="252" t="str">
        <f>IF(Barèmes!H27="","",Barèmes!H27)</f>
        <v/>
      </c>
      <c r="I28" s="252" t="str">
        <f>IF(Barèmes!I27="","",Barèmes!I27)</f>
        <v/>
      </c>
      <c r="J28" s="240" t="str">
        <f>IF($G28="","",IF($C28=Listes!$B$32,IF('Instruction Barèmes'!$E28&lt;=Listes!$B$53,('Instruction Barèmes'!$E28*(VLOOKUP('Instruction Barèmes'!$D28,Listes!$A$54:$E$60,2,FALSE))),IF('Instruction Barèmes'!$E28&gt;Listes!$E$53,('Instruction Barèmes'!$E28*(VLOOKUP('Instruction Barèmes'!$D28,Listes!$A$54:$E$60,5,FALSE))),('Instruction Barèmes'!$E28*(VLOOKUP('Instruction Barèmes'!$D28,Listes!$A$54:$E$60,3,FALSE))+(VLOOKUP('Instruction Barèmes'!$D28,Listes!$A$54:$E$60,4,FALSE)))))))</f>
        <v/>
      </c>
      <c r="K28" s="240" t="str">
        <f>IF($G28="","",IF($C28=Listes!$B$31,IF('Instruction Barèmes'!$E28&lt;=Listes!$B$42,('Instruction Barèmes'!$E28*(VLOOKUP('Instruction Barèmes'!$D28,Listes!$A$43:$E$49,2,FALSE))),IF('Instruction Barèmes'!$E28&gt;Listes!$D$42,('Instruction Barèmes'!$E28*(VLOOKUP('Instruction Barèmes'!$D28,Listes!$A$43:$E$49,5,FALSE))),('Instruction Barèmes'!$E28*(VLOOKUP('Instruction Barèmes'!$D28,Listes!$A$43:$E$49,3,FALSE))+(VLOOKUP('Instruction Barèmes'!$D28,Listes!$A$43:$E$49,4,FALSE)))))))</f>
        <v/>
      </c>
      <c r="L28" s="240" t="str">
        <f>IF($G28="","",IF($C28=Listes!$B$34,Listes!$I$31,IF($C28=Listes!$B$35,(VLOOKUP('Instruction Barèmes'!$F28,Listes!$E$31:$F$36,2,FALSE)),IF($C28=Listes!$B$33,IF('Instruction Barèmes'!$E28&lt;=Listes!$A$64,'Instruction Barèmes'!$E28*Listes!$A$65,IF('Instruction Barèmes'!$E28&gt;Listes!$D$64,'Instruction Barèmes'!$E28*Listes!$D$65,(('Instruction Barèmes'!$E28*Listes!$B$65)+Listes!$C$65)))))))</f>
        <v/>
      </c>
      <c r="M28" s="279" t="str">
        <f>IF(Barèmes!M27="","",Barèmes!M27)</f>
        <v/>
      </c>
      <c r="N28" s="94" t="str">
        <f t="shared" si="0"/>
        <v/>
      </c>
      <c r="O28" s="254" t="str">
        <f t="shared" si="1"/>
        <v/>
      </c>
      <c r="P28" s="304" t="str">
        <f t="shared" si="2"/>
        <v/>
      </c>
      <c r="Q28" s="285" t="str">
        <f t="shared" si="3"/>
        <v/>
      </c>
      <c r="R28" s="259"/>
      <c r="S28" s="126"/>
    </row>
    <row r="29" spans="1:19" ht="20.100000000000001" customHeight="1" x14ac:dyDescent="0.25">
      <c r="A29" s="244">
        <v>23</v>
      </c>
      <c r="B29" s="252" t="str">
        <f>IF(Barèmes!B28="","",Barèmes!B28)</f>
        <v/>
      </c>
      <c r="C29" s="252" t="str">
        <f>IF(Barèmes!C28="","",Barèmes!C28)</f>
        <v/>
      </c>
      <c r="D29" s="252" t="str">
        <f>IF(Barèmes!D28="","",Barèmes!D28)</f>
        <v/>
      </c>
      <c r="E29" s="252" t="str">
        <f>IF(Barèmes!E28="","",Barèmes!E28)</f>
        <v/>
      </c>
      <c r="F29" s="252" t="str">
        <f>IF(Barèmes!F28="","",Barèmes!F28)</f>
        <v/>
      </c>
      <c r="G29" s="252" t="str">
        <f>IF(Barèmes!G28="","",Barèmes!G28)</f>
        <v/>
      </c>
      <c r="H29" s="252" t="str">
        <f>IF(Barèmes!H28="","",Barèmes!H28)</f>
        <v/>
      </c>
      <c r="I29" s="252" t="str">
        <f>IF(Barèmes!I28="","",Barèmes!I28)</f>
        <v/>
      </c>
      <c r="J29" s="240" t="str">
        <f>IF($G29="","",IF($C29=Listes!$B$32,IF('Instruction Barèmes'!$E29&lt;=Listes!$B$53,('Instruction Barèmes'!$E29*(VLOOKUP('Instruction Barèmes'!$D29,Listes!$A$54:$E$60,2,FALSE))),IF('Instruction Barèmes'!$E29&gt;Listes!$E$53,('Instruction Barèmes'!$E29*(VLOOKUP('Instruction Barèmes'!$D29,Listes!$A$54:$E$60,5,FALSE))),('Instruction Barèmes'!$E29*(VLOOKUP('Instruction Barèmes'!$D29,Listes!$A$54:$E$60,3,FALSE))+(VLOOKUP('Instruction Barèmes'!$D29,Listes!$A$54:$E$60,4,FALSE)))))))</f>
        <v/>
      </c>
      <c r="K29" s="240" t="str">
        <f>IF($G29="","",IF($C29=Listes!$B$31,IF('Instruction Barèmes'!$E29&lt;=Listes!$B$42,('Instruction Barèmes'!$E29*(VLOOKUP('Instruction Barèmes'!$D29,Listes!$A$43:$E$49,2,FALSE))),IF('Instruction Barèmes'!$E29&gt;Listes!$D$42,('Instruction Barèmes'!$E29*(VLOOKUP('Instruction Barèmes'!$D29,Listes!$A$43:$E$49,5,FALSE))),('Instruction Barèmes'!$E29*(VLOOKUP('Instruction Barèmes'!$D29,Listes!$A$43:$E$49,3,FALSE))+(VLOOKUP('Instruction Barèmes'!$D29,Listes!$A$43:$E$49,4,FALSE)))))))</f>
        <v/>
      </c>
      <c r="L29" s="240" t="str">
        <f>IF($G29="","",IF($C29=Listes!$B$34,Listes!$I$31,IF($C29=Listes!$B$35,(VLOOKUP('Instruction Barèmes'!$F29,Listes!$E$31:$F$36,2,FALSE)),IF($C29=Listes!$B$33,IF('Instruction Barèmes'!$E29&lt;=Listes!$A$64,'Instruction Barèmes'!$E29*Listes!$A$65,IF('Instruction Barèmes'!$E29&gt;Listes!$D$64,'Instruction Barèmes'!$E29*Listes!$D$65,(('Instruction Barèmes'!$E29*Listes!$B$65)+Listes!$C$65)))))))</f>
        <v/>
      </c>
      <c r="M29" s="279" t="str">
        <f>IF(Barèmes!M28="","",Barèmes!M28)</f>
        <v/>
      </c>
      <c r="N29" s="94" t="str">
        <f t="shared" si="0"/>
        <v/>
      </c>
      <c r="O29" s="254" t="str">
        <f t="shared" si="1"/>
        <v/>
      </c>
      <c r="P29" s="304" t="str">
        <f t="shared" si="2"/>
        <v/>
      </c>
      <c r="Q29" s="285" t="str">
        <f t="shared" si="3"/>
        <v/>
      </c>
      <c r="R29" s="259"/>
      <c r="S29" s="126"/>
    </row>
    <row r="30" spans="1:19" ht="20.100000000000001" customHeight="1" x14ac:dyDescent="0.25">
      <c r="A30" s="244">
        <v>24</v>
      </c>
      <c r="B30" s="252" t="str">
        <f>IF(Barèmes!B29="","",Barèmes!B29)</f>
        <v/>
      </c>
      <c r="C30" s="252" t="str">
        <f>IF(Barèmes!C29="","",Barèmes!C29)</f>
        <v/>
      </c>
      <c r="D30" s="252" t="str">
        <f>IF(Barèmes!D29="","",Barèmes!D29)</f>
        <v/>
      </c>
      <c r="E30" s="252" t="str">
        <f>IF(Barèmes!E29="","",Barèmes!E29)</f>
        <v/>
      </c>
      <c r="F30" s="252" t="str">
        <f>IF(Barèmes!F29="","",Barèmes!F29)</f>
        <v/>
      </c>
      <c r="G30" s="252" t="str">
        <f>IF(Barèmes!G29="","",Barèmes!G29)</f>
        <v/>
      </c>
      <c r="H30" s="252" t="str">
        <f>IF(Barèmes!H29="","",Barèmes!H29)</f>
        <v/>
      </c>
      <c r="I30" s="252" t="str">
        <f>IF(Barèmes!I29="","",Barèmes!I29)</f>
        <v/>
      </c>
      <c r="J30" s="240" t="str">
        <f>IF($G30="","",IF($C30=Listes!$B$32,IF('Instruction Barèmes'!$E30&lt;=Listes!$B$53,('Instruction Barèmes'!$E30*(VLOOKUP('Instruction Barèmes'!$D30,Listes!$A$54:$E$60,2,FALSE))),IF('Instruction Barèmes'!$E30&gt;Listes!$E$53,('Instruction Barèmes'!$E30*(VLOOKUP('Instruction Barèmes'!$D30,Listes!$A$54:$E$60,5,FALSE))),('Instruction Barèmes'!$E30*(VLOOKUP('Instruction Barèmes'!$D30,Listes!$A$54:$E$60,3,FALSE))+(VLOOKUP('Instruction Barèmes'!$D30,Listes!$A$54:$E$60,4,FALSE)))))))</f>
        <v/>
      </c>
      <c r="K30" s="240" t="str">
        <f>IF($G30="","",IF($C30=Listes!$B$31,IF('Instruction Barèmes'!$E30&lt;=Listes!$B$42,('Instruction Barèmes'!$E30*(VLOOKUP('Instruction Barèmes'!$D30,Listes!$A$43:$E$49,2,FALSE))),IF('Instruction Barèmes'!$E30&gt;Listes!$D$42,('Instruction Barèmes'!$E30*(VLOOKUP('Instruction Barèmes'!$D30,Listes!$A$43:$E$49,5,FALSE))),('Instruction Barèmes'!$E30*(VLOOKUP('Instruction Barèmes'!$D30,Listes!$A$43:$E$49,3,FALSE))+(VLOOKUP('Instruction Barèmes'!$D30,Listes!$A$43:$E$49,4,FALSE)))))))</f>
        <v/>
      </c>
      <c r="L30" s="240" t="str">
        <f>IF($G30="","",IF($C30=Listes!$B$34,Listes!$I$31,IF($C30=Listes!$B$35,(VLOOKUP('Instruction Barèmes'!$F30,Listes!$E$31:$F$36,2,FALSE)),IF($C30=Listes!$B$33,IF('Instruction Barèmes'!$E30&lt;=Listes!$A$64,'Instruction Barèmes'!$E30*Listes!$A$65,IF('Instruction Barèmes'!$E30&gt;Listes!$D$64,'Instruction Barèmes'!$E30*Listes!$D$65,(('Instruction Barèmes'!$E30*Listes!$B$65)+Listes!$C$65)))))))</f>
        <v/>
      </c>
      <c r="M30" s="279" t="str">
        <f>IF(Barèmes!M29="","",Barèmes!M29)</f>
        <v/>
      </c>
      <c r="N30" s="94" t="str">
        <f t="shared" si="0"/>
        <v/>
      </c>
      <c r="O30" s="254" t="str">
        <f t="shared" si="1"/>
        <v/>
      </c>
      <c r="P30" s="304" t="str">
        <f t="shared" si="2"/>
        <v/>
      </c>
      <c r="Q30" s="285" t="str">
        <f t="shared" si="3"/>
        <v/>
      </c>
      <c r="R30" s="259"/>
      <c r="S30" s="126"/>
    </row>
    <row r="31" spans="1:19" ht="20.100000000000001" customHeight="1" x14ac:dyDescent="0.25">
      <c r="A31" s="244">
        <v>25</v>
      </c>
      <c r="B31" s="252" t="str">
        <f>IF(Barèmes!B30="","",Barèmes!B30)</f>
        <v/>
      </c>
      <c r="C31" s="252" t="str">
        <f>IF(Barèmes!C30="","",Barèmes!C30)</f>
        <v/>
      </c>
      <c r="D31" s="252" t="str">
        <f>IF(Barèmes!D30="","",Barèmes!D30)</f>
        <v/>
      </c>
      <c r="E31" s="252" t="str">
        <f>IF(Barèmes!E30="","",Barèmes!E30)</f>
        <v/>
      </c>
      <c r="F31" s="252" t="str">
        <f>IF(Barèmes!F30="","",Barèmes!F30)</f>
        <v/>
      </c>
      <c r="G31" s="252" t="str">
        <f>IF(Barèmes!G30="","",Barèmes!G30)</f>
        <v/>
      </c>
      <c r="H31" s="252" t="str">
        <f>IF(Barèmes!H30="","",Barèmes!H30)</f>
        <v/>
      </c>
      <c r="I31" s="252" t="str">
        <f>IF(Barèmes!I30="","",Barèmes!I30)</f>
        <v/>
      </c>
      <c r="J31" s="240" t="str">
        <f>IF($G31="","",IF($C31=Listes!$B$32,IF('Instruction Barèmes'!$E31&lt;=Listes!$B$53,('Instruction Barèmes'!$E31*(VLOOKUP('Instruction Barèmes'!$D31,Listes!$A$54:$E$60,2,FALSE))),IF('Instruction Barèmes'!$E31&gt;Listes!$E$53,('Instruction Barèmes'!$E31*(VLOOKUP('Instruction Barèmes'!$D31,Listes!$A$54:$E$60,5,FALSE))),('Instruction Barèmes'!$E31*(VLOOKUP('Instruction Barèmes'!$D31,Listes!$A$54:$E$60,3,FALSE))+(VLOOKUP('Instruction Barèmes'!$D31,Listes!$A$54:$E$60,4,FALSE)))))))</f>
        <v/>
      </c>
      <c r="K31" s="240" t="str">
        <f>IF($G31="","",IF($C31=Listes!$B$31,IF('Instruction Barèmes'!$E31&lt;=Listes!$B$42,('Instruction Barèmes'!$E31*(VLOOKUP('Instruction Barèmes'!$D31,Listes!$A$43:$E$49,2,FALSE))),IF('Instruction Barèmes'!$E31&gt;Listes!$D$42,('Instruction Barèmes'!$E31*(VLOOKUP('Instruction Barèmes'!$D31,Listes!$A$43:$E$49,5,FALSE))),('Instruction Barèmes'!$E31*(VLOOKUP('Instruction Barèmes'!$D31,Listes!$A$43:$E$49,3,FALSE))+(VLOOKUP('Instruction Barèmes'!$D31,Listes!$A$43:$E$49,4,FALSE)))))))</f>
        <v/>
      </c>
      <c r="L31" s="240" t="str">
        <f>IF($G31="","",IF($C31=Listes!$B$34,Listes!$I$31,IF($C31=Listes!$B$35,(VLOOKUP('Instruction Barèmes'!$F31,Listes!$E$31:$F$36,2,FALSE)),IF($C31=Listes!$B$33,IF('Instruction Barèmes'!$E31&lt;=Listes!$A$64,'Instruction Barèmes'!$E31*Listes!$A$65,IF('Instruction Barèmes'!$E31&gt;Listes!$D$64,'Instruction Barèmes'!$E31*Listes!$D$65,(('Instruction Barèmes'!$E31*Listes!$B$65)+Listes!$C$65)))))))</f>
        <v/>
      </c>
      <c r="M31" s="279" t="str">
        <f>IF(Barèmes!M30="","",Barèmes!M30)</f>
        <v/>
      </c>
      <c r="N31" s="94" t="str">
        <f t="shared" si="0"/>
        <v/>
      </c>
      <c r="O31" s="254" t="str">
        <f t="shared" si="1"/>
        <v/>
      </c>
      <c r="P31" s="304" t="str">
        <f t="shared" si="2"/>
        <v/>
      </c>
      <c r="Q31" s="285" t="str">
        <f t="shared" si="3"/>
        <v/>
      </c>
      <c r="R31" s="259"/>
      <c r="S31" s="126"/>
    </row>
    <row r="32" spans="1:19" ht="20.100000000000001" customHeight="1" x14ac:dyDescent="0.25">
      <c r="A32" s="244">
        <v>26</v>
      </c>
      <c r="B32" s="252" t="str">
        <f>IF(Barèmes!B31="","",Barèmes!B31)</f>
        <v/>
      </c>
      <c r="C32" s="252" t="str">
        <f>IF(Barèmes!C31="","",Barèmes!C31)</f>
        <v/>
      </c>
      <c r="D32" s="252" t="str">
        <f>IF(Barèmes!D31="","",Barèmes!D31)</f>
        <v/>
      </c>
      <c r="E32" s="252" t="str">
        <f>IF(Barèmes!E31="","",Barèmes!E31)</f>
        <v/>
      </c>
      <c r="F32" s="252" t="str">
        <f>IF(Barèmes!F31="","",Barèmes!F31)</f>
        <v/>
      </c>
      <c r="G32" s="252" t="str">
        <f>IF(Barèmes!G31="","",Barèmes!G31)</f>
        <v/>
      </c>
      <c r="H32" s="252" t="str">
        <f>IF(Barèmes!H31="","",Barèmes!H31)</f>
        <v/>
      </c>
      <c r="I32" s="252" t="str">
        <f>IF(Barèmes!I31="","",Barèmes!I31)</f>
        <v/>
      </c>
      <c r="J32" s="240" t="str">
        <f>IF($G32="","",IF($C32=Listes!$B$32,IF('Instruction Barèmes'!$E32&lt;=Listes!$B$53,('Instruction Barèmes'!$E32*(VLOOKUP('Instruction Barèmes'!$D32,Listes!$A$54:$E$60,2,FALSE))),IF('Instruction Barèmes'!$E32&gt;Listes!$E$53,('Instruction Barèmes'!$E32*(VLOOKUP('Instruction Barèmes'!$D32,Listes!$A$54:$E$60,5,FALSE))),('Instruction Barèmes'!$E32*(VLOOKUP('Instruction Barèmes'!$D32,Listes!$A$54:$E$60,3,FALSE))+(VLOOKUP('Instruction Barèmes'!$D32,Listes!$A$54:$E$60,4,FALSE)))))))</f>
        <v/>
      </c>
      <c r="K32" s="240" t="str">
        <f>IF($G32="","",IF($C32=Listes!$B$31,IF('Instruction Barèmes'!$E32&lt;=Listes!$B$42,('Instruction Barèmes'!$E32*(VLOOKUP('Instruction Barèmes'!$D32,Listes!$A$43:$E$49,2,FALSE))),IF('Instruction Barèmes'!$E32&gt;Listes!$D$42,('Instruction Barèmes'!$E32*(VLOOKUP('Instruction Barèmes'!$D32,Listes!$A$43:$E$49,5,FALSE))),('Instruction Barèmes'!$E32*(VLOOKUP('Instruction Barèmes'!$D32,Listes!$A$43:$E$49,3,FALSE))+(VLOOKUP('Instruction Barèmes'!$D32,Listes!$A$43:$E$49,4,FALSE)))))))</f>
        <v/>
      </c>
      <c r="L32" s="240" t="str">
        <f>IF($G32="","",IF($C32=Listes!$B$34,Listes!$I$31,IF($C32=Listes!$B$35,(VLOOKUP('Instruction Barèmes'!$F32,Listes!$E$31:$F$36,2,FALSE)),IF($C32=Listes!$B$33,IF('Instruction Barèmes'!$E32&lt;=Listes!$A$64,'Instruction Barèmes'!$E32*Listes!$A$65,IF('Instruction Barèmes'!$E32&gt;Listes!$D$64,'Instruction Barèmes'!$E32*Listes!$D$65,(('Instruction Barèmes'!$E32*Listes!$B$65)+Listes!$C$65)))))))</f>
        <v/>
      </c>
      <c r="M32" s="279" t="str">
        <f>IF(Barèmes!M31="","",Barèmes!M31)</f>
        <v/>
      </c>
      <c r="N32" s="94" t="str">
        <f t="shared" si="0"/>
        <v/>
      </c>
      <c r="O32" s="254" t="str">
        <f t="shared" si="1"/>
        <v/>
      </c>
      <c r="P32" s="304" t="str">
        <f t="shared" si="2"/>
        <v/>
      </c>
      <c r="Q32" s="285" t="str">
        <f t="shared" si="3"/>
        <v/>
      </c>
      <c r="R32" s="259"/>
      <c r="S32" s="126"/>
    </row>
    <row r="33" spans="1:19" ht="20.100000000000001" customHeight="1" x14ac:dyDescent="0.25">
      <c r="A33" s="244">
        <v>27</v>
      </c>
      <c r="B33" s="252" t="str">
        <f>IF(Barèmes!B32="","",Barèmes!B32)</f>
        <v/>
      </c>
      <c r="C33" s="252" t="str">
        <f>IF(Barèmes!C32="","",Barèmes!C32)</f>
        <v/>
      </c>
      <c r="D33" s="252" t="str">
        <f>IF(Barèmes!D32="","",Barèmes!D32)</f>
        <v/>
      </c>
      <c r="E33" s="252" t="str">
        <f>IF(Barèmes!E32="","",Barèmes!E32)</f>
        <v/>
      </c>
      <c r="F33" s="252" t="str">
        <f>IF(Barèmes!F32="","",Barèmes!F32)</f>
        <v/>
      </c>
      <c r="G33" s="252" t="str">
        <f>IF(Barèmes!G32="","",Barèmes!G32)</f>
        <v/>
      </c>
      <c r="H33" s="252" t="str">
        <f>IF(Barèmes!H32="","",Barèmes!H32)</f>
        <v/>
      </c>
      <c r="I33" s="252" t="str">
        <f>IF(Barèmes!I32="","",Barèmes!I32)</f>
        <v/>
      </c>
      <c r="J33" s="240" t="str">
        <f>IF($G33="","",IF($C33=Listes!$B$32,IF('Instruction Barèmes'!$E33&lt;=Listes!$B$53,('Instruction Barèmes'!$E33*(VLOOKUP('Instruction Barèmes'!$D33,Listes!$A$54:$E$60,2,FALSE))),IF('Instruction Barèmes'!$E33&gt;Listes!$E$53,('Instruction Barèmes'!$E33*(VLOOKUP('Instruction Barèmes'!$D33,Listes!$A$54:$E$60,5,FALSE))),('Instruction Barèmes'!$E33*(VLOOKUP('Instruction Barèmes'!$D33,Listes!$A$54:$E$60,3,FALSE))+(VLOOKUP('Instruction Barèmes'!$D33,Listes!$A$54:$E$60,4,FALSE)))))))</f>
        <v/>
      </c>
      <c r="K33" s="240" t="str">
        <f>IF($G33="","",IF($C33=Listes!$B$31,IF('Instruction Barèmes'!$E33&lt;=Listes!$B$42,('Instruction Barèmes'!$E33*(VLOOKUP('Instruction Barèmes'!$D33,Listes!$A$43:$E$49,2,FALSE))),IF('Instruction Barèmes'!$E33&gt;Listes!$D$42,('Instruction Barèmes'!$E33*(VLOOKUP('Instruction Barèmes'!$D33,Listes!$A$43:$E$49,5,FALSE))),('Instruction Barèmes'!$E33*(VLOOKUP('Instruction Barèmes'!$D33,Listes!$A$43:$E$49,3,FALSE))+(VLOOKUP('Instruction Barèmes'!$D33,Listes!$A$43:$E$49,4,FALSE)))))))</f>
        <v/>
      </c>
      <c r="L33" s="240" t="str">
        <f>IF($G33="","",IF($C33=Listes!$B$34,Listes!$I$31,IF($C33=Listes!$B$35,(VLOOKUP('Instruction Barèmes'!$F33,Listes!$E$31:$F$36,2,FALSE)),IF($C33=Listes!$B$33,IF('Instruction Barèmes'!$E33&lt;=Listes!$A$64,'Instruction Barèmes'!$E33*Listes!$A$65,IF('Instruction Barèmes'!$E33&gt;Listes!$D$64,'Instruction Barèmes'!$E33*Listes!$D$65,(('Instruction Barèmes'!$E33*Listes!$B$65)+Listes!$C$65)))))))</f>
        <v/>
      </c>
      <c r="M33" s="279" t="str">
        <f>IF(Barèmes!M32="","",Barèmes!M32)</f>
        <v/>
      </c>
      <c r="N33" s="94" t="str">
        <f t="shared" si="0"/>
        <v/>
      </c>
      <c r="O33" s="254" t="str">
        <f t="shared" si="1"/>
        <v/>
      </c>
      <c r="P33" s="304" t="str">
        <f t="shared" si="2"/>
        <v/>
      </c>
      <c r="Q33" s="285" t="str">
        <f t="shared" si="3"/>
        <v/>
      </c>
      <c r="R33" s="259"/>
      <c r="S33" s="126"/>
    </row>
    <row r="34" spans="1:19" ht="20.100000000000001" customHeight="1" x14ac:dyDescent="0.25">
      <c r="A34" s="244">
        <v>28</v>
      </c>
      <c r="B34" s="252" t="str">
        <f>IF(Barèmes!B33="","",Barèmes!B33)</f>
        <v/>
      </c>
      <c r="C34" s="252" t="str">
        <f>IF(Barèmes!C33="","",Barèmes!C33)</f>
        <v/>
      </c>
      <c r="D34" s="252" t="str">
        <f>IF(Barèmes!D33="","",Barèmes!D33)</f>
        <v/>
      </c>
      <c r="E34" s="252" t="str">
        <f>IF(Barèmes!E33="","",Barèmes!E33)</f>
        <v/>
      </c>
      <c r="F34" s="252" t="str">
        <f>IF(Barèmes!F33="","",Barèmes!F33)</f>
        <v/>
      </c>
      <c r="G34" s="252" t="str">
        <f>IF(Barèmes!G33="","",Barèmes!G33)</f>
        <v/>
      </c>
      <c r="H34" s="252" t="str">
        <f>IF(Barèmes!H33="","",Barèmes!H33)</f>
        <v/>
      </c>
      <c r="I34" s="252" t="str">
        <f>IF(Barèmes!I33="","",Barèmes!I33)</f>
        <v/>
      </c>
      <c r="J34" s="240" t="str">
        <f>IF($G34="","",IF($C34=Listes!$B$32,IF('Instruction Barèmes'!$E34&lt;=Listes!$B$53,('Instruction Barèmes'!$E34*(VLOOKUP('Instruction Barèmes'!$D34,Listes!$A$54:$E$60,2,FALSE))),IF('Instruction Barèmes'!$E34&gt;Listes!$E$53,('Instruction Barèmes'!$E34*(VLOOKUP('Instruction Barèmes'!$D34,Listes!$A$54:$E$60,5,FALSE))),('Instruction Barèmes'!$E34*(VLOOKUP('Instruction Barèmes'!$D34,Listes!$A$54:$E$60,3,FALSE))+(VLOOKUP('Instruction Barèmes'!$D34,Listes!$A$54:$E$60,4,FALSE)))))))</f>
        <v/>
      </c>
      <c r="K34" s="240" t="str">
        <f>IF($G34="","",IF($C34=Listes!$B$31,IF('Instruction Barèmes'!$E34&lt;=Listes!$B$42,('Instruction Barèmes'!$E34*(VLOOKUP('Instruction Barèmes'!$D34,Listes!$A$43:$E$49,2,FALSE))),IF('Instruction Barèmes'!$E34&gt;Listes!$D$42,('Instruction Barèmes'!$E34*(VLOOKUP('Instruction Barèmes'!$D34,Listes!$A$43:$E$49,5,FALSE))),('Instruction Barèmes'!$E34*(VLOOKUP('Instruction Barèmes'!$D34,Listes!$A$43:$E$49,3,FALSE))+(VLOOKUP('Instruction Barèmes'!$D34,Listes!$A$43:$E$49,4,FALSE)))))))</f>
        <v/>
      </c>
      <c r="L34" s="240" t="str">
        <f>IF($G34="","",IF($C34=Listes!$B$34,Listes!$I$31,IF($C34=Listes!$B$35,(VLOOKUP('Instruction Barèmes'!$F34,Listes!$E$31:$F$36,2,FALSE)),IF($C34=Listes!$B$33,IF('Instruction Barèmes'!$E34&lt;=Listes!$A$64,'Instruction Barèmes'!$E34*Listes!$A$65,IF('Instruction Barèmes'!$E34&gt;Listes!$D$64,'Instruction Barèmes'!$E34*Listes!$D$65,(('Instruction Barèmes'!$E34*Listes!$B$65)+Listes!$C$65)))))))</f>
        <v/>
      </c>
      <c r="M34" s="279" t="str">
        <f>IF(Barèmes!M33="","",Barèmes!M33)</f>
        <v/>
      </c>
      <c r="N34" s="94" t="str">
        <f t="shared" si="0"/>
        <v/>
      </c>
      <c r="O34" s="254" t="str">
        <f t="shared" si="1"/>
        <v/>
      </c>
      <c r="P34" s="304" t="str">
        <f t="shared" si="2"/>
        <v/>
      </c>
      <c r="Q34" s="285" t="str">
        <f t="shared" si="3"/>
        <v/>
      </c>
      <c r="R34" s="259"/>
      <c r="S34" s="126"/>
    </row>
    <row r="35" spans="1:19" ht="20.100000000000001" customHeight="1" x14ac:dyDescent="0.25">
      <c r="A35" s="244">
        <v>29</v>
      </c>
      <c r="B35" s="252" t="str">
        <f>IF(Barèmes!B34="","",Barèmes!B34)</f>
        <v/>
      </c>
      <c r="C35" s="252" t="str">
        <f>IF(Barèmes!C34="","",Barèmes!C34)</f>
        <v/>
      </c>
      <c r="D35" s="252" t="str">
        <f>IF(Barèmes!D34="","",Barèmes!D34)</f>
        <v/>
      </c>
      <c r="E35" s="252" t="str">
        <f>IF(Barèmes!E34="","",Barèmes!E34)</f>
        <v/>
      </c>
      <c r="F35" s="252" t="str">
        <f>IF(Barèmes!F34="","",Barèmes!F34)</f>
        <v/>
      </c>
      <c r="G35" s="252" t="str">
        <f>IF(Barèmes!G34="","",Barèmes!G34)</f>
        <v/>
      </c>
      <c r="H35" s="252" t="str">
        <f>IF(Barèmes!H34="","",Barèmes!H34)</f>
        <v/>
      </c>
      <c r="I35" s="252" t="str">
        <f>IF(Barèmes!I34="","",Barèmes!I34)</f>
        <v/>
      </c>
      <c r="J35" s="240" t="str">
        <f>IF($G35="","",IF($C35=Listes!$B$32,IF('Instruction Barèmes'!$E35&lt;=Listes!$B$53,('Instruction Barèmes'!$E35*(VLOOKUP('Instruction Barèmes'!$D35,Listes!$A$54:$E$60,2,FALSE))),IF('Instruction Barèmes'!$E35&gt;Listes!$E$53,('Instruction Barèmes'!$E35*(VLOOKUP('Instruction Barèmes'!$D35,Listes!$A$54:$E$60,5,FALSE))),('Instruction Barèmes'!$E35*(VLOOKUP('Instruction Barèmes'!$D35,Listes!$A$54:$E$60,3,FALSE))+(VLOOKUP('Instruction Barèmes'!$D35,Listes!$A$54:$E$60,4,FALSE)))))))</f>
        <v/>
      </c>
      <c r="K35" s="240" t="str">
        <f>IF($G35="","",IF($C35=Listes!$B$31,IF('Instruction Barèmes'!$E35&lt;=Listes!$B$42,('Instruction Barèmes'!$E35*(VLOOKUP('Instruction Barèmes'!$D35,Listes!$A$43:$E$49,2,FALSE))),IF('Instruction Barèmes'!$E35&gt;Listes!$D$42,('Instruction Barèmes'!$E35*(VLOOKUP('Instruction Barèmes'!$D35,Listes!$A$43:$E$49,5,FALSE))),('Instruction Barèmes'!$E35*(VLOOKUP('Instruction Barèmes'!$D35,Listes!$A$43:$E$49,3,FALSE))+(VLOOKUP('Instruction Barèmes'!$D35,Listes!$A$43:$E$49,4,FALSE)))))))</f>
        <v/>
      </c>
      <c r="L35" s="240" t="str">
        <f>IF($G35="","",IF($C35=Listes!$B$34,Listes!$I$31,IF($C35=Listes!$B$35,(VLOOKUP('Instruction Barèmes'!$F35,Listes!$E$31:$F$36,2,FALSE)),IF($C35=Listes!$B$33,IF('Instruction Barèmes'!$E35&lt;=Listes!$A$64,'Instruction Barèmes'!$E35*Listes!$A$65,IF('Instruction Barèmes'!$E35&gt;Listes!$D$64,'Instruction Barèmes'!$E35*Listes!$D$65,(('Instruction Barèmes'!$E35*Listes!$B$65)+Listes!$C$65)))))))</f>
        <v/>
      </c>
      <c r="M35" s="279" t="str">
        <f>IF(Barèmes!M34="","",Barèmes!M34)</f>
        <v/>
      </c>
      <c r="N35" s="94" t="str">
        <f t="shared" si="0"/>
        <v/>
      </c>
      <c r="O35" s="254" t="str">
        <f t="shared" si="1"/>
        <v/>
      </c>
      <c r="P35" s="304" t="str">
        <f t="shared" si="2"/>
        <v/>
      </c>
      <c r="Q35" s="285" t="str">
        <f t="shared" si="3"/>
        <v/>
      </c>
      <c r="R35" s="259"/>
      <c r="S35" s="126"/>
    </row>
    <row r="36" spans="1:19" ht="20.100000000000001" customHeight="1" x14ac:dyDescent="0.25">
      <c r="A36" s="244">
        <v>30</v>
      </c>
      <c r="B36" s="252" t="str">
        <f>IF(Barèmes!B35="","",Barèmes!B35)</f>
        <v/>
      </c>
      <c r="C36" s="252" t="str">
        <f>IF(Barèmes!C35="","",Barèmes!C35)</f>
        <v/>
      </c>
      <c r="D36" s="252" t="str">
        <f>IF(Barèmes!D35="","",Barèmes!D35)</f>
        <v/>
      </c>
      <c r="E36" s="252" t="str">
        <f>IF(Barèmes!E35="","",Barèmes!E35)</f>
        <v/>
      </c>
      <c r="F36" s="252" t="str">
        <f>IF(Barèmes!F35="","",Barèmes!F35)</f>
        <v/>
      </c>
      <c r="G36" s="252" t="str">
        <f>IF(Barèmes!G35="","",Barèmes!G35)</f>
        <v/>
      </c>
      <c r="H36" s="252" t="str">
        <f>IF(Barèmes!H35="","",Barèmes!H35)</f>
        <v/>
      </c>
      <c r="I36" s="252" t="str">
        <f>IF(Barèmes!I35="","",Barèmes!I35)</f>
        <v/>
      </c>
      <c r="J36" s="240" t="str">
        <f>IF($G36="","",IF($C36=Listes!$B$32,IF('Instruction Barèmes'!$E36&lt;=Listes!$B$53,('Instruction Barèmes'!$E36*(VLOOKUP('Instruction Barèmes'!$D36,Listes!$A$54:$E$60,2,FALSE))),IF('Instruction Barèmes'!$E36&gt;Listes!$E$53,('Instruction Barèmes'!$E36*(VLOOKUP('Instruction Barèmes'!$D36,Listes!$A$54:$E$60,5,FALSE))),('Instruction Barèmes'!$E36*(VLOOKUP('Instruction Barèmes'!$D36,Listes!$A$54:$E$60,3,FALSE))+(VLOOKUP('Instruction Barèmes'!$D36,Listes!$A$54:$E$60,4,FALSE)))))))</f>
        <v/>
      </c>
      <c r="K36" s="240" t="str">
        <f>IF($G36="","",IF($C36=Listes!$B$31,IF('Instruction Barèmes'!$E36&lt;=Listes!$B$42,('Instruction Barèmes'!$E36*(VLOOKUP('Instruction Barèmes'!$D36,Listes!$A$43:$E$49,2,FALSE))),IF('Instruction Barèmes'!$E36&gt;Listes!$D$42,('Instruction Barèmes'!$E36*(VLOOKUP('Instruction Barèmes'!$D36,Listes!$A$43:$E$49,5,FALSE))),('Instruction Barèmes'!$E36*(VLOOKUP('Instruction Barèmes'!$D36,Listes!$A$43:$E$49,3,FALSE))+(VLOOKUP('Instruction Barèmes'!$D36,Listes!$A$43:$E$49,4,FALSE)))))))</f>
        <v/>
      </c>
      <c r="L36" s="240" t="str">
        <f>IF($G36="","",IF($C36=Listes!$B$34,Listes!$I$31,IF($C36=Listes!$B$35,(VLOOKUP('Instruction Barèmes'!$F36,Listes!$E$31:$F$36,2,FALSE)),IF($C36=Listes!$B$33,IF('Instruction Barèmes'!$E36&lt;=Listes!$A$64,'Instruction Barèmes'!$E36*Listes!$A$65,IF('Instruction Barèmes'!$E36&gt;Listes!$D$64,'Instruction Barèmes'!$E36*Listes!$D$65,(('Instruction Barèmes'!$E36*Listes!$B$65)+Listes!$C$65)))))))</f>
        <v/>
      </c>
      <c r="M36" s="279" t="str">
        <f>IF(Barèmes!M35="","",Barèmes!M35)</f>
        <v/>
      </c>
      <c r="N36" s="94" t="str">
        <f t="shared" si="0"/>
        <v/>
      </c>
      <c r="O36" s="254" t="str">
        <f t="shared" si="1"/>
        <v/>
      </c>
      <c r="P36" s="304" t="str">
        <f t="shared" si="2"/>
        <v/>
      </c>
      <c r="Q36" s="285" t="str">
        <f t="shared" si="3"/>
        <v/>
      </c>
      <c r="R36" s="259"/>
      <c r="S36" s="126"/>
    </row>
    <row r="37" spans="1:19" ht="20.100000000000001" customHeight="1" x14ac:dyDescent="0.25">
      <c r="A37" s="244">
        <v>31</v>
      </c>
      <c r="B37" s="252" t="str">
        <f>IF(Barèmes!B36="","",Barèmes!B36)</f>
        <v/>
      </c>
      <c r="C37" s="252" t="str">
        <f>IF(Barèmes!C36="","",Barèmes!C36)</f>
        <v/>
      </c>
      <c r="D37" s="252" t="str">
        <f>IF(Barèmes!D36="","",Barèmes!D36)</f>
        <v/>
      </c>
      <c r="E37" s="252" t="str">
        <f>IF(Barèmes!E36="","",Barèmes!E36)</f>
        <v/>
      </c>
      <c r="F37" s="252" t="str">
        <f>IF(Barèmes!F36="","",Barèmes!F36)</f>
        <v/>
      </c>
      <c r="G37" s="252" t="str">
        <f>IF(Barèmes!G36="","",Barèmes!G36)</f>
        <v/>
      </c>
      <c r="H37" s="252" t="str">
        <f>IF(Barèmes!H36="","",Barèmes!H36)</f>
        <v/>
      </c>
      <c r="I37" s="252" t="str">
        <f>IF(Barèmes!I36="","",Barèmes!I36)</f>
        <v/>
      </c>
      <c r="J37" s="240" t="str">
        <f>IF($G37="","",IF($C37=Listes!$B$32,IF('Instruction Barèmes'!$E37&lt;=Listes!$B$53,('Instruction Barèmes'!$E37*(VLOOKUP('Instruction Barèmes'!$D37,Listes!$A$54:$E$60,2,FALSE))),IF('Instruction Barèmes'!$E37&gt;Listes!$E$53,('Instruction Barèmes'!$E37*(VLOOKUP('Instruction Barèmes'!$D37,Listes!$A$54:$E$60,5,FALSE))),('Instruction Barèmes'!$E37*(VLOOKUP('Instruction Barèmes'!$D37,Listes!$A$54:$E$60,3,FALSE))+(VLOOKUP('Instruction Barèmes'!$D37,Listes!$A$54:$E$60,4,FALSE)))))))</f>
        <v/>
      </c>
      <c r="K37" s="240" t="str">
        <f>IF($G37="","",IF($C37=Listes!$B$31,IF('Instruction Barèmes'!$E37&lt;=Listes!$B$42,('Instruction Barèmes'!$E37*(VLOOKUP('Instruction Barèmes'!$D37,Listes!$A$43:$E$49,2,FALSE))),IF('Instruction Barèmes'!$E37&gt;Listes!$D$42,('Instruction Barèmes'!$E37*(VLOOKUP('Instruction Barèmes'!$D37,Listes!$A$43:$E$49,5,FALSE))),('Instruction Barèmes'!$E37*(VLOOKUP('Instruction Barèmes'!$D37,Listes!$A$43:$E$49,3,FALSE))+(VLOOKUP('Instruction Barèmes'!$D37,Listes!$A$43:$E$49,4,FALSE)))))))</f>
        <v/>
      </c>
      <c r="L37" s="240" t="str">
        <f>IF($G37="","",IF($C37=Listes!$B$34,Listes!$I$31,IF($C37=Listes!$B$35,(VLOOKUP('Instruction Barèmes'!$F37,Listes!$E$31:$F$36,2,FALSE)),IF($C37=Listes!$B$33,IF('Instruction Barèmes'!$E37&lt;=Listes!$A$64,'Instruction Barèmes'!$E37*Listes!$A$65,IF('Instruction Barèmes'!$E37&gt;Listes!$D$64,'Instruction Barèmes'!$E37*Listes!$D$65,(('Instruction Barèmes'!$E37*Listes!$B$65)+Listes!$C$65)))))))</f>
        <v/>
      </c>
      <c r="M37" s="279" t="str">
        <f>IF(Barèmes!M36="","",Barèmes!M36)</f>
        <v/>
      </c>
      <c r="N37" s="94" t="str">
        <f t="shared" si="0"/>
        <v/>
      </c>
      <c r="O37" s="254" t="str">
        <f t="shared" si="1"/>
        <v/>
      </c>
      <c r="P37" s="304" t="str">
        <f t="shared" si="2"/>
        <v/>
      </c>
      <c r="Q37" s="285" t="str">
        <f t="shared" si="3"/>
        <v/>
      </c>
      <c r="R37" s="259"/>
      <c r="S37" s="126"/>
    </row>
    <row r="38" spans="1:19" ht="20.100000000000001" customHeight="1" x14ac:dyDescent="0.25">
      <c r="A38" s="244">
        <v>32</v>
      </c>
      <c r="B38" s="252" t="str">
        <f>IF(Barèmes!B37="","",Barèmes!B37)</f>
        <v/>
      </c>
      <c r="C38" s="252" t="str">
        <f>IF(Barèmes!C37="","",Barèmes!C37)</f>
        <v/>
      </c>
      <c r="D38" s="252" t="str">
        <f>IF(Barèmes!D37="","",Barèmes!D37)</f>
        <v/>
      </c>
      <c r="E38" s="252" t="str">
        <f>IF(Barèmes!E37="","",Barèmes!E37)</f>
        <v/>
      </c>
      <c r="F38" s="252" t="str">
        <f>IF(Barèmes!F37="","",Barèmes!F37)</f>
        <v/>
      </c>
      <c r="G38" s="252" t="str">
        <f>IF(Barèmes!G37="","",Barèmes!G37)</f>
        <v/>
      </c>
      <c r="H38" s="252" t="str">
        <f>IF(Barèmes!H37="","",Barèmes!H37)</f>
        <v/>
      </c>
      <c r="I38" s="252" t="str">
        <f>IF(Barèmes!I37="","",Barèmes!I37)</f>
        <v/>
      </c>
      <c r="J38" s="240" t="str">
        <f>IF($G38="","",IF($C38=Listes!$B$32,IF('Instruction Barèmes'!$E38&lt;=Listes!$B$53,('Instruction Barèmes'!$E38*(VLOOKUP('Instruction Barèmes'!$D38,Listes!$A$54:$E$60,2,FALSE))),IF('Instruction Barèmes'!$E38&gt;Listes!$E$53,('Instruction Barèmes'!$E38*(VLOOKUP('Instruction Barèmes'!$D38,Listes!$A$54:$E$60,5,FALSE))),('Instruction Barèmes'!$E38*(VLOOKUP('Instruction Barèmes'!$D38,Listes!$A$54:$E$60,3,FALSE))+(VLOOKUP('Instruction Barèmes'!$D38,Listes!$A$54:$E$60,4,FALSE)))))))</f>
        <v/>
      </c>
      <c r="K38" s="240" t="str">
        <f>IF($G38="","",IF($C38=Listes!$B$31,IF('Instruction Barèmes'!$E38&lt;=Listes!$B$42,('Instruction Barèmes'!$E38*(VLOOKUP('Instruction Barèmes'!$D38,Listes!$A$43:$E$49,2,FALSE))),IF('Instruction Barèmes'!$E38&gt;Listes!$D$42,('Instruction Barèmes'!$E38*(VLOOKUP('Instruction Barèmes'!$D38,Listes!$A$43:$E$49,5,FALSE))),('Instruction Barèmes'!$E38*(VLOOKUP('Instruction Barèmes'!$D38,Listes!$A$43:$E$49,3,FALSE))+(VLOOKUP('Instruction Barèmes'!$D38,Listes!$A$43:$E$49,4,FALSE)))))))</f>
        <v/>
      </c>
      <c r="L38" s="240" t="str">
        <f>IF($G38="","",IF($C38=Listes!$B$34,Listes!$I$31,IF($C38=Listes!$B$35,(VLOOKUP('Instruction Barèmes'!$F38,Listes!$E$31:$F$36,2,FALSE)),IF($C38=Listes!$B$33,IF('Instruction Barèmes'!$E38&lt;=Listes!$A$64,'Instruction Barèmes'!$E38*Listes!$A$65,IF('Instruction Barèmes'!$E38&gt;Listes!$D$64,'Instruction Barèmes'!$E38*Listes!$D$65,(('Instruction Barèmes'!$E38*Listes!$B$65)+Listes!$C$65)))))))</f>
        <v/>
      </c>
      <c r="M38" s="279" t="str">
        <f>IF(Barèmes!M37="","",Barèmes!M37)</f>
        <v/>
      </c>
      <c r="N38" s="94" t="str">
        <f t="shared" si="0"/>
        <v/>
      </c>
      <c r="O38" s="254" t="str">
        <f t="shared" si="1"/>
        <v/>
      </c>
      <c r="P38" s="304" t="str">
        <f t="shared" si="2"/>
        <v/>
      </c>
      <c r="Q38" s="285" t="str">
        <f t="shared" si="3"/>
        <v/>
      </c>
      <c r="R38" s="259"/>
      <c r="S38" s="126"/>
    </row>
    <row r="39" spans="1:19" ht="20.100000000000001" customHeight="1" x14ac:dyDescent="0.25">
      <c r="A39" s="244">
        <v>33</v>
      </c>
      <c r="B39" s="252" t="str">
        <f>IF(Barèmes!B38="","",Barèmes!B38)</f>
        <v/>
      </c>
      <c r="C39" s="252" t="str">
        <f>IF(Barèmes!C38="","",Barèmes!C38)</f>
        <v/>
      </c>
      <c r="D39" s="252" t="str">
        <f>IF(Barèmes!D38="","",Barèmes!D38)</f>
        <v/>
      </c>
      <c r="E39" s="252" t="str">
        <f>IF(Barèmes!E38="","",Barèmes!E38)</f>
        <v/>
      </c>
      <c r="F39" s="252" t="str">
        <f>IF(Barèmes!F38="","",Barèmes!F38)</f>
        <v/>
      </c>
      <c r="G39" s="252" t="str">
        <f>IF(Barèmes!G38="","",Barèmes!G38)</f>
        <v/>
      </c>
      <c r="H39" s="252" t="str">
        <f>IF(Barèmes!H38="","",Barèmes!H38)</f>
        <v/>
      </c>
      <c r="I39" s="252" t="str">
        <f>IF(Barèmes!I38="","",Barèmes!I38)</f>
        <v/>
      </c>
      <c r="J39" s="240" t="str">
        <f>IF($G39="","",IF($C39=Listes!$B$32,IF('Instruction Barèmes'!$E39&lt;=Listes!$B$53,('Instruction Barèmes'!$E39*(VLOOKUP('Instruction Barèmes'!$D39,Listes!$A$54:$E$60,2,FALSE))),IF('Instruction Barèmes'!$E39&gt;Listes!$E$53,('Instruction Barèmes'!$E39*(VLOOKUP('Instruction Barèmes'!$D39,Listes!$A$54:$E$60,5,FALSE))),('Instruction Barèmes'!$E39*(VLOOKUP('Instruction Barèmes'!$D39,Listes!$A$54:$E$60,3,FALSE))+(VLOOKUP('Instruction Barèmes'!$D39,Listes!$A$54:$E$60,4,FALSE)))))))</f>
        <v/>
      </c>
      <c r="K39" s="240" t="str">
        <f>IF($G39="","",IF($C39=Listes!$B$31,IF('Instruction Barèmes'!$E39&lt;=Listes!$B$42,('Instruction Barèmes'!$E39*(VLOOKUP('Instruction Barèmes'!$D39,Listes!$A$43:$E$49,2,FALSE))),IF('Instruction Barèmes'!$E39&gt;Listes!$D$42,('Instruction Barèmes'!$E39*(VLOOKUP('Instruction Barèmes'!$D39,Listes!$A$43:$E$49,5,FALSE))),('Instruction Barèmes'!$E39*(VLOOKUP('Instruction Barèmes'!$D39,Listes!$A$43:$E$49,3,FALSE))+(VLOOKUP('Instruction Barèmes'!$D39,Listes!$A$43:$E$49,4,FALSE)))))))</f>
        <v/>
      </c>
      <c r="L39" s="240" t="str">
        <f>IF($G39="","",IF($C39=Listes!$B$34,Listes!$I$31,IF($C39=Listes!$B$35,(VLOOKUP('Instruction Barèmes'!$F39,Listes!$E$31:$F$36,2,FALSE)),IF($C39=Listes!$B$33,IF('Instruction Barèmes'!$E39&lt;=Listes!$A$64,'Instruction Barèmes'!$E39*Listes!$A$65,IF('Instruction Barèmes'!$E39&gt;Listes!$D$64,'Instruction Barèmes'!$E39*Listes!$D$65,(('Instruction Barèmes'!$E39*Listes!$B$65)+Listes!$C$65)))))))</f>
        <v/>
      </c>
      <c r="M39" s="279" t="str">
        <f>IF(Barèmes!M38="","",Barèmes!M38)</f>
        <v/>
      </c>
      <c r="N39" s="94" t="str">
        <f t="shared" si="0"/>
        <v/>
      </c>
      <c r="O39" s="254" t="str">
        <f t="shared" si="1"/>
        <v/>
      </c>
      <c r="P39" s="304" t="str">
        <f t="shared" si="2"/>
        <v/>
      </c>
      <c r="Q39" s="285" t="str">
        <f t="shared" si="3"/>
        <v/>
      </c>
      <c r="R39" s="259"/>
      <c r="S39" s="126"/>
    </row>
    <row r="40" spans="1:19" ht="20.100000000000001" customHeight="1" x14ac:dyDescent="0.25">
      <c r="A40" s="244">
        <v>34</v>
      </c>
      <c r="B40" s="252" t="str">
        <f>IF(Barèmes!B39="","",Barèmes!B39)</f>
        <v/>
      </c>
      <c r="C40" s="252" t="str">
        <f>IF(Barèmes!C39="","",Barèmes!C39)</f>
        <v/>
      </c>
      <c r="D40" s="252" t="str">
        <f>IF(Barèmes!D39="","",Barèmes!D39)</f>
        <v/>
      </c>
      <c r="E40" s="252" t="str">
        <f>IF(Barèmes!E39="","",Barèmes!E39)</f>
        <v/>
      </c>
      <c r="F40" s="252" t="str">
        <f>IF(Barèmes!F39="","",Barèmes!F39)</f>
        <v/>
      </c>
      <c r="G40" s="252" t="str">
        <f>IF(Barèmes!G39="","",Barèmes!G39)</f>
        <v/>
      </c>
      <c r="H40" s="252" t="str">
        <f>IF(Barèmes!H39="","",Barèmes!H39)</f>
        <v/>
      </c>
      <c r="I40" s="252" t="str">
        <f>IF(Barèmes!I39="","",Barèmes!I39)</f>
        <v/>
      </c>
      <c r="J40" s="240" t="str">
        <f>IF($G40="","",IF($C40=Listes!$B$32,IF('Instruction Barèmes'!$E40&lt;=Listes!$B$53,('Instruction Barèmes'!$E40*(VLOOKUP('Instruction Barèmes'!$D40,Listes!$A$54:$E$60,2,FALSE))),IF('Instruction Barèmes'!$E40&gt;Listes!$E$53,('Instruction Barèmes'!$E40*(VLOOKUP('Instruction Barèmes'!$D40,Listes!$A$54:$E$60,5,FALSE))),('Instruction Barèmes'!$E40*(VLOOKUP('Instruction Barèmes'!$D40,Listes!$A$54:$E$60,3,FALSE))+(VLOOKUP('Instruction Barèmes'!$D40,Listes!$A$54:$E$60,4,FALSE)))))))</f>
        <v/>
      </c>
      <c r="K40" s="240" t="str">
        <f>IF($G40="","",IF($C40=Listes!$B$31,IF('Instruction Barèmes'!$E40&lt;=Listes!$B$42,('Instruction Barèmes'!$E40*(VLOOKUP('Instruction Barèmes'!$D40,Listes!$A$43:$E$49,2,FALSE))),IF('Instruction Barèmes'!$E40&gt;Listes!$D$42,('Instruction Barèmes'!$E40*(VLOOKUP('Instruction Barèmes'!$D40,Listes!$A$43:$E$49,5,FALSE))),('Instruction Barèmes'!$E40*(VLOOKUP('Instruction Barèmes'!$D40,Listes!$A$43:$E$49,3,FALSE))+(VLOOKUP('Instruction Barèmes'!$D40,Listes!$A$43:$E$49,4,FALSE)))))))</f>
        <v/>
      </c>
      <c r="L40" s="240" t="str">
        <f>IF($G40="","",IF($C40=Listes!$B$34,Listes!$I$31,IF($C40=Listes!$B$35,(VLOOKUP('Instruction Barèmes'!$F40,Listes!$E$31:$F$36,2,FALSE)),IF($C40=Listes!$B$33,IF('Instruction Barèmes'!$E40&lt;=Listes!$A$64,'Instruction Barèmes'!$E40*Listes!$A$65,IF('Instruction Barèmes'!$E40&gt;Listes!$D$64,'Instruction Barèmes'!$E40*Listes!$D$65,(('Instruction Barèmes'!$E40*Listes!$B$65)+Listes!$C$65)))))))</f>
        <v/>
      </c>
      <c r="M40" s="279" t="str">
        <f>IF(Barèmes!M39="","",Barèmes!M39)</f>
        <v/>
      </c>
      <c r="N40" s="94" t="str">
        <f t="shared" si="0"/>
        <v/>
      </c>
      <c r="O40" s="254" t="str">
        <f t="shared" si="1"/>
        <v/>
      </c>
      <c r="P40" s="304" t="str">
        <f t="shared" si="2"/>
        <v/>
      </c>
      <c r="Q40" s="285" t="str">
        <f t="shared" si="3"/>
        <v/>
      </c>
      <c r="R40" s="259"/>
      <c r="S40" s="126"/>
    </row>
    <row r="41" spans="1:19" ht="20.100000000000001" customHeight="1" x14ac:dyDescent="0.25">
      <c r="A41" s="244">
        <v>35</v>
      </c>
      <c r="B41" s="252" t="str">
        <f>IF(Barèmes!B40="","",Barèmes!B40)</f>
        <v/>
      </c>
      <c r="C41" s="252" t="str">
        <f>IF(Barèmes!C40="","",Barèmes!C40)</f>
        <v/>
      </c>
      <c r="D41" s="252" t="str">
        <f>IF(Barèmes!D40="","",Barèmes!D40)</f>
        <v/>
      </c>
      <c r="E41" s="252" t="str">
        <f>IF(Barèmes!E40="","",Barèmes!E40)</f>
        <v/>
      </c>
      <c r="F41" s="252" t="str">
        <f>IF(Barèmes!F40="","",Barèmes!F40)</f>
        <v/>
      </c>
      <c r="G41" s="252" t="str">
        <f>IF(Barèmes!G40="","",Barèmes!G40)</f>
        <v/>
      </c>
      <c r="H41" s="252" t="str">
        <f>IF(Barèmes!H40="","",Barèmes!H40)</f>
        <v/>
      </c>
      <c r="I41" s="252" t="str">
        <f>IF(Barèmes!I40="","",Barèmes!I40)</f>
        <v/>
      </c>
      <c r="J41" s="240" t="str">
        <f>IF($G41="","",IF($C41=Listes!$B$32,IF('Instruction Barèmes'!$E41&lt;=Listes!$B$53,('Instruction Barèmes'!$E41*(VLOOKUP('Instruction Barèmes'!$D41,Listes!$A$54:$E$60,2,FALSE))),IF('Instruction Barèmes'!$E41&gt;Listes!$E$53,('Instruction Barèmes'!$E41*(VLOOKUP('Instruction Barèmes'!$D41,Listes!$A$54:$E$60,5,FALSE))),('Instruction Barèmes'!$E41*(VLOOKUP('Instruction Barèmes'!$D41,Listes!$A$54:$E$60,3,FALSE))+(VLOOKUP('Instruction Barèmes'!$D41,Listes!$A$54:$E$60,4,FALSE)))))))</f>
        <v/>
      </c>
      <c r="K41" s="240" t="str">
        <f>IF($G41="","",IF($C41=Listes!$B$31,IF('Instruction Barèmes'!$E41&lt;=Listes!$B$42,('Instruction Barèmes'!$E41*(VLOOKUP('Instruction Barèmes'!$D41,Listes!$A$43:$E$49,2,FALSE))),IF('Instruction Barèmes'!$E41&gt;Listes!$D$42,('Instruction Barèmes'!$E41*(VLOOKUP('Instruction Barèmes'!$D41,Listes!$A$43:$E$49,5,FALSE))),('Instruction Barèmes'!$E41*(VLOOKUP('Instruction Barèmes'!$D41,Listes!$A$43:$E$49,3,FALSE))+(VLOOKUP('Instruction Barèmes'!$D41,Listes!$A$43:$E$49,4,FALSE)))))))</f>
        <v/>
      </c>
      <c r="L41" s="240" t="str">
        <f>IF($G41="","",IF($C41=Listes!$B$34,Listes!$I$31,IF($C41=Listes!$B$35,(VLOOKUP('Instruction Barèmes'!$F41,Listes!$E$31:$F$36,2,FALSE)),IF($C41=Listes!$B$33,IF('Instruction Barèmes'!$E41&lt;=Listes!$A$64,'Instruction Barèmes'!$E41*Listes!$A$65,IF('Instruction Barèmes'!$E41&gt;Listes!$D$64,'Instruction Barèmes'!$E41*Listes!$D$65,(('Instruction Barèmes'!$E41*Listes!$B$65)+Listes!$C$65)))))))</f>
        <v/>
      </c>
      <c r="M41" s="279" t="str">
        <f>IF(Barèmes!M40="","",Barèmes!M40)</f>
        <v/>
      </c>
      <c r="N41" s="94" t="str">
        <f t="shared" si="0"/>
        <v/>
      </c>
      <c r="O41" s="254" t="str">
        <f t="shared" si="1"/>
        <v/>
      </c>
      <c r="P41" s="304" t="str">
        <f t="shared" si="2"/>
        <v/>
      </c>
      <c r="Q41" s="285" t="str">
        <f t="shared" si="3"/>
        <v/>
      </c>
      <c r="R41" s="259"/>
      <c r="S41" s="126"/>
    </row>
    <row r="42" spans="1:19" ht="20.100000000000001" customHeight="1" x14ac:dyDescent="0.25">
      <c r="A42" s="244">
        <v>36</v>
      </c>
      <c r="B42" s="252" t="str">
        <f>IF(Barèmes!B41="","",Barèmes!B41)</f>
        <v/>
      </c>
      <c r="C42" s="252" t="str">
        <f>IF(Barèmes!C41="","",Barèmes!C41)</f>
        <v/>
      </c>
      <c r="D42" s="252" t="str">
        <f>IF(Barèmes!D41="","",Barèmes!D41)</f>
        <v/>
      </c>
      <c r="E42" s="252" t="str">
        <f>IF(Barèmes!E41="","",Barèmes!E41)</f>
        <v/>
      </c>
      <c r="F42" s="252" t="str">
        <f>IF(Barèmes!F41="","",Barèmes!F41)</f>
        <v/>
      </c>
      <c r="G42" s="252" t="str">
        <f>IF(Barèmes!G41="","",Barèmes!G41)</f>
        <v/>
      </c>
      <c r="H42" s="252" t="str">
        <f>IF(Barèmes!H41="","",Barèmes!H41)</f>
        <v/>
      </c>
      <c r="I42" s="252" t="str">
        <f>IF(Barèmes!I41="","",Barèmes!I41)</f>
        <v/>
      </c>
      <c r="J42" s="240" t="str">
        <f>IF($G42="","",IF($C42=Listes!$B$32,IF('Instruction Barèmes'!$E42&lt;=Listes!$B$53,('Instruction Barèmes'!$E42*(VLOOKUP('Instruction Barèmes'!$D42,Listes!$A$54:$E$60,2,FALSE))),IF('Instruction Barèmes'!$E42&gt;Listes!$E$53,('Instruction Barèmes'!$E42*(VLOOKUP('Instruction Barèmes'!$D42,Listes!$A$54:$E$60,5,FALSE))),('Instruction Barèmes'!$E42*(VLOOKUP('Instruction Barèmes'!$D42,Listes!$A$54:$E$60,3,FALSE))+(VLOOKUP('Instruction Barèmes'!$D42,Listes!$A$54:$E$60,4,FALSE)))))))</f>
        <v/>
      </c>
      <c r="K42" s="240" t="str">
        <f>IF($G42="","",IF($C42=Listes!$B$31,IF('Instruction Barèmes'!$E42&lt;=Listes!$B$42,('Instruction Barèmes'!$E42*(VLOOKUP('Instruction Barèmes'!$D42,Listes!$A$43:$E$49,2,FALSE))),IF('Instruction Barèmes'!$E42&gt;Listes!$D$42,('Instruction Barèmes'!$E42*(VLOOKUP('Instruction Barèmes'!$D42,Listes!$A$43:$E$49,5,FALSE))),('Instruction Barèmes'!$E42*(VLOOKUP('Instruction Barèmes'!$D42,Listes!$A$43:$E$49,3,FALSE))+(VLOOKUP('Instruction Barèmes'!$D42,Listes!$A$43:$E$49,4,FALSE)))))))</f>
        <v/>
      </c>
      <c r="L42" s="240" t="str">
        <f>IF($G42="","",IF($C42=Listes!$B$34,Listes!$I$31,IF($C42=Listes!$B$35,(VLOOKUP('Instruction Barèmes'!$F42,Listes!$E$31:$F$36,2,FALSE)),IF($C42=Listes!$B$33,IF('Instruction Barèmes'!$E42&lt;=Listes!$A$64,'Instruction Barèmes'!$E42*Listes!$A$65,IF('Instruction Barèmes'!$E42&gt;Listes!$D$64,'Instruction Barèmes'!$E42*Listes!$D$65,(('Instruction Barèmes'!$E42*Listes!$B$65)+Listes!$C$65)))))))</f>
        <v/>
      </c>
      <c r="M42" s="279" t="str">
        <f>IF(Barèmes!M41="","",Barèmes!M41)</f>
        <v/>
      </c>
      <c r="N42" s="94" t="str">
        <f t="shared" si="0"/>
        <v/>
      </c>
      <c r="O42" s="254" t="str">
        <f t="shared" si="1"/>
        <v/>
      </c>
      <c r="P42" s="304" t="str">
        <f t="shared" si="2"/>
        <v/>
      </c>
      <c r="Q42" s="285" t="str">
        <f t="shared" si="3"/>
        <v/>
      </c>
      <c r="R42" s="259"/>
      <c r="S42" s="126"/>
    </row>
    <row r="43" spans="1:19" ht="20.100000000000001" customHeight="1" x14ac:dyDescent="0.25">
      <c r="A43" s="244">
        <v>37</v>
      </c>
      <c r="B43" s="252" t="str">
        <f>IF(Barèmes!B42="","",Barèmes!B42)</f>
        <v/>
      </c>
      <c r="C43" s="252" t="str">
        <f>IF(Barèmes!C42="","",Barèmes!C42)</f>
        <v/>
      </c>
      <c r="D43" s="252" t="str">
        <f>IF(Barèmes!D42="","",Barèmes!D42)</f>
        <v/>
      </c>
      <c r="E43" s="252" t="str">
        <f>IF(Barèmes!E42="","",Barèmes!E42)</f>
        <v/>
      </c>
      <c r="F43" s="252" t="str">
        <f>IF(Barèmes!F42="","",Barèmes!F42)</f>
        <v/>
      </c>
      <c r="G43" s="252" t="str">
        <f>IF(Barèmes!G42="","",Barèmes!G42)</f>
        <v/>
      </c>
      <c r="H43" s="252" t="str">
        <f>IF(Barèmes!H42="","",Barèmes!H42)</f>
        <v/>
      </c>
      <c r="I43" s="252" t="str">
        <f>IF(Barèmes!I42="","",Barèmes!I42)</f>
        <v/>
      </c>
      <c r="J43" s="240" t="str">
        <f>IF($G43="","",IF($C43=Listes!$B$32,IF('Instruction Barèmes'!$E43&lt;=Listes!$B$53,('Instruction Barèmes'!$E43*(VLOOKUP('Instruction Barèmes'!$D43,Listes!$A$54:$E$60,2,FALSE))),IF('Instruction Barèmes'!$E43&gt;Listes!$E$53,('Instruction Barèmes'!$E43*(VLOOKUP('Instruction Barèmes'!$D43,Listes!$A$54:$E$60,5,FALSE))),('Instruction Barèmes'!$E43*(VLOOKUP('Instruction Barèmes'!$D43,Listes!$A$54:$E$60,3,FALSE))+(VLOOKUP('Instruction Barèmes'!$D43,Listes!$A$54:$E$60,4,FALSE)))))))</f>
        <v/>
      </c>
      <c r="K43" s="240" t="str">
        <f>IF($G43="","",IF($C43=Listes!$B$31,IF('Instruction Barèmes'!$E43&lt;=Listes!$B$42,('Instruction Barèmes'!$E43*(VLOOKUP('Instruction Barèmes'!$D43,Listes!$A$43:$E$49,2,FALSE))),IF('Instruction Barèmes'!$E43&gt;Listes!$D$42,('Instruction Barèmes'!$E43*(VLOOKUP('Instruction Barèmes'!$D43,Listes!$A$43:$E$49,5,FALSE))),('Instruction Barèmes'!$E43*(VLOOKUP('Instruction Barèmes'!$D43,Listes!$A$43:$E$49,3,FALSE))+(VLOOKUP('Instruction Barèmes'!$D43,Listes!$A$43:$E$49,4,FALSE)))))))</f>
        <v/>
      </c>
      <c r="L43" s="240" t="str">
        <f>IF($G43="","",IF($C43=Listes!$B$34,Listes!$I$31,IF($C43=Listes!$B$35,(VLOOKUP('Instruction Barèmes'!$F43,Listes!$E$31:$F$36,2,FALSE)),IF($C43=Listes!$B$33,IF('Instruction Barèmes'!$E43&lt;=Listes!$A$64,'Instruction Barèmes'!$E43*Listes!$A$65,IF('Instruction Barèmes'!$E43&gt;Listes!$D$64,'Instruction Barèmes'!$E43*Listes!$D$65,(('Instruction Barèmes'!$E43*Listes!$B$65)+Listes!$C$65)))))))</f>
        <v/>
      </c>
      <c r="M43" s="279" t="str">
        <f>IF(Barèmes!M42="","",Barèmes!M42)</f>
        <v/>
      </c>
      <c r="N43" s="94" t="str">
        <f t="shared" si="0"/>
        <v/>
      </c>
      <c r="O43" s="254" t="str">
        <f t="shared" si="1"/>
        <v/>
      </c>
      <c r="P43" s="304" t="str">
        <f t="shared" si="2"/>
        <v/>
      </c>
      <c r="Q43" s="285" t="str">
        <f t="shared" si="3"/>
        <v/>
      </c>
      <c r="R43" s="259"/>
      <c r="S43" s="126"/>
    </row>
    <row r="44" spans="1:19" ht="20.100000000000001" customHeight="1" x14ac:dyDescent="0.25">
      <c r="A44" s="244">
        <v>38</v>
      </c>
      <c r="B44" s="252" t="str">
        <f>IF(Barèmes!B43="","",Barèmes!B43)</f>
        <v/>
      </c>
      <c r="C44" s="252" t="str">
        <f>IF(Barèmes!C43="","",Barèmes!C43)</f>
        <v/>
      </c>
      <c r="D44" s="252" t="str">
        <f>IF(Barèmes!D43="","",Barèmes!D43)</f>
        <v/>
      </c>
      <c r="E44" s="252" t="str">
        <f>IF(Barèmes!E43="","",Barèmes!E43)</f>
        <v/>
      </c>
      <c r="F44" s="252" t="str">
        <f>IF(Barèmes!F43="","",Barèmes!F43)</f>
        <v/>
      </c>
      <c r="G44" s="252" t="str">
        <f>IF(Barèmes!G43="","",Barèmes!G43)</f>
        <v/>
      </c>
      <c r="H44" s="252" t="str">
        <f>IF(Barèmes!H43="","",Barèmes!H43)</f>
        <v/>
      </c>
      <c r="I44" s="252" t="str">
        <f>IF(Barèmes!I43="","",Barèmes!I43)</f>
        <v/>
      </c>
      <c r="J44" s="240" t="str">
        <f>IF($G44="","",IF($C44=Listes!$B$32,IF('Instruction Barèmes'!$E44&lt;=Listes!$B$53,('Instruction Barèmes'!$E44*(VLOOKUP('Instruction Barèmes'!$D44,Listes!$A$54:$E$60,2,FALSE))),IF('Instruction Barèmes'!$E44&gt;Listes!$E$53,('Instruction Barèmes'!$E44*(VLOOKUP('Instruction Barèmes'!$D44,Listes!$A$54:$E$60,5,FALSE))),('Instruction Barèmes'!$E44*(VLOOKUP('Instruction Barèmes'!$D44,Listes!$A$54:$E$60,3,FALSE))+(VLOOKUP('Instruction Barèmes'!$D44,Listes!$A$54:$E$60,4,FALSE)))))))</f>
        <v/>
      </c>
      <c r="K44" s="240" t="str">
        <f>IF($G44="","",IF($C44=Listes!$B$31,IF('Instruction Barèmes'!$E44&lt;=Listes!$B$42,('Instruction Barèmes'!$E44*(VLOOKUP('Instruction Barèmes'!$D44,Listes!$A$43:$E$49,2,FALSE))),IF('Instruction Barèmes'!$E44&gt;Listes!$D$42,('Instruction Barèmes'!$E44*(VLOOKUP('Instruction Barèmes'!$D44,Listes!$A$43:$E$49,5,FALSE))),('Instruction Barèmes'!$E44*(VLOOKUP('Instruction Barèmes'!$D44,Listes!$A$43:$E$49,3,FALSE))+(VLOOKUP('Instruction Barèmes'!$D44,Listes!$A$43:$E$49,4,FALSE)))))))</f>
        <v/>
      </c>
      <c r="L44" s="240" t="str">
        <f>IF($G44="","",IF($C44=Listes!$B$34,Listes!$I$31,IF($C44=Listes!$B$35,(VLOOKUP('Instruction Barèmes'!$F44,Listes!$E$31:$F$36,2,FALSE)),IF($C44=Listes!$B$33,IF('Instruction Barèmes'!$E44&lt;=Listes!$A$64,'Instruction Barèmes'!$E44*Listes!$A$65,IF('Instruction Barèmes'!$E44&gt;Listes!$D$64,'Instruction Barèmes'!$E44*Listes!$D$65,(('Instruction Barèmes'!$E44*Listes!$B$65)+Listes!$C$65)))))))</f>
        <v/>
      </c>
      <c r="M44" s="279" t="str">
        <f>IF(Barèmes!M43="","",Barèmes!M43)</f>
        <v/>
      </c>
      <c r="N44" s="94" t="str">
        <f t="shared" si="0"/>
        <v/>
      </c>
      <c r="O44" s="254" t="str">
        <f t="shared" si="1"/>
        <v/>
      </c>
      <c r="P44" s="304" t="str">
        <f t="shared" si="2"/>
        <v/>
      </c>
      <c r="Q44" s="285" t="str">
        <f t="shared" si="3"/>
        <v/>
      </c>
      <c r="R44" s="259"/>
      <c r="S44" s="126"/>
    </row>
    <row r="45" spans="1:19" ht="20.100000000000001" customHeight="1" x14ac:dyDescent="0.25">
      <c r="A45" s="244">
        <v>39</v>
      </c>
      <c r="B45" s="252" t="str">
        <f>IF(Barèmes!B44="","",Barèmes!B44)</f>
        <v/>
      </c>
      <c r="C45" s="252" t="str">
        <f>IF(Barèmes!C44="","",Barèmes!C44)</f>
        <v/>
      </c>
      <c r="D45" s="252" t="str">
        <f>IF(Barèmes!D44="","",Barèmes!D44)</f>
        <v/>
      </c>
      <c r="E45" s="252" t="str">
        <f>IF(Barèmes!E44="","",Barèmes!E44)</f>
        <v/>
      </c>
      <c r="F45" s="252" t="str">
        <f>IF(Barèmes!F44="","",Barèmes!F44)</f>
        <v/>
      </c>
      <c r="G45" s="252" t="str">
        <f>IF(Barèmes!G44="","",Barèmes!G44)</f>
        <v/>
      </c>
      <c r="H45" s="252" t="str">
        <f>IF(Barèmes!H44="","",Barèmes!H44)</f>
        <v/>
      </c>
      <c r="I45" s="252" t="str">
        <f>IF(Barèmes!I44="","",Barèmes!I44)</f>
        <v/>
      </c>
      <c r="J45" s="240" t="str">
        <f>IF($G45="","",IF($C45=Listes!$B$32,IF('Instruction Barèmes'!$E45&lt;=Listes!$B$53,('Instruction Barèmes'!$E45*(VLOOKUP('Instruction Barèmes'!$D45,Listes!$A$54:$E$60,2,FALSE))),IF('Instruction Barèmes'!$E45&gt;Listes!$E$53,('Instruction Barèmes'!$E45*(VLOOKUP('Instruction Barèmes'!$D45,Listes!$A$54:$E$60,5,FALSE))),('Instruction Barèmes'!$E45*(VLOOKUP('Instruction Barèmes'!$D45,Listes!$A$54:$E$60,3,FALSE))+(VLOOKUP('Instruction Barèmes'!$D45,Listes!$A$54:$E$60,4,FALSE)))))))</f>
        <v/>
      </c>
      <c r="K45" s="240" t="str">
        <f>IF($G45="","",IF($C45=Listes!$B$31,IF('Instruction Barèmes'!$E45&lt;=Listes!$B$42,('Instruction Barèmes'!$E45*(VLOOKUP('Instruction Barèmes'!$D45,Listes!$A$43:$E$49,2,FALSE))),IF('Instruction Barèmes'!$E45&gt;Listes!$D$42,('Instruction Barèmes'!$E45*(VLOOKUP('Instruction Barèmes'!$D45,Listes!$A$43:$E$49,5,FALSE))),('Instruction Barèmes'!$E45*(VLOOKUP('Instruction Barèmes'!$D45,Listes!$A$43:$E$49,3,FALSE))+(VLOOKUP('Instruction Barèmes'!$D45,Listes!$A$43:$E$49,4,FALSE)))))))</f>
        <v/>
      </c>
      <c r="L45" s="240" t="str">
        <f>IF($G45="","",IF($C45=Listes!$B$34,Listes!$I$31,IF($C45=Listes!$B$35,(VLOOKUP('Instruction Barèmes'!$F45,Listes!$E$31:$F$36,2,FALSE)),IF($C45=Listes!$B$33,IF('Instruction Barèmes'!$E45&lt;=Listes!$A$64,'Instruction Barèmes'!$E45*Listes!$A$65,IF('Instruction Barèmes'!$E45&gt;Listes!$D$64,'Instruction Barèmes'!$E45*Listes!$D$65,(('Instruction Barèmes'!$E45*Listes!$B$65)+Listes!$C$65)))))))</f>
        <v/>
      </c>
      <c r="M45" s="279" t="str">
        <f>IF(Barèmes!M44="","",Barèmes!M44)</f>
        <v/>
      </c>
      <c r="N45" s="94" t="str">
        <f t="shared" si="0"/>
        <v/>
      </c>
      <c r="O45" s="254" t="str">
        <f t="shared" si="1"/>
        <v/>
      </c>
      <c r="P45" s="304" t="str">
        <f t="shared" si="2"/>
        <v/>
      </c>
      <c r="Q45" s="285" t="str">
        <f t="shared" si="3"/>
        <v/>
      </c>
      <c r="R45" s="259"/>
      <c r="S45" s="126"/>
    </row>
    <row r="46" spans="1:19" ht="20.100000000000001" customHeight="1" x14ac:dyDescent="0.25">
      <c r="A46" s="244">
        <v>40</v>
      </c>
      <c r="B46" s="252" t="str">
        <f>IF(Barèmes!B45="","",Barèmes!B45)</f>
        <v/>
      </c>
      <c r="C46" s="252" t="str">
        <f>IF(Barèmes!C45="","",Barèmes!C45)</f>
        <v/>
      </c>
      <c r="D46" s="252" t="str">
        <f>IF(Barèmes!D45="","",Barèmes!D45)</f>
        <v/>
      </c>
      <c r="E46" s="252" t="str">
        <f>IF(Barèmes!E45="","",Barèmes!E45)</f>
        <v/>
      </c>
      <c r="F46" s="252" t="str">
        <f>IF(Barèmes!F45="","",Barèmes!F45)</f>
        <v/>
      </c>
      <c r="G46" s="252" t="str">
        <f>IF(Barèmes!G45="","",Barèmes!G45)</f>
        <v/>
      </c>
      <c r="H46" s="252" t="str">
        <f>IF(Barèmes!H45="","",Barèmes!H45)</f>
        <v/>
      </c>
      <c r="I46" s="252" t="str">
        <f>IF(Barèmes!I45="","",Barèmes!I45)</f>
        <v/>
      </c>
      <c r="J46" s="240" t="str">
        <f>IF($G46="","",IF($C46=Listes!$B$32,IF('Instruction Barèmes'!$E46&lt;=Listes!$B$53,('Instruction Barèmes'!$E46*(VLOOKUP('Instruction Barèmes'!$D46,Listes!$A$54:$E$60,2,FALSE))),IF('Instruction Barèmes'!$E46&gt;Listes!$E$53,('Instruction Barèmes'!$E46*(VLOOKUP('Instruction Barèmes'!$D46,Listes!$A$54:$E$60,5,FALSE))),('Instruction Barèmes'!$E46*(VLOOKUP('Instruction Barèmes'!$D46,Listes!$A$54:$E$60,3,FALSE))+(VLOOKUP('Instruction Barèmes'!$D46,Listes!$A$54:$E$60,4,FALSE)))))))</f>
        <v/>
      </c>
      <c r="K46" s="240" t="str">
        <f>IF($G46="","",IF($C46=Listes!$B$31,IF('Instruction Barèmes'!$E46&lt;=Listes!$B$42,('Instruction Barèmes'!$E46*(VLOOKUP('Instruction Barèmes'!$D46,Listes!$A$43:$E$49,2,FALSE))),IF('Instruction Barèmes'!$E46&gt;Listes!$D$42,('Instruction Barèmes'!$E46*(VLOOKUP('Instruction Barèmes'!$D46,Listes!$A$43:$E$49,5,FALSE))),('Instruction Barèmes'!$E46*(VLOOKUP('Instruction Barèmes'!$D46,Listes!$A$43:$E$49,3,FALSE))+(VLOOKUP('Instruction Barèmes'!$D46,Listes!$A$43:$E$49,4,FALSE)))))))</f>
        <v/>
      </c>
      <c r="L46" s="240" t="str">
        <f>IF($G46="","",IF($C46=Listes!$B$34,Listes!$I$31,IF($C46=Listes!$B$35,(VLOOKUP('Instruction Barèmes'!$F46,Listes!$E$31:$F$36,2,FALSE)),IF($C46=Listes!$B$33,IF('Instruction Barèmes'!$E46&lt;=Listes!$A$64,'Instruction Barèmes'!$E46*Listes!$A$65,IF('Instruction Barèmes'!$E46&gt;Listes!$D$64,'Instruction Barèmes'!$E46*Listes!$D$65,(('Instruction Barèmes'!$E46*Listes!$B$65)+Listes!$C$65)))))))</f>
        <v/>
      </c>
      <c r="M46" s="279" t="str">
        <f>IF(Barèmes!M45="","",Barèmes!M45)</f>
        <v/>
      </c>
      <c r="N46" s="94" t="str">
        <f t="shared" si="0"/>
        <v/>
      </c>
      <c r="O46" s="254" t="str">
        <f t="shared" si="1"/>
        <v/>
      </c>
      <c r="P46" s="304" t="str">
        <f t="shared" si="2"/>
        <v/>
      </c>
      <c r="Q46" s="285" t="str">
        <f t="shared" si="3"/>
        <v/>
      </c>
      <c r="R46" s="259"/>
      <c r="S46" s="126"/>
    </row>
    <row r="47" spans="1:19" ht="20.100000000000001" customHeight="1" x14ac:dyDescent="0.25">
      <c r="A47" s="244">
        <v>41</v>
      </c>
      <c r="B47" s="252" t="str">
        <f>IF(Barèmes!B46="","",Barèmes!B46)</f>
        <v/>
      </c>
      <c r="C47" s="252" t="str">
        <f>IF(Barèmes!C46="","",Barèmes!C46)</f>
        <v/>
      </c>
      <c r="D47" s="252" t="str">
        <f>IF(Barèmes!D46="","",Barèmes!D46)</f>
        <v/>
      </c>
      <c r="E47" s="252" t="str">
        <f>IF(Barèmes!E46="","",Barèmes!E46)</f>
        <v/>
      </c>
      <c r="F47" s="252" t="str">
        <f>IF(Barèmes!F46="","",Barèmes!F46)</f>
        <v/>
      </c>
      <c r="G47" s="252" t="str">
        <f>IF(Barèmes!G46="","",Barèmes!G46)</f>
        <v/>
      </c>
      <c r="H47" s="252" t="str">
        <f>IF(Barèmes!H46="","",Barèmes!H46)</f>
        <v/>
      </c>
      <c r="I47" s="252" t="str">
        <f>IF(Barèmes!I46="","",Barèmes!I46)</f>
        <v/>
      </c>
      <c r="J47" s="240" t="str">
        <f>IF($G47="","",IF($C47=Listes!$B$32,IF('Instruction Barèmes'!$E47&lt;=Listes!$B$53,('Instruction Barèmes'!$E47*(VLOOKUP('Instruction Barèmes'!$D47,Listes!$A$54:$E$60,2,FALSE))),IF('Instruction Barèmes'!$E47&gt;Listes!$E$53,('Instruction Barèmes'!$E47*(VLOOKUP('Instruction Barèmes'!$D47,Listes!$A$54:$E$60,5,FALSE))),('Instruction Barèmes'!$E47*(VLOOKUP('Instruction Barèmes'!$D47,Listes!$A$54:$E$60,3,FALSE))+(VLOOKUP('Instruction Barèmes'!$D47,Listes!$A$54:$E$60,4,FALSE)))))))</f>
        <v/>
      </c>
      <c r="K47" s="240" t="str">
        <f>IF($G47="","",IF($C47=Listes!$B$31,IF('Instruction Barèmes'!$E47&lt;=Listes!$B$42,('Instruction Barèmes'!$E47*(VLOOKUP('Instruction Barèmes'!$D47,Listes!$A$43:$E$49,2,FALSE))),IF('Instruction Barèmes'!$E47&gt;Listes!$D$42,('Instruction Barèmes'!$E47*(VLOOKUP('Instruction Barèmes'!$D47,Listes!$A$43:$E$49,5,FALSE))),('Instruction Barèmes'!$E47*(VLOOKUP('Instruction Barèmes'!$D47,Listes!$A$43:$E$49,3,FALSE))+(VLOOKUP('Instruction Barèmes'!$D47,Listes!$A$43:$E$49,4,FALSE)))))))</f>
        <v/>
      </c>
      <c r="L47" s="240" t="str">
        <f>IF($G47="","",IF($C47=Listes!$B$34,Listes!$I$31,IF($C47=Listes!$B$35,(VLOOKUP('Instruction Barèmes'!$F47,Listes!$E$31:$F$36,2,FALSE)),IF($C47=Listes!$B$33,IF('Instruction Barèmes'!$E47&lt;=Listes!$A$64,'Instruction Barèmes'!$E47*Listes!$A$65,IF('Instruction Barèmes'!$E47&gt;Listes!$D$64,'Instruction Barèmes'!$E47*Listes!$D$65,(('Instruction Barèmes'!$E47*Listes!$B$65)+Listes!$C$65)))))))</f>
        <v/>
      </c>
      <c r="M47" s="279" t="str">
        <f>IF(Barèmes!M46="","",Barèmes!M46)</f>
        <v/>
      </c>
      <c r="N47" s="94" t="str">
        <f t="shared" si="0"/>
        <v/>
      </c>
      <c r="O47" s="254" t="str">
        <f t="shared" si="1"/>
        <v/>
      </c>
      <c r="P47" s="304" t="str">
        <f t="shared" si="2"/>
        <v/>
      </c>
      <c r="Q47" s="285" t="str">
        <f t="shared" si="3"/>
        <v/>
      </c>
      <c r="R47" s="259"/>
      <c r="S47" s="126"/>
    </row>
    <row r="48" spans="1:19" ht="20.100000000000001" customHeight="1" x14ac:dyDescent="0.25">
      <c r="A48" s="244">
        <v>42</v>
      </c>
      <c r="B48" s="252" t="str">
        <f>IF(Barèmes!B47="","",Barèmes!B47)</f>
        <v/>
      </c>
      <c r="C48" s="252" t="str">
        <f>IF(Barèmes!C47="","",Barèmes!C47)</f>
        <v/>
      </c>
      <c r="D48" s="252" t="str">
        <f>IF(Barèmes!D47="","",Barèmes!D47)</f>
        <v/>
      </c>
      <c r="E48" s="252" t="str">
        <f>IF(Barèmes!E47="","",Barèmes!E47)</f>
        <v/>
      </c>
      <c r="F48" s="252" t="str">
        <f>IF(Barèmes!F47="","",Barèmes!F47)</f>
        <v/>
      </c>
      <c r="G48" s="252" t="str">
        <f>IF(Barèmes!G47="","",Barèmes!G47)</f>
        <v/>
      </c>
      <c r="H48" s="252" t="str">
        <f>IF(Barèmes!H47="","",Barèmes!H47)</f>
        <v/>
      </c>
      <c r="I48" s="252" t="str">
        <f>IF(Barèmes!I47="","",Barèmes!I47)</f>
        <v/>
      </c>
      <c r="J48" s="240" t="str">
        <f>IF($G48="","",IF($C48=Listes!$B$32,IF('Instruction Barèmes'!$E48&lt;=Listes!$B$53,('Instruction Barèmes'!$E48*(VLOOKUP('Instruction Barèmes'!$D48,Listes!$A$54:$E$60,2,FALSE))),IF('Instruction Barèmes'!$E48&gt;Listes!$E$53,('Instruction Barèmes'!$E48*(VLOOKUP('Instruction Barèmes'!$D48,Listes!$A$54:$E$60,5,FALSE))),('Instruction Barèmes'!$E48*(VLOOKUP('Instruction Barèmes'!$D48,Listes!$A$54:$E$60,3,FALSE))+(VLOOKUP('Instruction Barèmes'!$D48,Listes!$A$54:$E$60,4,FALSE)))))))</f>
        <v/>
      </c>
      <c r="K48" s="240" t="str">
        <f>IF($G48="","",IF($C48=Listes!$B$31,IF('Instruction Barèmes'!$E48&lt;=Listes!$B$42,('Instruction Barèmes'!$E48*(VLOOKUP('Instruction Barèmes'!$D48,Listes!$A$43:$E$49,2,FALSE))),IF('Instruction Barèmes'!$E48&gt;Listes!$D$42,('Instruction Barèmes'!$E48*(VLOOKUP('Instruction Barèmes'!$D48,Listes!$A$43:$E$49,5,FALSE))),('Instruction Barèmes'!$E48*(VLOOKUP('Instruction Barèmes'!$D48,Listes!$A$43:$E$49,3,FALSE))+(VLOOKUP('Instruction Barèmes'!$D48,Listes!$A$43:$E$49,4,FALSE)))))))</f>
        <v/>
      </c>
      <c r="L48" s="240" t="str">
        <f>IF($G48="","",IF($C48=Listes!$B$34,Listes!$I$31,IF($C48=Listes!$B$35,(VLOOKUP('Instruction Barèmes'!$F48,Listes!$E$31:$F$36,2,FALSE)),IF($C48=Listes!$B$33,IF('Instruction Barèmes'!$E48&lt;=Listes!$A$64,'Instruction Barèmes'!$E48*Listes!$A$65,IF('Instruction Barèmes'!$E48&gt;Listes!$D$64,'Instruction Barèmes'!$E48*Listes!$D$65,(('Instruction Barèmes'!$E48*Listes!$B$65)+Listes!$C$65)))))))</f>
        <v/>
      </c>
      <c r="M48" s="279" t="str">
        <f>IF(Barèmes!M47="","",Barèmes!M47)</f>
        <v/>
      </c>
      <c r="N48" s="94" t="str">
        <f t="shared" si="0"/>
        <v/>
      </c>
      <c r="O48" s="254" t="str">
        <f t="shared" si="1"/>
        <v/>
      </c>
      <c r="P48" s="304" t="str">
        <f t="shared" si="2"/>
        <v/>
      </c>
      <c r="Q48" s="285" t="str">
        <f t="shared" si="3"/>
        <v/>
      </c>
      <c r="R48" s="259"/>
      <c r="S48" s="126"/>
    </row>
    <row r="49" spans="1:19" ht="20.100000000000001" customHeight="1" x14ac:dyDescent="0.25">
      <c r="A49" s="244">
        <v>43</v>
      </c>
      <c r="B49" s="252" t="str">
        <f>IF(Barèmes!B48="","",Barèmes!B48)</f>
        <v/>
      </c>
      <c r="C49" s="252" t="str">
        <f>IF(Barèmes!C48="","",Barèmes!C48)</f>
        <v/>
      </c>
      <c r="D49" s="252" t="str">
        <f>IF(Barèmes!D48="","",Barèmes!D48)</f>
        <v/>
      </c>
      <c r="E49" s="252" t="str">
        <f>IF(Barèmes!E48="","",Barèmes!E48)</f>
        <v/>
      </c>
      <c r="F49" s="252" t="str">
        <f>IF(Barèmes!F48="","",Barèmes!F48)</f>
        <v/>
      </c>
      <c r="G49" s="252" t="str">
        <f>IF(Barèmes!G48="","",Barèmes!G48)</f>
        <v/>
      </c>
      <c r="H49" s="252" t="str">
        <f>IF(Barèmes!H48="","",Barèmes!H48)</f>
        <v/>
      </c>
      <c r="I49" s="252" t="str">
        <f>IF(Barèmes!I48="","",Barèmes!I48)</f>
        <v/>
      </c>
      <c r="J49" s="240" t="str">
        <f>IF($G49="","",IF($C49=Listes!$B$32,IF('Instruction Barèmes'!$E49&lt;=Listes!$B$53,('Instruction Barèmes'!$E49*(VLOOKUP('Instruction Barèmes'!$D49,Listes!$A$54:$E$60,2,FALSE))),IF('Instruction Barèmes'!$E49&gt;Listes!$E$53,('Instruction Barèmes'!$E49*(VLOOKUP('Instruction Barèmes'!$D49,Listes!$A$54:$E$60,5,FALSE))),('Instruction Barèmes'!$E49*(VLOOKUP('Instruction Barèmes'!$D49,Listes!$A$54:$E$60,3,FALSE))+(VLOOKUP('Instruction Barèmes'!$D49,Listes!$A$54:$E$60,4,FALSE)))))))</f>
        <v/>
      </c>
      <c r="K49" s="240" t="str">
        <f>IF($G49="","",IF($C49=Listes!$B$31,IF('Instruction Barèmes'!$E49&lt;=Listes!$B$42,('Instruction Barèmes'!$E49*(VLOOKUP('Instruction Barèmes'!$D49,Listes!$A$43:$E$49,2,FALSE))),IF('Instruction Barèmes'!$E49&gt;Listes!$D$42,('Instruction Barèmes'!$E49*(VLOOKUP('Instruction Barèmes'!$D49,Listes!$A$43:$E$49,5,FALSE))),('Instruction Barèmes'!$E49*(VLOOKUP('Instruction Barèmes'!$D49,Listes!$A$43:$E$49,3,FALSE))+(VLOOKUP('Instruction Barèmes'!$D49,Listes!$A$43:$E$49,4,FALSE)))))))</f>
        <v/>
      </c>
      <c r="L49" s="240" t="str">
        <f>IF($G49="","",IF($C49=Listes!$B$34,Listes!$I$31,IF($C49=Listes!$B$35,(VLOOKUP('Instruction Barèmes'!$F49,Listes!$E$31:$F$36,2,FALSE)),IF($C49=Listes!$B$33,IF('Instruction Barèmes'!$E49&lt;=Listes!$A$64,'Instruction Barèmes'!$E49*Listes!$A$65,IF('Instruction Barèmes'!$E49&gt;Listes!$D$64,'Instruction Barèmes'!$E49*Listes!$D$65,(('Instruction Barèmes'!$E49*Listes!$B$65)+Listes!$C$65)))))))</f>
        <v/>
      </c>
      <c r="M49" s="279" t="str">
        <f>IF(Barèmes!M48="","",Barèmes!M48)</f>
        <v/>
      </c>
      <c r="N49" s="94" t="str">
        <f t="shared" si="0"/>
        <v/>
      </c>
      <c r="O49" s="254" t="str">
        <f t="shared" si="1"/>
        <v/>
      </c>
      <c r="P49" s="304" t="str">
        <f t="shared" si="2"/>
        <v/>
      </c>
      <c r="Q49" s="285" t="str">
        <f t="shared" si="3"/>
        <v/>
      </c>
      <c r="R49" s="259"/>
      <c r="S49" s="126"/>
    </row>
    <row r="50" spans="1:19" ht="20.100000000000001" customHeight="1" x14ac:dyDescent="0.25">
      <c r="A50" s="244">
        <v>44</v>
      </c>
      <c r="B50" s="252" t="str">
        <f>IF(Barèmes!B49="","",Barèmes!B49)</f>
        <v/>
      </c>
      <c r="C50" s="252" t="str">
        <f>IF(Barèmes!C49="","",Barèmes!C49)</f>
        <v/>
      </c>
      <c r="D50" s="252" t="str">
        <f>IF(Barèmes!D49="","",Barèmes!D49)</f>
        <v/>
      </c>
      <c r="E50" s="252" t="str">
        <f>IF(Barèmes!E49="","",Barèmes!E49)</f>
        <v/>
      </c>
      <c r="F50" s="252" t="str">
        <f>IF(Barèmes!F49="","",Barèmes!F49)</f>
        <v/>
      </c>
      <c r="G50" s="252" t="str">
        <f>IF(Barèmes!G49="","",Barèmes!G49)</f>
        <v/>
      </c>
      <c r="H50" s="252" t="str">
        <f>IF(Barèmes!H49="","",Barèmes!H49)</f>
        <v/>
      </c>
      <c r="I50" s="252" t="str">
        <f>IF(Barèmes!I49="","",Barèmes!I49)</f>
        <v/>
      </c>
      <c r="J50" s="240" t="str">
        <f>IF($G50="","",IF($C50=Listes!$B$32,IF('Instruction Barèmes'!$E50&lt;=Listes!$B$53,('Instruction Barèmes'!$E50*(VLOOKUP('Instruction Barèmes'!$D50,Listes!$A$54:$E$60,2,FALSE))),IF('Instruction Barèmes'!$E50&gt;Listes!$E$53,('Instruction Barèmes'!$E50*(VLOOKUP('Instruction Barèmes'!$D50,Listes!$A$54:$E$60,5,FALSE))),('Instruction Barèmes'!$E50*(VLOOKUP('Instruction Barèmes'!$D50,Listes!$A$54:$E$60,3,FALSE))+(VLOOKUP('Instruction Barèmes'!$D50,Listes!$A$54:$E$60,4,FALSE)))))))</f>
        <v/>
      </c>
      <c r="K50" s="240" t="str">
        <f>IF($G50="","",IF($C50=Listes!$B$31,IF('Instruction Barèmes'!$E50&lt;=Listes!$B$42,('Instruction Barèmes'!$E50*(VLOOKUP('Instruction Barèmes'!$D50,Listes!$A$43:$E$49,2,FALSE))),IF('Instruction Barèmes'!$E50&gt;Listes!$D$42,('Instruction Barèmes'!$E50*(VLOOKUP('Instruction Barèmes'!$D50,Listes!$A$43:$E$49,5,FALSE))),('Instruction Barèmes'!$E50*(VLOOKUP('Instruction Barèmes'!$D50,Listes!$A$43:$E$49,3,FALSE))+(VLOOKUP('Instruction Barèmes'!$D50,Listes!$A$43:$E$49,4,FALSE)))))))</f>
        <v/>
      </c>
      <c r="L50" s="240" t="str">
        <f>IF($G50="","",IF($C50=Listes!$B$34,Listes!$I$31,IF($C50=Listes!$B$35,(VLOOKUP('Instruction Barèmes'!$F50,Listes!$E$31:$F$36,2,FALSE)),IF($C50=Listes!$B$33,IF('Instruction Barèmes'!$E50&lt;=Listes!$A$64,'Instruction Barèmes'!$E50*Listes!$A$65,IF('Instruction Barèmes'!$E50&gt;Listes!$D$64,'Instruction Barèmes'!$E50*Listes!$D$65,(('Instruction Barèmes'!$E50*Listes!$B$65)+Listes!$C$65)))))))</f>
        <v/>
      </c>
      <c r="M50" s="279" t="str">
        <f>IF(Barèmes!M49="","",Barèmes!M49)</f>
        <v/>
      </c>
      <c r="N50" s="94" t="str">
        <f t="shared" si="0"/>
        <v/>
      </c>
      <c r="O50" s="254" t="str">
        <f t="shared" si="1"/>
        <v/>
      </c>
      <c r="P50" s="304" t="str">
        <f t="shared" si="2"/>
        <v/>
      </c>
      <c r="Q50" s="285" t="str">
        <f t="shared" si="3"/>
        <v/>
      </c>
      <c r="R50" s="259"/>
      <c r="S50" s="126"/>
    </row>
    <row r="51" spans="1:19" ht="20.100000000000001" customHeight="1" x14ac:dyDescent="0.25">
      <c r="A51" s="244">
        <v>45</v>
      </c>
      <c r="B51" s="252" t="str">
        <f>IF(Barèmes!B50="","",Barèmes!B50)</f>
        <v/>
      </c>
      <c r="C51" s="252" t="str">
        <f>IF(Barèmes!C50="","",Barèmes!C50)</f>
        <v/>
      </c>
      <c r="D51" s="252" t="str">
        <f>IF(Barèmes!D50="","",Barèmes!D50)</f>
        <v/>
      </c>
      <c r="E51" s="252" t="str">
        <f>IF(Barèmes!E50="","",Barèmes!E50)</f>
        <v/>
      </c>
      <c r="F51" s="252" t="str">
        <f>IF(Barèmes!F50="","",Barèmes!F50)</f>
        <v/>
      </c>
      <c r="G51" s="252" t="str">
        <f>IF(Barèmes!G50="","",Barèmes!G50)</f>
        <v/>
      </c>
      <c r="H51" s="252" t="str">
        <f>IF(Barèmes!H50="","",Barèmes!H50)</f>
        <v/>
      </c>
      <c r="I51" s="252" t="str">
        <f>IF(Barèmes!I50="","",Barèmes!I50)</f>
        <v/>
      </c>
      <c r="J51" s="240" t="str">
        <f>IF($G51="","",IF($C51=Listes!$B$32,IF('Instruction Barèmes'!$E51&lt;=Listes!$B$53,('Instruction Barèmes'!$E51*(VLOOKUP('Instruction Barèmes'!$D51,Listes!$A$54:$E$60,2,FALSE))),IF('Instruction Barèmes'!$E51&gt;Listes!$E$53,('Instruction Barèmes'!$E51*(VLOOKUP('Instruction Barèmes'!$D51,Listes!$A$54:$E$60,5,FALSE))),('Instruction Barèmes'!$E51*(VLOOKUP('Instruction Barèmes'!$D51,Listes!$A$54:$E$60,3,FALSE))+(VLOOKUP('Instruction Barèmes'!$D51,Listes!$A$54:$E$60,4,FALSE)))))))</f>
        <v/>
      </c>
      <c r="K51" s="240" t="str">
        <f>IF($G51="","",IF($C51=Listes!$B$31,IF('Instruction Barèmes'!$E51&lt;=Listes!$B$42,('Instruction Barèmes'!$E51*(VLOOKUP('Instruction Barèmes'!$D51,Listes!$A$43:$E$49,2,FALSE))),IF('Instruction Barèmes'!$E51&gt;Listes!$D$42,('Instruction Barèmes'!$E51*(VLOOKUP('Instruction Barèmes'!$D51,Listes!$A$43:$E$49,5,FALSE))),('Instruction Barèmes'!$E51*(VLOOKUP('Instruction Barèmes'!$D51,Listes!$A$43:$E$49,3,FALSE))+(VLOOKUP('Instruction Barèmes'!$D51,Listes!$A$43:$E$49,4,FALSE)))))))</f>
        <v/>
      </c>
      <c r="L51" s="240" t="str">
        <f>IF($G51="","",IF($C51=Listes!$B$34,Listes!$I$31,IF($C51=Listes!$B$35,(VLOOKUP('Instruction Barèmes'!$F51,Listes!$E$31:$F$36,2,FALSE)),IF($C51=Listes!$B$33,IF('Instruction Barèmes'!$E51&lt;=Listes!$A$64,'Instruction Barèmes'!$E51*Listes!$A$65,IF('Instruction Barèmes'!$E51&gt;Listes!$D$64,'Instruction Barèmes'!$E51*Listes!$D$65,(('Instruction Barèmes'!$E51*Listes!$B$65)+Listes!$C$65)))))))</f>
        <v/>
      </c>
      <c r="M51" s="279" t="str">
        <f>IF(Barèmes!M50="","",Barèmes!M50)</f>
        <v/>
      </c>
      <c r="N51" s="94" t="str">
        <f t="shared" si="0"/>
        <v/>
      </c>
      <c r="O51" s="254" t="str">
        <f t="shared" si="1"/>
        <v/>
      </c>
      <c r="P51" s="304" t="str">
        <f t="shared" si="2"/>
        <v/>
      </c>
      <c r="Q51" s="285" t="str">
        <f t="shared" si="3"/>
        <v/>
      </c>
      <c r="R51" s="259"/>
      <c r="S51" s="126"/>
    </row>
    <row r="52" spans="1:19" ht="20.100000000000001" customHeight="1" x14ac:dyDescent="0.25">
      <c r="A52" s="244">
        <v>46</v>
      </c>
      <c r="B52" s="252" t="str">
        <f>IF(Barèmes!B51="","",Barèmes!B51)</f>
        <v/>
      </c>
      <c r="C52" s="252" t="str">
        <f>IF(Barèmes!C51="","",Barèmes!C51)</f>
        <v/>
      </c>
      <c r="D52" s="252" t="str">
        <f>IF(Barèmes!D51="","",Barèmes!D51)</f>
        <v/>
      </c>
      <c r="E52" s="252" t="str">
        <f>IF(Barèmes!E51="","",Barèmes!E51)</f>
        <v/>
      </c>
      <c r="F52" s="252" t="str">
        <f>IF(Barèmes!F51="","",Barèmes!F51)</f>
        <v/>
      </c>
      <c r="G52" s="252" t="str">
        <f>IF(Barèmes!G51="","",Barèmes!G51)</f>
        <v/>
      </c>
      <c r="H52" s="252" t="str">
        <f>IF(Barèmes!H51="","",Barèmes!H51)</f>
        <v/>
      </c>
      <c r="I52" s="252" t="str">
        <f>IF(Barèmes!I51="","",Barèmes!I51)</f>
        <v/>
      </c>
      <c r="J52" s="240" t="str">
        <f>IF($G52="","",IF($C52=Listes!$B$32,IF('Instruction Barèmes'!$E52&lt;=Listes!$B$53,('Instruction Barèmes'!$E52*(VLOOKUP('Instruction Barèmes'!$D52,Listes!$A$54:$E$60,2,FALSE))),IF('Instruction Barèmes'!$E52&gt;Listes!$E$53,('Instruction Barèmes'!$E52*(VLOOKUP('Instruction Barèmes'!$D52,Listes!$A$54:$E$60,5,FALSE))),('Instruction Barèmes'!$E52*(VLOOKUP('Instruction Barèmes'!$D52,Listes!$A$54:$E$60,3,FALSE))+(VLOOKUP('Instruction Barèmes'!$D52,Listes!$A$54:$E$60,4,FALSE)))))))</f>
        <v/>
      </c>
      <c r="K52" s="240" t="str">
        <f>IF($G52="","",IF($C52=Listes!$B$31,IF('Instruction Barèmes'!$E52&lt;=Listes!$B$42,('Instruction Barèmes'!$E52*(VLOOKUP('Instruction Barèmes'!$D52,Listes!$A$43:$E$49,2,FALSE))),IF('Instruction Barèmes'!$E52&gt;Listes!$D$42,('Instruction Barèmes'!$E52*(VLOOKUP('Instruction Barèmes'!$D52,Listes!$A$43:$E$49,5,FALSE))),('Instruction Barèmes'!$E52*(VLOOKUP('Instruction Barèmes'!$D52,Listes!$A$43:$E$49,3,FALSE))+(VLOOKUP('Instruction Barèmes'!$D52,Listes!$A$43:$E$49,4,FALSE)))))))</f>
        <v/>
      </c>
      <c r="L52" s="240" t="str">
        <f>IF($G52="","",IF($C52=Listes!$B$34,Listes!$I$31,IF($C52=Listes!$B$35,(VLOOKUP('Instruction Barèmes'!$F52,Listes!$E$31:$F$36,2,FALSE)),IF($C52=Listes!$B$33,IF('Instruction Barèmes'!$E52&lt;=Listes!$A$64,'Instruction Barèmes'!$E52*Listes!$A$65,IF('Instruction Barèmes'!$E52&gt;Listes!$D$64,'Instruction Barèmes'!$E52*Listes!$D$65,(('Instruction Barèmes'!$E52*Listes!$B$65)+Listes!$C$65)))))))</f>
        <v/>
      </c>
      <c r="M52" s="279" t="str">
        <f>IF(Barèmes!M51="","",Barèmes!M51)</f>
        <v/>
      </c>
      <c r="N52" s="94" t="str">
        <f t="shared" si="0"/>
        <v/>
      </c>
      <c r="O52" s="254" t="str">
        <f t="shared" si="1"/>
        <v/>
      </c>
      <c r="P52" s="304" t="str">
        <f t="shared" si="2"/>
        <v/>
      </c>
      <c r="Q52" s="285" t="str">
        <f t="shared" si="3"/>
        <v/>
      </c>
      <c r="R52" s="259"/>
      <c r="S52" s="126"/>
    </row>
    <row r="53" spans="1:19" ht="20.100000000000001" customHeight="1" x14ac:dyDescent="0.25">
      <c r="A53" s="244">
        <v>47</v>
      </c>
      <c r="B53" s="252" t="str">
        <f>IF(Barèmes!B52="","",Barèmes!B52)</f>
        <v/>
      </c>
      <c r="C53" s="252" t="str">
        <f>IF(Barèmes!C52="","",Barèmes!C52)</f>
        <v/>
      </c>
      <c r="D53" s="252" t="str">
        <f>IF(Barèmes!D52="","",Barèmes!D52)</f>
        <v/>
      </c>
      <c r="E53" s="252" t="str">
        <f>IF(Barèmes!E52="","",Barèmes!E52)</f>
        <v/>
      </c>
      <c r="F53" s="252" t="str">
        <f>IF(Barèmes!F52="","",Barèmes!F52)</f>
        <v/>
      </c>
      <c r="G53" s="252" t="str">
        <f>IF(Barèmes!G52="","",Barèmes!G52)</f>
        <v/>
      </c>
      <c r="H53" s="252" t="str">
        <f>IF(Barèmes!H52="","",Barèmes!H52)</f>
        <v/>
      </c>
      <c r="I53" s="252" t="str">
        <f>IF(Barèmes!I52="","",Barèmes!I52)</f>
        <v/>
      </c>
      <c r="J53" s="240" t="str">
        <f>IF($G53="","",IF($C53=Listes!$B$32,IF('Instruction Barèmes'!$E53&lt;=Listes!$B$53,('Instruction Barèmes'!$E53*(VLOOKUP('Instruction Barèmes'!$D53,Listes!$A$54:$E$60,2,FALSE))),IF('Instruction Barèmes'!$E53&gt;Listes!$E$53,('Instruction Barèmes'!$E53*(VLOOKUP('Instruction Barèmes'!$D53,Listes!$A$54:$E$60,5,FALSE))),('Instruction Barèmes'!$E53*(VLOOKUP('Instruction Barèmes'!$D53,Listes!$A$54:$E$60,3,FALSE))+(VLOOKUP('Instruction Barèmes'!$D53,Listes!$A$54:$E$60,4,FALSE)))))))</f>
        <v/>
      </c>
      <c r="K53" s="240" t="str">
        <f>IF($G53="","",IF($C53=Listes!$B$31,IF('Instruction Barèmes'!$E53&lt;=Listes!$B$42,('Instruction Barèmes'!$E53*(VLOOKUP('Instruction Barèmes'!$D53,Listes!$A$43:$E$49,2,FALSE))),IF('Instruction Barèmes'!$E53&gt;Listes!$D$42,('Instruction Barèmes'!$E53*(VLOOKUP('Instruction Barèmes'!$D53,Listes!$A$43:$E$49,5,FALSE))),('Instruction Barèmes'!$E53*(VLOOKUP('Instruction Barèmes'!$D53,Listes!$A$43:$E$49,3,FALSE))+(VLOOKUP('Instruction Barèmes'!$D53,Listes!$A$43:$E$49,4,FALSE)))))))</f>
        <v/>
      </c>
      <c r="L53" s="240" t="str">
        <f>IF($G53="","",IF($C53=Listes!$B$34,Listes!$I$31,IF($C53=Listes!$B$35,(VLOOKUP('Instruction Barèmes'!$F53,Listes!$E$31:$F$36,2,FALSE)),IF($C53=Listes!$B$33,IF('Instruction Barèmes'!$E53&lt;=Listes!$A$64,'Instruction Barèmes'!$E53*Listes!$A$65,IF('Instruction Barèmes'!$E53&gt;Listes!$D$64,'Instruction Barèmes'!$E53*Listes!$D$65,(('Instruction Barèmes'!$E53*Listes!$B$65)+Listes!$C$65)))))))</f>
        <v/>
      </c>
      <c r="M53" s="279" t="str">
        <f>IF(Barèmes!M52="","",Barèmes!M52)</f>
        <v/>
      </c>
      <c r="N53" s="94" t="str">
        <f t="shared" si="0"/>
        <v/>
      </c>
      <c r="O53" s="254" t="str">
        <f t="shared" si="1"/>
        <v/>
      </c>
      <c r="P53" s="304" t="str">
        <f t="shared" si="2"/>
        <v/>
      </c>
      <c r="Q53" s="285" t="str">
        <f t="shared" si="3"/>
        <v/>
      </c>
      <c r="R53" s="259"/>
      <c r="S53" s="126"/>
    </row>
    <row r="54" spans="1:19" ht="20.100000000000001" customHeight="1" x14ac:dyDescent="0.25">
      <c r="A54" s="244">
        <v>48</v>
      </c>
      <c r="B54" s="252" t="str">
        <f>IF(Barèmes!B53="","",Barèmes!B53)</f>
        <v/>
      </c>
      <c r="C54" s="252" t="str">
        <f>IF(Barèmes!C53="","",Barèmes!C53)</f>
        <v/>
      </c>
      <c r="D54" s="252" t="str">
        <f>IF(Barèmes!D53="","",Barèmes!D53)</f>
        <v/>
      </c>
      <c r="E54" s="252" t="str">
        <f>IF(Barèmes!E53="","",Barèmes!E53)</f>
        <v/>
      </c>
      <c r="F54" s="252" t="str">
        <f>IF(Barèmes!F53="","",Barèmes!F53)</f>
        <v/>
      </c>
      <c r="G54" s="252" t="str">
        <f>IF(Barèmes!G53="","",Barèmes!G53)</f>
        <v/>
      </c>
      <c r="H54" s="252" t="str">
        <f>IF(Barèmes!H53="","",Barèmes!H53)</f>
        <v/>
      </c>
      <c r="I54" s="252" t="str">
        <f>IF(Barèmes!I53="","",Barèmes!I53)</f>
        <v/>
      </c>
      <c r="J54" s="240" t="str">
        <f>IF($G54="","",IF($C54=Listes!$B$32,IF('Instruction Barèmes'!$E54&lt;=Listes!$B$53,('Instruction Barèmes'!$E54*(VLOOKUP('Instruction Barèmes'!$D54,Listes!$A$54:$E$60,2,FALSE))),IF('Instruction Barèmes'!$E54&gt;Listes!$E$53,('Instruction Barèmes'!$E54*(VLOOKUP('Instruction Barèmes'!$D54,Listes!$A$54:$E$60,5,FALSE))),('Instruction Barèmes'!$E54*(VLOOKUP('Instruction Barèmes'!$D54,Listes!$A$54:$E$60,3,FALSE))+(VLOOKUP('Instruction Barèmes'!$D54,Listes!$A$54:$E$60,4,FALSE)))))))</f>
        <v/>
      </c>
      <c r="K54" s="240" t="str">
        <f>IF($G54="","",IF($C54=Listes!$B$31,IF('Instruction Barèmes'!$E54&lt;=Listes!$B$42,('Instruction Barèmes'!$E54*(VLOOKUP('Instruction Barèmes'!$D54,Listes!$A$43:$E$49,2,FALSE))),IF('Instruction Barèmes'!$E54&gt;Listes!$D$42,('Instruction Barèmes'!$E54*(VLOOKUP('Instruction Barèmes'!$D54,Listes!$A$43:$E$49,5,FALSE))),('Instruction Barèmes'!$E54*(VLOOKUP('Instruction Barèmes'!$D54,Listes!$A$43:$E$49,3,FALSE))+(VLOOKUP('Instruction Barèmes'!$D54,Listes!$A$43:$E$49,4,FALSE)))))))</f>
        <v/>
      </c>
      <c r="L54" s="240" t="str">
        <f>IF($G54="","",IF($C54=Listes!$B$34,Listes!$I$31,IF($C54=Listes!$B$35,(VLOOKUP('Instruction Barèmes'!$F54,Listes!$E$31:$F$36,2,FALSE)),IF($C54=Listes!$B$33,IF('Instruction Barèmes'!$E54&lt;=Listes!$A$64,'Instruction Barèmes'!$E54*Listes!$A$65,IF('Instruction Barèmes'!$E54&gt;Listes!$D$64,'Instruction Barèmes'!$E54*Listes!$D$65,(('Instruction Barèmes'!$E54*Listes!$B$65)+Listes!$C$65)))))))</f>
        <v/>
      </c>
      <c r="M54" s="279" t="str">
        <f>IF(Barèmes!M53="","",Barèmes!M53)</f>
        <v/>
      </c>
      <c r="N54" s="94" t="str">
        <f t="shared" si="0"/>
        <v/>
      </c>
      <c r="O54" s="254" t="str">
        <f t="shared" si="1"/>
        <v/>
      </c>
      <c r="P54" s="304" t="str">
        <f t="shared" si="2"/>
        <v/>
      </c>
      <c r="Q54" s="285" t="str">
        <f t="shared" si="3"/>
        <v/>
      </c>
      <c r="R54" s="259"/>
      <c r="S54" s="126"/>
    </row>
    <row r="55" spans="1:19" ht="20.100000000000001" customHeight="1" x14ac:dyDescent="0.25">
      <c r="A55" s="244">
        <v>49</v>
      </c>
      <c r="B55" s="252" t="str">
        <f>IF(Barèmes!B54="","",Barèmes!B54)</f>
        <v/>
      </c>
      <c r="C55" s="252" t="str">
        <f>IF(Barèmes!C54="","",Barèmes!C54)</f>
        <v/>
      </c>
      <c r="D55" s="252" t="str">
        <f>IF(Barèmes!D54="","",Barèmes!D54)</f>
        <v/>
      </c>
      <c r="E55" s="252" t="str">
        <f>IF(Barèmes!E54="","",Barèmes!E54)</f>
        <v/>
      </c>
      <c r="F55" s="252" t="str">
        <f>IF(Barèmes!F54="","",Barèmes!F54)</f>
        <v/>
      </c>
      <c r="G55" s="252" t="str">
        <f>IF(Barèmes!G54="","",Barèmes!G54)</f>
        <v/>
      </c>
      <c r="H55" s="252" t="str">
        <f>IF(Barèmes!H54="","",Barèmes!H54)</f>
        <v/>
      </c>
      <c r="I55" s="252" t="str">
        <f>IF(Barèmes!I54="","",Barèmes!I54)</f>
        <v/>
      </c>
      <c r="J55" s="240" t="str">
        <f>IF($G55="","",IF($C55=Listes!$B$32,IF('Instruction Barèmes'!$E55&lt;=Listes!$B$53,('Instruction Barèmes'!$E55*(VLOOKUP('Instruction Barèmes'!$D55,Listes!$A$54:$E$60,2,FALSE))),IF('Instruction Barèmes'!$E55&gt;Listes!$E$53,('Instruction Barèmes'!$E55*(VLOOKUP('Instruction Barèmes'!$D55,Listes!$A$54:$E$60,5,FALSE))),('Instruction Barèmes'!$E55*(VLOOKUP('Instruction Barèmes'!$D55,Listes!$A$54:$E$60,3,FALSE))+(VLOOKUP('Instruction Barèmes'!$D55,Listes!$A$54:$E$60,4,FALSE)))))))</f>
        <v/>
      </c>
      <c r="K55" s="240" t="str">
        <f>IF($G55="","",IF($C55=Listes!$B$31,IF('Instruction Barèmes'!$E55&lt;=Listes!$B$42,('Instruction Barèmes'!$E55*(VLOOKUP('Instruction Barèmes'!$D55,Listes!$A$43:$E$49,2,FALSE))),IF('Instruction Barèmes'!$E55&gt;Listes!$D$42,('Instruction Barèmes'!$E55*(VLOOKUP('Instruction Barèmes'!$D55,Listes!$A$43:$E$49,5,FALSE))),('Instruction Barèmes'!$E55*(VLOOKUP('Instruction Barèmes'!$D55,Listes!$A$43:$E$49,3,FALSE))+(VLOOKUP('Instruction Barèmes'!$D55,Listes!$A$43:$E$49,4,FALSE)))))))</f>
        <v/>
      </c>
      <c r="L55" s="240" t="str">
        <f>IF($G55="","",IF($C55=Listes!$B$34,Listes!$I$31,IF($C55=Listes!$B$35,(VLOOKUP('Instruction Barèmes'!$F55,Listes!$E$31:$F$36,2,FALSE)),IF($C55=Listes!$B$33,IF('Instruction Barèmes'!$E55&lt;=Listes!$A$64,'Instruction Barèmes'!$E55*Listes!$A$65,IF('Instruction Barèmes'!$E55&gt;Listes!$D$64,'Instruction Barèmes'!$E55*Listes!$D$65,(('Instruction Barèmes'!$E55*Listes!$B$65)+Listes!$C$65)))))))</f>
        <v/>
      </c>
      <c r="M55" s="279" t="str">
        <f>IF(Barèmes!M54="","",Barèmes!M54)</f>
        <v/>
      </c>
      <c r="N55" s="94" t="str">
        <f t="shared" si="0"/>
        <v/>
      </c>
      <c r="O55" s="254" t="str">
        <f t="shared" si="1"/>
        <v/>
      </c>
      <c r="P55" s="304" t="str">
        <f t="shared" si="2"/>
        <v/>
      </c>
      <c r="Q55" s="285" t="str">
        <f t="shared" si="3"/>
        <v/>
      </c>
      <c r="R55" s="259"/>
      <c r="S55" s="126"/>
    </row>
    <row r="56" spans="1:19" ht="20.100000000000001" customHeight="1" x14ac:dyDescent="0.25">
      <c r="A56" s="244">
        <v>50</v>
      </c>
      <c r="B56" s="252" t="str">
        <f>IF(Barèmes!B55="","",Barèmes!B55)</f>
        <v/>
      </c>
      <c r="C56" s="252" t="str">
        <f>IF(Barèmes!C55="","",Barèmes!C55)</f>
        <v/>
      </c>
      <c r="D56" s="252" t="str">
        <f>IF(Barèmes!D55="","",Barèmes!D55)</f>
        <v/>
      </c>
      <c r="E56" s="252" t="str">
        <f>IF(Barèmes!E55="","",Barèmes!E55)</f>
        <v/>
      </c>
      <c r="F56" s="252" t="str">
        <f>IF(Barèmes!F55="","",Barèmes!F55)</f>
        <v/>
      </c>
      <c r="G56" s="252" t="str">
        <f>IF(Barèmes!G55="","",Barèmes!G55)</f>
        <v/>
      </c>
      <c r="H56" s="252" t="str">
        <f>IF(Barèmes!H55="","",Barèmes!H55)</f>
        <v/>
      </c>
      <c r="I56" s="252" t="str">
        <f>IF(Barèmes!I55="","",Barèmes!I55)</f>
        <v/>
      </c>
      <c r="J56" s="240" t="str">
        <f>IF($G56="","",IF($C56=Listes!$B$32,IF('Instruction Barèmes'!$E56&lt;=Listes!$B$53,('Instruction Barèmes'!$E56*(VLOOKUP('Instruction Barèmes'!$D56,Listes!$A$54:$E$60,2,FALSE))),IF('Instruction Barèmes'!$E56&gt;Listes!$E$53,('Instruction Barèmes'!$E56*(VLOOKUP('Instruction Barèmes'!$D56,Listes!$A$54:$E$60,5,FALSE))),('Instruction Barèmes'!$E56*(VLOOKUP('Instruction Barèmes'!$D56,Listes!$A$54:$E$60,3,FALSE))+(VLOOKUP('Instruction Barèmes'!$D56,Listes!$A$54:$E$60,4,FALSE)))))))</f>
        <v/>
      </c>
      <c r="K56" s="240" t="str">
        <f>IF($G56="","",IF($C56=Listes!$B$31,IF('Instruction Barèmes'!$E56&lt;=Listes!$B$42,('Instruction Barèmes'!$E56*(VLOOKUP('Instruction Barèmes'!$D56,Listes!$A$43:$E$49,2,FALSE))),IF('Instruction Barèmes'!$E56&gt;Listes!$D$42,('Instruction Barèmes'!$E56*(VLOOKUP('Instruction Barèmes'!$D56,Listes!$A$43:$E$49,5,FALSE))),('Instruction Barèmes'!$E56*(VLOOKUP('Instruction Barèmes'!$D56,Listes!$A$43:$E$49,3,FALSE))+(VLOOKUP('Instruction Barèmes'!$D56,Listes!$A$43:$E$49,4,FALSE)))))))</f>
        <v/>
      </c>
      <c r="L56" s="240" t="str">
        <f>IF($G56="","",IF($C56=Listes!$B$34,Listes!$I$31,IF($C56=Listes!$B$35,(VLOOKUP('Instruction Barèmes'!$F56,Listes!$E$31:$F$36,2,FALSE)),IF($C56=Listes!$B$33,IF('Instruction Barèmes'!$E56&lt;=Listes!$A$64,'Instruction Barèmes'!$E56*Listes!$A$65,IF('Instruction Barèmes'!$E56&gt;Listes!$D$64,'Instruction Barèmes'!$E56*Listes!$D$65,(('Instruction Barèmes'!$E56*Listes!$B$65)+Listes!$C$65)))))))</f>
        <v/>
      </c>
      <c r="M56" s="279" t="str">
        <f>IF(Barèmes!M55="","",Barèmes!M55)</f>
        <v/>
      </c>
      <c r="N56" s="94" t="str">
        <f t="shared" si="0"/>
        <v/>
      </c>
      <c r="O56" s="254" t="str">
        <f t="shared" si="1"/>
        <v/>
      </c>
      <c r="P56" s="304" t="str">
        <f t="shared" si="2"/>
        <v/>
      </c>
      <c r="Q56" s="285" t="str">
        <f t="shared" si="3"/>
        <v/>
      </c>
      <c r="R56" s="259"/>
      <c r="S56" s="126"/>
    </row>
    <row r="57" spans="1:19" ht="20.100000000000001" customHeight="1" x14ac:dyDescent="0.25">
      <c r="A57" s="244">
        <v>51</v>
      </c>
      <c r="B57" s="252" t="str">
        <f>IF(Barèmes!B56="","",Barèmes!B56)</f>
        <v/>
      </c>
      <c r="C57" s="252" t="str">
        <f>IF(Barèmes!C56="","",Barèmes!C56)</f>
        <v/>
      </c>
      <c r="D57" s="252" t="str">
        <f>IF(Barèmes!D56="","",Barèmes!D56)</f>
        <v/>
      </c>
      <c r="E57" s="252" t="str">
        <f>IF(Barèmes!E56="","",Barèmes!E56)</f>
        <v/>
      </c>
      <c r="F57" s="252" t="str">
        <f>IF(Barèmes!F56="","",Barèmes!F56)</f>
        <v/>
      </c>
      <c r="G57" s="252" t="str">
        <f>IF(Barèmes!G56="","",Barèmes!G56)</f>
        <v/>
      </c>
      <c r="H57" s="252" t="str">
        <f>IF(Barèmes!H56="","",Barèmes!H56)</f>
        <v/>
      </c>
      <c r="I57" s="252" t="str">
        <f>IF(Barèmes!I56="","",Barèmes!I56)</f>
        <v/>
      </c>
      <c r="J57" s="240" t="str">
        <f>IF($G57="","",IF($C57=Listes!$B$32,IF('Instruction Barèmes'!$E57&lt;=Listes!$B$53,('Instruction Barèmes'!$E57*(VLOOKUP('Instruction Barèmes'!$D57,Listes!$A$54:$E$60,2,FALSE))),IF('Instruction Barèmes'!$E57&gt;Listes!$E$53,('Instruction Barèmes'!$E57*(VLOOKUP('Instruction Barèmes'!$D57,Listes!$A$54:$E$60,5,FALSE))),('Instruction Barèmes'!$E57*(VLOOKUP('Instruction Barèmes'!$D57,Listes!$A$54:$E$60,3,FALSE))+(VLOOKUP('Instruction Barèmes'!$D57,Listes!$A$54:$E$60,4,FALSE)))))))</f>
        <v/>
      </c>
      <c r="K57" s="240" t="str">
        <f>IF($G57="","",IF($C57=Listes!$B$31,IF('Instruction Barèmes'!$E57&lt;=Listes!$B$42,('Instruction Barèmes'!$E57*(VLOOKUP('Instruction Barèmes'!$D57,Listes!$A$43:$E$49,2,FALSE))),IF('Instruction Barèmes'!$E57&gt;Listes!$D$42,('Instruction Barèmes'!$E57*(VLOOKUP('Instruction Barèmes'!$D57,Listes!$A$43:$E$49,5,FALSE))),('Instruction Barèmes'!$E57*(VLOOKUP('Instruction Barèmes'!$D57,Listes!$A$43:$E$49,3,FALSE))+(VLOOKUP('Instruction Barèmes'!$D57,Listes!$A$43:$E$49,4,FALSE)))))))</f>
        <v/>
      </c>
      <c r="L57" s="240" t="str">
        <f>IF($G57="","",IF($C57=Listes!$B$34,Listes!$I$31,IF($C57=Listes!$B$35,(VLOOKUP('Instruction Barèmes'!$F57,Listes!$E$31:$F$36,2,FALSE)),IF($C57=Listes!$B$33,IF('Instruction Barèmes'!$E57&lt;=Listes!$A$64,'Instruction Barèmes'!$E57*Listes!$A$65,IF('Instruction Barèmes'!$E57&gt;Listes!$D$64,'Instruction Barèmes'!$E57*Listes!$D$65,(('Instruction Barèmes'!$E57*Listes!$B$65)+Listes!$C$65)))))))</f>
        <v/>
      </c>
      <c r="M57" s="279" t="str">
        <f>IF(Barèmes!M56="","",Barèmes!M56)</f>
        <v/>
      </c>
      <c r="N57" s="94" t="str">
        <f t="shared" si="0"/>
        <v/>
      </c>
      <c r="O57" s="254" t="str">
        <f t="shared" si="1"/>
        <v/>
      </c>
      <c r="P57" s="304" t="str">
        <f t="shared" si="2"/>
        <v/>
      </c>
      <c r="Q57" s="285" t="str">
        <f t="shared" si="3"/>
        <v/>
      </c>
      <c r="R57" s="259"/>
      <c r="S57" s="126"/>
    </row>
    <row r="58" spans="1:19" ht="20.100000000000001" customHeight="1" x14ac:dyDescent="0.25">
      <c r="A58" s="244">
        <v>52</v>
      </c>
      <c r="B58" s="252" t="str">
        <f>IF(Barèmes!B57="","",Barèmes!B57)</f>
        <v/>
      </c>
      <c r="C58" s="252" t="str">
        <f>IF(Barèmes!C57="","",Barèmes!C57)</f>
        <v/>
      </c>
      <c r="D58" s="252" t="str">
        <f>IF(Barèmes!D57="","",Barèmes!D57)</f>
        <v/>
      </c>
      <c r="E58" s="252" t="str">
        <f>IF(Barèmes!E57="","",Barèmes!E57)</f>
        <v/>
      </c>
      <c r="F58" s="252" t="str">
        <f>IF(Barèmes!F57="","",Barèmes!F57)</f>
        <v/>
      </c>
      <c r="G58" s="252" t="str">
        <f>IF(Barèmes!G57="","",Barèmes!G57)</f>
        <v/>
      </c>
      <c r="H58" s="252" t="str">
        <f>IF(Barèmes!H57="","",Barèmes!H57)</f>
        <v/>
      </c>
      <c r="I58" s="252" t="str">
        <f>IF(Barèmes!I57="","",Barèmes!I57)</f>
        <v/>
      </c>
      <c r="J58" s="240" t="str">
        <f>IF($G58="","",IF($C58=Listes!$B$32,IF('Instruction Barèmes'!$E58&lt;=Listes!$B$53,('Instruction Barèmes'!$E58*(VLOOKUP('Instruction Barèmes'!$D58,Listes!$A$54:$E$60,2,FALSE))),IF('Instruction Barèmes'!$E58&gt;Listes!$E$53,('Instruction Barèmes'!$E58*(VLOOKUP('Instruction Barèmes'!$D58,Listes!$A$54:$E$60,5,FALSE))),('Instruction Barèmes'!$E58*(VLOOKUP('Instruction Barèmes'!$D58,Listes!$A$54:$E$60,3,FALSE))+(VLOOKUP('Instruction Barèmes'!$D58,Listes!$A$54:$E$60,4,FALSE)))))))</f>
        <v/>
      </c>
      <c r="K58" s="240" t="str">
        <f>IF($G58="","",IF($C58=Listes!$B$31,IF('Instruction Barèmes'!$E58&lt;=Listes!$B$42,('Instruction Barèmes'!$E58*(VLOOKUP('Instruction Barèmes'!$D58,Listes!$A$43:$E$49,2,FALSE))),IF('Instruction Barèmes'!$E58&gt;Listes!$D$42,('Instruction Barèmes'!$E58*(VLOOKUP('Instruction Barèmes'!$D58,Listes!$A$43:$E$49,5,FALSE))),('Instruction Barèmes'!$E58*(VLOOKUP('Instruction Barèmes'!$D58,Listes!$A$43:$E$49,3,FALSE))+(VLOOKUP('Instruction Barèmes'!$D58,Listes!$A$43:$E$49,4,FALSE)))))))</f>
        <v/>
      </c>
      <c r="L58" s="240" t="str">
        <f>IF($G58="","",IF($C58=Listes!$B$34,Listes!$I$31,IF($C58=Listes!$B$35,(VLOOKUP('Instruction Barèmes'!$F58,Listes!$E$31:$F$36,2,FALSE)),IF($C58=Listes!$B$33,IF('Instruction Barèmes'!$E58&lt;=Listes!$A$64,'Instruction Barèmes'!$E58*Listes!$A$65,IF('Instruction Barèmes'!$E58&gt;Listes!$D$64,'Instruction Barèmes'!$E58*Listes!$D$65,(('Instruction Barèmes'!$E58*Listes!$B$65)+Listes!$C$65)))))))</f>
        <v/>
      </c>
      <c r="M58" s="279" t="str">
        <f>IF(Barèmes!M57="","",Barèmes!M57)</f>
        <v/>
      </c>
      <c r="N58" s="94" t="str">
        <f t="shared" si="0"/>
        <v/>
      </c>
      <c r="O58" s="254" t="str">
        <f t="shared" si="1"/>
        <v/>
      </c>
      <c r="P58" s="304" t="str">
        <f t="shared" si="2"/>
        <v/>
      </c>
      <c r="Q58" s="285" t="str">
        <f t="shared" si="3"/>
        <v/>
      </c>
      <c r="R58" s="259"/>
      <c r="S58" s="126"/>
    </row>
    <row r="59" spans="1:19" ht="20.100000000000001" customHeight="1" x14ac:dyDescent="0.25">
      <c r="A59" s="244">
        <v>53</v>
      </c>
      <c r="B59" s="252" t="str">
        <f>IF(Barèmes!B58="","",Barèmes!B58)</f>
        <v/>
      </c>
      <c r="C59" s="252" t="str">
        <f>IF(Barèmes!C58="","",Barèmes!C58)</f>
        <v/>
      </c>
      <c r="D59" s="252" t="str">
        <f>IF(Barèmes!D58="","",Barèmes!D58)</f>
        <v/>
      </c>
      <c r="E59" s="252" t="str">
        <f>IF(Barèmes!E58="","",Barèmes!E58)</f>
        <v/>
      </c>
      <c r="F59" s="252" t="str">
        <f>IF(Barèmes!F58="","",Barèmes!F58)</f>
        <v/>
      </c>
      <c r="G59" s="252" t="str">
        <f>IF(Barèmes!G58="","",Barèmes!G58)</f>
        <v/>
      </c>
      <c r="H59" s="252" t="str">
        <f>IF(Barèmes!H58="","",Barèmes!H58)</f>
        <v/>
      </c>
      <c r="I59" s="252" t="str">
        <f>IF(Barèmes!I58="","",Barèmes!I58)</f>
        <v/>
      </c>
      <c r="J59" s="240" t="str">
        <f>IF($G59="","",IF($C59=Listes!$B$32,IF('Instruction Barèmes'!$E59&lt;=Listes!$B$53,('Instruction Barèmes'!$E59*(VLOOKUP('Instruction Barèmes'!$D59,Listes!$A$54:$E$60,2,FALSE))),IF('Instruction Barèmes'!$E59&gt;Listes!$E$53,('Instruction Barèmes'!$E59*(VLOOKUP('Instruction Barèmes'!$D59,Listes!$A$54:$E$60,5,FALSE))),('Instruction Barèmes'!$E59*(VLOOKUP('Instruction Barèmes'!$D59,Listes!$A$54:$E$60,3,FALSE))+(VLOOKUP('Instruction Barèmes'!$D59,Listes!$A$54:$E$60,4,FALSE)))))))</f>
        <v/>
      </c>
      <c r="K59" s="240" t="str">
        <f>IF($G59="","",IF($C59=Listes!$B$31,IF('Instruction Barèmes'!$E59&lt;=Listes!$B$42,('Instruction Barèmes'!$E59*(VLOOKUP('Instruction Barèmes'!$D59,Listes!$A$43:$E$49,2,FALSE))),IF('Instruction Barèmes'!$E59&gt;Listes!$D$42,('Instruction Barèmes'!$E59*(VLOOKUP('Instruction Barèmes'!$D59,Listes!$A$43:$E$49,5,FALSE))),('Instruction Barèmes'!$E59*(VLOOKUP('Instruction Barèmes'!$D59,Listes!$A$43:$E$49,3,FALSE))+(VLOOKUP('Instruction Barèmes'!$D59,Listes!$A$43:$E$49,4,FALSE)))))))</f>
        <v/>
      </c>
      <c r="L59" s="240" t="str">
        <f>IF($G59="","",IF($C59=Listes!$B$34,Listes!$I$31,IF($C59=Listes!$B$35,(VLOOKUP('Instruction Barèmes'!$F59,Listes!$E$31:$F$36,2,FALSE)),IF($C59=Listes!$B$33,IF('Instruction Barèmes'!$E59&lt;=Listes!$A$64,'Instruction Barèmes'!$E59*Listes!$A$65,IF('Instruction Barèmes'!$E59&gt;Listes!$D$64,'Instruction Barèmes'!$E59*Listes!$D$65,(('Instruction Barèmes'!$E59*Listes!$B$65)+Listes!$C$65)))))))</f>
        <v/>
      </c>
      <c r="M59" s="279" t="str">
        <f>IF(Barèmes!M58="","",Barèmes!M58)</f>
        <v/>
      </c>
      <c r="N59" s="94" t="str">
        <f t="shared" si="0"/>
        <v/>
      </c>
      <c r="O59" s="254" t="str">
        <f t="shared" si="1"/>
        <v/>
      </c>
      <c r="P59" s="304" t="str">
        <f t="shared" si="2"/>
        <v/>
      </c>
      <c r="Q59" s="285" t="str">
        <f t="shared" si="3"/>
        <v/>
      </c>
      <c r="R59" s="259"/>
      <c r="S59" s="126"/>
    </row>
    <row r="60" spans="1:19" ht="20.100000000000001" customHeight="1" x14ac:dyDescent="0.25">
      <c r="A60" s="244">
        <v>54</v>
      </c>
      <c r="B60" s="252" t="str">
        <f>IF(Barèmes!B59="","",Barèmes!B59)</f>
        <v/>
      </c>
      <c r="C60" s="252" t="str">
        <f>IF(Barèmes!C59="","",Barèmes!C59)</f>
        <v/>
      </c>
      <c r="D60" s="252" t="str">
        <f>IF(Barèmes!D59="","",Barèmes!D59)</f>
        <v/>
      </c>
      <c r="E60" s="252" t="str">
        <f>IF(Barèmes!E59="","",Barèmes!E59)</f>
        <v/>
      </c>
      <c r="F60" s="252" t="str">
        <f>IF(Barèmes!F59="","",Barèmes!F59)</f>
        <v/>
      </c>
      <c r="G60" s="252" t="str">
        <f>IF(Barèmes!G59="","",Barèmes!G59)</f>
        <v/>
      </c>
      <c r="H60" s="252" t="str">
        <f>IF(Barèmes!H59="","",Barèmes!H59)</f>
        <v/>
      </c>
      <c r="I60" s="252" t="str">
        <f>IF(Barèmes!I59="","",Barèmes!I59)</f>
        <v/>
      </c>
      <c r="J60" s="240" t="str">
        <f>IF($G60="","",IF($C60=Listes!$B$32,IF('Instruction Barèmes'!$E60&lt;=Listes!$B$53,('Instruction Barèmes'!$E60*(VLOOKUP('Instruction Barèmes'!$D60,Listes!$A$54:$E$60,2,FALSE))),IF('Instruction Barèmes'!$E60&gt;Listes!$E$53,('Instruction Barèmes'!$E60*(VLOOKUP('Instruction Barèmes'!$D60,Listes!$A$54:$E$60,5,FALSE))),('Instruction Barèmes'!$E60*(VLOOKUP('Instruction Barèmes'!$D60,Listes!$A$54:$E$60,3,FALSE))+(VLOOKUP('Instruction Barèmes'!$D60,Listes!$A$54:$E$60,4,FALSE)))))))</f>
        <v/>
      </c>
      <c r="K60" s="240" t="str">
        <f>IF($G60="","",IF($C60=Listes!$B$31,IF('Instruction Barèmes'!$E60&lt;=Listes!$B$42,('Instruction Barèmes'!$E60*(VLOOKUP('Instruction Barèmes'!$D60,Listes!$A$43:$E$49,2,FALSE))),IF('Instruction Barèmes'!$E60&gt;Listes!$D$42,('Instruction Barèmes'!$E60*(VLOOKUP('Instruction Barèmes'!$D60,Listes!$A$43:$E$49,5,FALSE))),('Instruction Barèmes'!$E60*(VLOOKUP('Instruction Barèmes'!$D60,Listes!$A$43:$E$49,3,FALSE))+(VLOOKUP('Instruction Barèmes'!$D60,Listes!$A$43:$E$49,4,FALSE)))))))</f>
        <v/>
      </c>
      <c r="L60" s="240" t="str">
        <f>IF($G60="","",IF($C60=Listes!$B$34,Listes!$I$31,IF($C60=Listes!$B$35,(VLOOKUP('Instruction Barèmes'!$F60,Listes!$E$31:$F$36,2,FALSE)),IF($C60=Listes!$B$33,IF('Instruction Barèmes'!$E60&lt;=Listes!$A$64,'Instruction Barèmes'!$E60*Listes!$A$65,IF('Instruction Barèmes'!$E60&gt;Listes!$D$64,'Instruction Barèmes'!$E60*Listes!$D$65,(('Instruction Barèmes'!$E60*Listes!$B$65)+Listes!$C$65)))))))</f>
        <v/>
      </c>
      <c r="M60" s="279" t="str">
        <f>IF(Barèmes!M59="","",Barèmes!M59)</f>
        <v/>
      </c>
      <c r="N60" s="94" t="str">
        <f t="shared" si="0"/>
        <v/>
      </c>
      <c r="O60" s="254" t="str">
        <f t="shared" si="1"/>
        <v/>
      </c>
      <c r="P60" s="304" t="str">
        <f t="shared" si="2"/>
        <v/>
      </c>
      <c r="Q60" s="285" t="str">
        <f t="shared" si="3"/>
        <v/>
      </c>
      <c r="R60" s="259"/>
      <c r="S60" s="126"/>
    </row>
    <row r="61" spans="1:19" ht="20.100000000000001" customHeight="1" x14ac:dyDescent="0.25">
      <c r="A61" s="244">
        <v>55</v>
      </c>
      <c r="B61" s="252" t="str">
        <f>IF(Barèmes!B60="","",Barèmes!B60)</f>
        <v/>
      </c>
      <c r="C61" s="252" t="str">
        <f>IF(Barèmes!C60="","",Barèmes!C60)</f>
        <v/>
      </c>
      <c r="D61" s="252" t="str">
        <f>IF(Barèmes!D60="","",Barèmes!D60)</f>
        <v/>
      </c>
      <c r="E61" s="252" t="str">
        <f>IF(Barèmes!E60="","",Barèmes!E60)</f>
        <v/>
      </c>
      <c r="F61" s="252" t="str">
        <f>IF(Barèmes!F60="","",Barèmes!F60)</f>
        <v/>
      </c>
      <c r="G61" s="252" t="str">
        <f>IF(Barèmes!G60="","",Barèmes!G60)</f>
        <v/>
      </c>
      <c r="H61" s="252" t="str">
        <f>IF(Barèmes!H60="","",Barèmes!H60)</f>
        <v/>
      </c>
      <c r="I61" s="252" t="str">
        <f>IF(Barèmes!I60="","",Barèmes!I60)</f>
        <v/>
      </c>
      <c r="J61" s="240" t="str">
        <f>IF($G61="","",IF($C61=Listes!$B$32,IF('Instruction Barèmes'!$E61&lt;=Listes!$B$53,('Instruction Barèmes'!$E61*(VLOOKUP('Instruction Barèmes'!$D61,Listes!$A$54:$E$60,2,FALSE))),IF('Instruction Barèmes'!$E61&gt;Listes!$E$53,('Instruction Barèmes'!$E61*(VLOOKUP('Instruction Barèmes'!$D61,Listes!$A$54:$E$60,5,FALSE))),('Instruction Barèmes'!$E61*(VLOOKUP('Instruction Barèmes'!$D61,Listes!$A$54:$E$60,3,FALSE))+(VLOOKUP('Instruction Barèmes'!$D61,Listes!$A$54:$E$60,4,FALSE)))))))</f>
        <v/>
      </c>
      <c r="K61" s="240" t="str">
        <f>IF($G61="","",IF($C61=Listes!$B$31,IF('Instruction Barèmes'!$E61&lt;=Listes!$B$42,('Instruction Barèmes'!$E61*(VLOOKUP('Instruction Barèmes'!$D61,Listes!$A$43:$E$49,2,FALSE))),IF('Instruction Barèmes'!$E61&gt;Listes!$D$42,('Instruction Barèmes'!$E61*(VLOOKUP('Instruction Barèmes'!$D61,Listes!$A$43:$E$49,5,FALSE))),('Instruction Barèmes'!$E61*(VLOOKUP('Instruction Barèmes'!$D61,Listes!$A$43:$E$49,3,FALSE))+(VLOOKUP('Instruction Barèmes'!$D61,Listes!$A$43:$E$49,4,FALSE)))))))</f>
        <v/>
      </c>
      <c r="L61" s="240" t="str">
        <f>IF($G61="","",IF($C61=Listes!$B$34,Listes!$I$31,IF($C61=Listes!$B$35,(VLOOKUP('Instruction Barèmes'!$F61,Listes!$E$31:$F$36,2,FALSE)),IF($C61=Listes!$B$33,IF('Instruction Barèmes'!$E61&lt;=Listes!$A$64,'Instruction Barèmes'!$E61*Listes!$A$65,IF('Instruction Barèmes'!$E61&gt;Listes!$D$64,'Instruction Barèmes'!$E61*Listes!$D$65,(('Instruction Barèmes'!$E61*Listes!$B$65)+Listes!$C$65)))))))</f>
        <v/>
      </c>
      <c r="M61" s="279" t="str">
        <f>IF(Barèmes!M60="","",Barèmes!M60)</f>
        <v/>
      </c>
      <c r="N61" s="94" t="str">
        <f t="shared" si="0"/>
        <v/>
      </c>
      <c r="O61" s="254" t="str">
        <f t="shared" si="1"/>
        <v/>
      </c>
      <c r="P61" s="304" t="str">
        <f t="shared" si="2"/>
        <v/>
      </c>
      <c r="Q61" s="285" t="str">
        <f t="shared" si="3"/>
        <v/>
      </c>
      <c r="R61" s="259"/>
      <c r="S61" s="126"/>
    </row>
    <row r="62" spans="1:19" ht="20.100000000000001" customHeight="1" x14ac:dyDescent="0.25">
      <c r="A62" s="244">
        <v>56</v>
      </c>
      <c r="B62" s="252" t="str">
        <f>IF(Barèmes!B61="","",Barèmes!B61)</f>
        <v/>
      </c>
      <c r="C62" s="252" t="str">
        <f>IF(Barèmes!C61="","",Barèmes!C61)</f>
        <v/>
      </c>
      <c r="D62" s="252" t="str">
        <f>IF(Barèmes!D61="","",Barèmes!D61)</f>
        <v/>
      </c>
      <c r="E62" s="252" t="str">
        <f>IF(Barèmes!E61="","",Barèmes!E61)</f>
        <v/>
      </c>
      <c r="F62" s="252" t="str">
        <f>IF(Barèmes!F61="","",Barèmes!F61)</f>
        <v/>
      </c>
      <c r="G62" s="252" t="str">
        <f>IF(Barèmes!G61="","",Barèmes!G61)</f>
        <v/>
      </c>
      <c r="H62" s="252" t="str">
        <f>IF(Barèmes!H61="","",Barèmes!H61)</f>
        <v/>
      </c>
      <c r="I62" s="252" t="str">
        <f>IF(Barèmes!I61="","",Barèmes!I61)</f>
        <v/>
      </c>
      <c r="J62" s="240" t="str">
        <f>IF($G62="","",IF($C62=Listes!$B$32,IF('Instruction Barèmes'!$E62&lt;=Listes!$B$53,('Instruction Barèmes'!$E62*(VLOOKUP('Instruction Barèmes'!$D62,Listes!$A$54:$E$60,2,FALSE))),IF('Instruction Barèmes'!$E62&gt;Listes!$E$53,('Instruction Barèmes'!$E62*(VLOOKUP('Instruction Barèmes'!$D62,Listes!$A$54:$E$60,5,FALSE))),('Instruction Barèmes'!$E62*(VLOOKUP('Instruction Barèmes'!$D62,Listes!$A$54:$E$60,3,FALSE))+(VLOOKUP('Instruction Barèmes'!$D62,Listes!$A$54:$E$60,4,FALSE)))))))</f>
        <v/>
      </c>
      <c r="K62" s="240" t="str">
        <f>IF($G62="","",IF($C62=Listes!$B$31,IF('Instruction Barèmes'!$E62&lt;=Listes!$B$42,('Instruction Barèmes'!$E62*(VLOOKUP('Instruction Barèmes'!$D62,Listes!$A$43:$E$49,2,FALSE))),IF('Instruction Barèmes'!$E62&gt;Listes!$D$42,('Instruction Barèmes'!$E62*(VLOOKUP('Instruction Barèmes'!$D62,Listes!$A$43:$E$49,5,FALSE))),('Instruction Barèmes'!$E62*(VLOOKUP('Instruction Barèmes'!$D62,Listes!$A$43:$E$49,3,FALSE))+(VLOOKUP('Instruction Barèmes'!$D62,Listes!$A$43:$E$49,4,FALSE)))))))</f>
        <v/>
      </c>
      <c r="L62" s="240" t="str">
        <f>IF($G62="","",IF($C62=Listes!$B$34,Listes!$I$31,IF($C62=Listes!$B$35,(VLOOKUP('Instruction Barèmes'!$F62,Listes!$E$31:$F$36,2,FALSE)),IF($C62=Listes!$B$33,IF('Instruction Barèmes'!$E62&lt;=Listes!$A$64,'Instruction Barèmes'!$E62*Listes!$A$65,IF('Instruction Barèmes'!$E62&gt;Listes!$D$64,'Instruction Barèmes'!$E62*Listes!$D$65,(('Instruction Barèmes'!$E62*Listes!$B$65)+Listes!$C$65)))))))</f>
        <v/>
      </c>
      <c r="M62" s="279" t="str">
        <f>IF(Barèmes!M61="","",Barèmes!M61)</f>
        <v/>
      </c>
      <c r="N62" s="94" t="str">
        <f t="shared" si="0"/>
        <v/>
      </c>
      <c r="O62" s="254" t="str">
        <f t="shared" si="1"/>
        <v/>
      </c>
      <c r="P62" s="304" t="str">
        <f t="shared" si="2"/>
        <v/>
      </c>
      <c r="Q62" s="285" t="str">
        <f t="shared" si="3"/>
        <v/>
      </c>
      <c r="R62" s="259"/>
      <c r="S62" s="126"/>
    </row>
    <row r="63" spans="1:19" ht="20.100000000000001" customHeight="1" x14ac:dyDescent="0.25">
      <c r="A63" s="244">
        <v>57</v>
      </c>
      <c r="B63" s="252" t="str">
        <f>IF(Barèmes!B62="","",Barèmes!B62)</f>
        <v/>
      </c>
      <c r="C63" s="252" t="str">
        <f>IF(Barèmes!C62="","",Barèmes!C62)</f>
        <v/>
      </c>
      <c r="D63" s="252" t="str">
        <f>IF(Barèmes!D62="","",Barèmes!D62)</f>
        <v/>
      </c>
      <c r="E63" s="252" t="str">
        <f>IF(Barèmes!E62="","",Barèmes!E62)</f>
        <v/>
      </c>
      <c r="F63" s="252" t="str">
        <f>IF(Barèmes!F62="","",Barèmes!F62)</f>
        <v/>
      </c>
      <c r="G63" s="252" t="str">
        <f>IF(Barèmes!G62="","",Barèmes!G62)</f>
        <v/>
      </c>
      <c r="H63" s="252" t="str">
        <f>IF(Barèmes!H62="","",Barèmes!H62)</f>
        <v/>
      </c>
      <c r="I63" s="252" t="str">
        <f>IF(Barèmes!I62="","",Barèmes!I62)</f>
        <v/>
      </c>
      <c r="J63" s="240" t="str">
        <f>IF($G63="","",IF($C63=Listes!$B$32,IF('Instruction Barèmes'!$E63&lt;=Listes!$B$53,('Instruction Barèmes'!$E63*(VLOOKUP('Instruction Barèmes'!$D63,Listes!$A$54:$E$60,2,FALSE))),IF('Instruction Barèmes'!$E63&gt;Listes!$E$53,('Instruction Barèmes'!$E63*(VLOOKUP('Instruction Barèmes'!$D63,Listes!$A$54:$E$60,5,FALSE))),('Instruction Barèmes'!$E63*(VLOOKUP('Instruction Barèmes'!$D63,Listes!$A$54:$E$60,3,FALSE))+(VLOOKUP('Instruction Barèmes'!$D63,Listes!$A$54:$E$60,4,FALSE)))))))</f>
        <v/>
      </c>
      <c r="K63" s="240" t="str">
        <f>IF($G63="","",IF($C63=Listes!$B$31,IF('Instruction Barèmes'!$E63&lt;=Listes!$B$42,('Instruction Barèmes'!$E63*(VLOOKUP('Instruction Barèmes'!$D63,Listes!$A$43:$E$49,2,FALSE))),IF('Instruction Barèmes'!$E63&gt;Listes!$D$42,('Instruction Barèmes'!$E63*(VLOOKUP('Instruction Barèmes'!$D63,Listes!$A$43:$E$49,5,FALSE))),('Instruction Barèmes'!$E63*(VLOOKUP('Instruction Barèmes'!$D63,Listes!$A$43:$E$49,3,FALSE))+(VLOOKUP('Instruction Barèmes'!$D63,Listes!$A$43:$E$49,4,FALSE)))))))</f>
        <v/>
      </c>
      <c r="L63" s="240" t="str">
        <f>IF($G63="","",IF($C63=Listes!$B$34,Listes!$I$31,IF($C63=Listes!$B$35,(VLOOKUP('Instruction Barèmes'!$F63,Listes!$E$31:$F$36,2,FALSE)),IF($C63=Listes!$B$33,IF('Instruction Barèmes'!$E63&lt;=Listes!$A$64,'Instruction Barèmes'!$E63*Listes!$A$65,IF('Instruction Barèmes'!$E63&gt;Listes!$D$64,'Instruction Barèmes'!$E63*Listes!$D$65,(('Instruction Barèmes'!$E63*Listes!$B$65)+Listes!$C$65)))))))</f>
        <v/>
      </c>
      <c r="M63" s="279" t="str">
        <f>IF(Barèmes!M62="","",Barèmes!M62)</f>
        <v/>
      </c>
      <c r="N63" s="94" t="str">
        <f t="shared" si="0"/>
        <v/>
      </c>
      <c r="O63" s="254" t="str">
        <f t="shared" si="1"/>
        <v/>
      </c>
      <c r="P63" s="304" t="str">
        <f t="shared" si="2"/>
        <v/>
      </c>
      <c r="Q63" s="285" t="str">
        <f t="shared" si="3"/>
        <v/>
      </c>
      <c r="R63" s="259"/>
      <c r="S63" s="126"/>
    </row>
    <row r="64" spans="1:19" ht="20.100000000000001" customHeight="1" x14ac:dyDescent="0.25">
      <c r="A64" s="244">
        <v>58</v>
      </c>
      <c r="B64" s="252" t="str">
        <f>IF(Barèmes!B63="","",Barèmes!B63)</f>
        <v/>
      </c>
      <c r="C64" s="252" t="str">
        <f>IF(Barèmes!C63="","",Barèmes!C63)</f>
        <v/>
      </c>
      <c r="D64" s="252" t="str">
        <f>IF(Barèmes!D63="","",Barèmes!D63)</f>
        <v/>
      </c>
      <c r="E64" s="252" t="str">
        <f>IF(Barèmes!E63="","",Barèmes!E63)</f>
        <v/>
      </c>
      <c r="F64" s="252" t="str">
        <f>IF(Barèmes!F63="","",Barèmes!F63)</f>
        <v/>
      </c>
      <c r="G64" s="252" t="str">
        <f>IF(Barèmes!G63="","",Barèmes!G63)</f>
        <v/>
      </c>
      <c r="H64" s="252" t="str">
        <f>IF(Barèmes!H63="","",Barèmes!H63)</f>
        <v/>
      </c>
      <c r="I64" s="252" t="str">
        <f>IF(Barèmes!I63="","",Barèmes!I63)</f>
        <v/>
      </c>
      <c r="J64" s="240" t="str">
        <f>IF($G64="","",IF($C64=Listes!$B$32,IF('Instruction Barèmes'!$E64&lt;=Listes!$B$53,('Instruction Barèmes'!$E64*(VLOOKUP('Instruction Barèmes'!$D64,Listes!$A$54:$E$60,2,FALSE))),IF('Instruction Barèmes'!$E64&gt;Listes!$E$53,('Instruction Barèmes'!$E64*(VLOOKUP('Instruction Barèmes'!$D64,Listes!$A$54:$E$60,5,FALSE))),('Instruction Barèmes'!$E64*(VLOOKUP('Instruction Barèmes'!$D64,Listes!$A$54:$E$60,3,FALSE))+(VLOOKUP('Instruction Barèmes'!$D64,Listes!$A$54:$E$60,4,FALSE)))))))</f>
        <v/>
      </c>
      <c r="K64" s="240" t="str">
        <f>IF($G64="","",IF($C64=Listes!$B$31,IF('Instruction Barèmes'!$E64&lt;=Listes!$B$42,('Instruction Barèmes'!$E64*(VLOOKUP('Instruction Barèmes'!$D64,Listes!$A$43:$E$49,2,FALSE))),IF('Instruction Barèmes'!$E64&gt;Listes!$D$42,('Instruction Barèmes'!$E64*(VLOOKUP('Instruction Barèmes'!$D64,Listes!$A$43:$E$49,5,FALSE))),('Instruction Barèmes'!$E64*(VLOOKUP('Instruction Barèmes'!$D64,Listes!$A$43:$E$49,3,FALSE))+(VLOOKUP('Instruction Barèmes'!$D64,Listes!$A$43:$E$49,4,FALSE)))))))</f>
        <v/>
      </c>
      <c r="L64" s="240" t="str">
        <f>IF($G64="","",IF($C64=Listes!$B$34,Listes!$I$31,IF($C64=Listes!$B$35,(VLOOKUP('Instruction Barèmes'!$F64,Listes!$E$31:$F$36,2,FALSE)),IF($C64=Listes!$B$33,IF('Instruction Barèmes'!$E64&lt;=Listes!$A$64,'Instruction Barèmes'!$E64*Listes!$A$65,IF('Instruction Barèmes'!$E64&gt;Listes!$D$64,'Instruction Barèmes'!$E64*Listes!$D$65,(('Instruction Barèmes'!$E64*Listes!$B$65)+Listes!$C$65)))))))</f>
        <v/>
      </c>
      <c r="M64" s="279" t="str">
        <f>IF(Barèmes!M63="","",Barèmes!M63)</f>
        <v/>
      </c>
      <c r="N64" s="94" t="str">
        <f t="shared" si="0"/>
        <v/>
      </c>
      <c r="O64" s="254" t="str">
        <f t="shared" si="1"/>
        <v/>
      </c>
      <c r="P64" s="304" t="str">
        <f t="shared" si="2"/>
        <v/>
      </c>
      <c r="Q64" s="285" t="str">
        <f t="shared" si="3"/>
        <v/>
      </c>
      <c r="R64" s="259"/>
      <c r="S64" s="126"/>
    </row>
    <row r="65" spans="1:19" ht="20.100000000000001" customHeight="1" x14ac:dyDescent="0.25">
      <c r="A65" s="244">
        <v>59</v>
      </c>
      <c r="B65" s="252" t="str">
        <f>IF(Barèmes!B64="","",Barèmes!B64)</f>
        <v/>
      </c>
      <c r="C65" s="252" t="str">
        <f>IF(Barèmes!C64="","",Barèmes!C64)</f>
        <v/>
      </c>
      <c r="D65" s="252" t="str">
        <f>IF(Barèmes!D64="","",Barèmes!D64)</f>
        <v/>
      </c>
      <c r="E65" s="252" t="str">
        <f>IF(Barèmes!E64="","",Barèmes!E64)</f>
        <v/>
      </c>
      <c r="F65" s="252" t="str">
        <f>IF(Barèmes!F64="","",Barèmes!F64)</f>
        <v/>
      </c>
      <c r="G65" s="252" t="str">
        <f>IF(Barèmes!G64="","",Barèmes!G64)</f>
        <v/>
      </c>
      <c r="H65" s="252" t="str">
        <f>IF(Barèmes!H64="","",Barèmes!H64)</f>
        <v/>
      </c>
      <c r="I65" s="252" t="str">
        <f>IF(Barèmes!I64="","",Barèmes!I64)</f>
        <v/>
      </c>
      <c r="J65" s="240" t="str">
        <f>IF($G65="","",IF($C65=Listes!$B$32,IF('Instruction Barèmes'!$E65&lt;=Listes!$B$53,('Instruction Barèmes'!$E65*(VLOOKUP('Instruction Barèmes'!$D65,Listes!$A$54:$E$60,2,FALSE))),IF('Instruction Barèmes'!$E65&gt;Listes!$E$53,('Instruction Barèmes'!$E65*(VLOOKUP('Instruction Barèmes'!$D65,Listes!$A$54:$E$60,5,FALSE))),('Instruction Barèmes'!$E65*(VLOOKUP('Instruction Barèmes'!$D65,Listes!$A$54:$E$60,3,FALSE))+(VLOOKUP('Instruction Barèmes'!$D65,Listes!$A$54:$E$60,4,FALSE)))))))</f>
        <v/>
      </c>
      <c r="K65" s="240" t="str">
        <f>IF($G65="","",IF($C65=Listes!$B$31,IF('Instruction Barèmes'!$E65&lt;=Listes!$B$42,('Instruction Barèmes'!$E65*(VLOOKUP('Instruction Barèmes'!$D65,Listes!$A$43:$E$49,2,FALSE))),IF('Instruction Barèmes'!$E65&gt;Listes!$D$42,('Instruction Barèmes'!$E65*(VLOOKUP('Instruction Barèmes'!$D65,Listes!$A$43:$E$49,5,FALSE))),('Instruction Barèmes'!$E65*(VLOOKUP('Instruction Barèmes'!$D65,Listes!$A$43:$E$49,3,FALSE))+(VLOOKUP('Instruction Barèmes'!$D65,Listes!$A$43:$E$49,4,FALSE)))))))</f>
        <v/>
      </c>
      <c r="L65" s="240" t="str">
        <f>IF($G65="","",IF($C65=Listes!$B$34,Listes!$I$31,IF($C65=Listes!$B$35,(VLOOKUP('Instruction Barèmes'!$F65,Listes!$E$31:$F$36,2,FALSE)),IF($C65=Listes!$B$33,IF('Instruction Barèmes'!$E65&lt;=Listes!$A$64,'Instruction Barèmes'!$E65*Listes!$A$65,IF('Instruction Barèmes'!$E65&gt;Listes!$D$64,'Instruction Barèmes'!$E65*Listes!$D$65,(('Instruction Barèmes'!$E65*Listes!$B$65)+Listes!$C$65)))))))</f>
        <v/>
      </c>
      <c r="M65" s="279" t="str">
        <f>IF(Barèmes!M64="","",Barèmes!M64)</f>
        <v/>
      </c>
      <c r="N65" s="94" t="str">
        <f t="shared" si="0"/>
        <v/>
      </c>
      <c r="O65" s="254" t="str">
        <f t="shared" si="1"/>
        <v/>
      </c>
      <c r="P65" s="304" t="str">
        <f t="shared" si="2"/>
        <v/>
      </c>
      <c r="Q65" s="285" t="str">
        <f t="shared" si="3"/>
        <v/>
      </c>
      <c r="R65" s="259"/>
      <c r="S65" s="126"/>
    </row>
    <row r="66" spans="1:19" ht="20.100000000000001" customHeight="1" x14ac:dyDescent="0.25">
      <c r="A66" s="244">
        <v>60</v>
      </c>
      <c r="B66" s="252" t="str">
        <f>IF(Barèmes!B65="","",Barèmes!B65)</f>
        <v/>
      </c>
      <c r="C66" s="252" t="str">
        <f>IF(Barèmes!C65="","",Barèmes!C65)</f>
        <v/>
      </c>
      <c r="D66" s="252" t="str">
        <f>IF(Barèmes!D65="","",Barèmes!D65)</f>
        <v/>
      </c>
      <c r="E66" s="252" t="str">
        <f>IF(Barèmes!E65="","",Barèmes!E65)</f>
        <v/>
      </c>
      <c r="F66" s="252" t="str">
        <f>IF(Barèmes!F65="","",Barèmes!F65)</f>
        <v/>
      </c>
      <c r="G66" s="252" t="str">
        <f>IF(Barèmes!G65="","",Barèmes!G65)</f>
        <v/>
      </c>
      <c r="H66" s="252" t="str">
        <f>IF(Barèmes!H65="","",Barèmes!H65)</f>
        <v/>
      </c>
      <c r="I66" s="252" t="str">
        <f>IF(Barèmes!I65="","",Barèmes!I65)</f>
        <v/>
      </c>
      <c r="J66" s="240" t="str">
        <f>IF($G66="","",IF($C66=Listes!$B$32,IF('Instruction Barèmes'!$E66&lt;=Listes!$B$53,('Instruction Barèmes'!$E66*(VLOOKUP('Instruction Barèmes'!$D66,Listes!$A$54:$E$60,2,FALSE))),IF('Instruction Barèmes'!$E66&gt;Listes!$E$53,('Instruction Barèmes'!$E66*(VLOOKUP('Instruction Barèmes'!$D66,Listes!$A$54:$E$60,5,FALSE))),('Instruction Barèmes'!$E66*(VLOOKUP('Instruction Barèmes'!$D66,Listes!$A$54:$E$60,3,FALSE))+(VLOOKUP('Instruction Barèmes'!$D66,Listes!$A$54:$E$60,4,FALSE)))))))</f>
        <v/>
      </c>
      <c r="K66" s="240" t="str">
        <f>IF($G66="","",IF($C66=Listes!$B$31,IF('Instruction Barèmes'!$E66&lt;=Listes!$B$42,('Instruction Barèmes'!$E66*(VLOOKUP('Instruction Barèmes'!$D66,Listes!$A$43:$E$49,2,FALSE))),IF('Instruction Barèmes'!$E66&gt;Listes!$D$42,('Instruction Barèmes'!$E66*(VLOOKUP('Instruction Barèmes'!$D66,Listes!$A$43:$E$49,5,FALSE))),('Instruction Barèmes'!$E66*(VLOOKUP('Instruction Barèmes'!$D66,Listes!$A$43:$E$49,3,FALSE))+(VLOOKUP('Instruction Barèmes'!$D66,Listes!$A$43:$E$49,4,FALSE)))))))</f>
        <v/>
      </c>
      <c r="L66" s="240" t="str">
        <f>IF($G66="","",IF($C66=Listes!$B$34,Listes!$I$31,IF($C66=Listes!$B$35,(VLOOKUP('Instruction Barèmes'!$F66,Listes!$E$31:$F$36,2,FALSE)),IF($C66=Listes!$B$33,IF('Instruction Barèmes'!$E66&lt;=Listes!$A$64,'Instruction Barèmes'!$E66*Listes!$A$65,IF('Instruction Barèmes'!$E66&gt;Listes!$D$64,'Instruction Barèmes'!$E66*Listes!$D$65,(('Instruction Barèmes'!$E66*Listes!$B$65)+Listes!$C$65)))))))</f>
        <v/>
      </c>
      <c r="M66" s="279" t="str">
        <f>IF(Barèmes!M65="","",Barèmes!M65)</f>
        <v/>
      </c>
      <c r="N66" s="94" t="str">
        <f t="shared" si="0"/>
        <v/>
      </c>
      <c r="O66" s="254" t="str">
        <f t="shared" si="1"/>
        <v/>
      </c>
      <c r="P66" s="304" t="str">
        <f t="shared" si="2"/>
        <v/>
      </c>
      <c r="Q66" s="285" t="str">
        <f t="shared" si="3"/>
        <v/>
      </c>
      <c r="R66" s="259"/>
      <c r="S66" s="126"/>
    </row>
    <row r="67" spans="1:19" ht="20.100000000000001" customHeight="1" x14ac:dyDescent="0.25">
      <c r="A67" s="244">
        <v>61</v>
      </c>
      <c r="B67" s="252" t="str">
        <f>IF(Barèmes!B66="","",Barèmes!B66)</f>
        <v/>
      </c>
      <c r="C67" s="252" t="str">
        <f>IF(Barèmes!C66="","",Barèmes!C66)</f>
        <v/>
      </c>
      <c r="D67" s="252" t="str">
        <f>IF(Barèmes!D66="","",Barèmes!D66)</f>
        <v/>
      </c>
      <c r="E67" s="252" t="str">
        <f>IF(Barèmes!E66="","",Barèmes!E66)</f>
        <v/>
      </c>
      <c r="F67" s="252" t="str">
        <f>IF(Barèmes!F66="","",Barèmes!F66)</f>
        <v/>
      </c>
      <c r="G67" s="252" t="str">
        <f>IF(Barèmes!G66="","",Barèmes!G66)</f>
        <v/>
      </c>
      <c r="H67" s="252" t="str">
        <f>IF(Barèmes!H66="","",Barèmes!H66)</f>
        <v/>
      </c>
      <c r="I67" s="252" t="str">
        <f>IF(Barèmes!I66="","",Barèmes!I66)</f>
        <v/>
      </c>
      <c r="J67" s="240" t="str">
        <f>IF($G67="","",IF($C67=Listes!$B$32,IF('Instruction Barèmes'!$E67&lt;=Listes!$B$53,('Instruction Barèmes'!$E67*(VLOOKUP('Instruction Barèmes'!$D67,Listes!$A$54:$E$60,2,FALSE))),IF('Instruction Barèmes'!$E67&gt;Listes!$E$53,('Instruction Barèmes'!$E67*(VLOOKUP('Instruction Barèmes'!$D67,Listes!$A$54:$E$60,5,FALSE))),('Instruction Barèmes'!$E67*(VLOOKUP('Instruction Barèmes'!$D67,Listes!$A$54:$E$60,3,FALSE))+(VLOOKUP('Instruction Barèmes'!$D67,Listes!$A$54:$E$60,4,FALSE)))))))</f>
        <v/>
      </c>
      <c r="K67" s="240" t="str">
        <f>IF($G67="","",IF($C67=Listes!$B$31,IF('Instruction Barèmes'!$E67&lt;=Listes!$B$42,('Instruction Barèmes'!$E67*(VLOOKUP('Instruction Barèmes'!$D67,Listes!$A$43:$E$49,2,FALSE))),IF('Instruction Barèmes'!$E67&gt;Listes!$D$42,('Instruction Barèmes'!$E67*(VLOOKUP('Instruction Barèmes'!$D67,Listes!$A$43:$E$49,5,FALSE))),('Instruction Barèmes'!$E67*(VLOOKUP('Instruction Barèmes'!$D67,Listes!$A$43:$E$49,3,FALSE))+(VLOOKUP('Instruction Barèmes'!$D67,Listes!$A$43:$E$49,4,FALSE)))))))</f>
        <v/>
      </c>
      <c r="L67" s="240" t="str">
        <f>IF($G67="","",IF($C67=Listes!$B$34,Listes!$I$31,IF($C67=Listes!$B$35,(VLOOKUP('Instruction Barèmes'!$F67,Listes!$E$31:$F$36,2,FALSE)),IF($C67=Listes!$B$33,IF('Instruction Barèmes'!$E67&lt;=Listes!$A$64,'Instruction Barèmes'!$E67*Listes!$A$65,IF('Instruction Barèmes'!$E67&gt;Listes!$D$64,'Instruction Barèmes'!$E67*Listes!$D$65,(('Instruction Barèmes'!$E67*Listes!$B$65)+Listes!$C$65)))))))</f>
        <v/>
      </c>
      <c r="M67" s="279" t="str">
        <f>IF(Barèmes!M66="","",Barèmes!M66)</f>
        <v/>
      </c>
      <c r="N67" s="94" t="str">
        <f t="shared" si="0"/>
        <v/>
      </c>
      <c r="O67" s="254" t="str">
        <f t="shared" si="1"/>
        <v/>
      </c>
      <c r="P67" s="304" t="str">
        <f t="shared" si="2"/>
        <v/>
      </c>
      <c r="Q67" s="285" t="str">
        <f t="shared" si="3"/>
        <v/>
      </c>
      <c r="R67" s="259"/>
      <c r="S67" s="126"/>
    </row>
    <row r="68" spans="1:19" ht="20.100000000000001" customHeight="1" x14ac:dyDescent="0.25">
      <c r="A68" s="244">
        <v>62</v>
      </c>
      <c r="B68" s="252" t="str">
        <f>IF(Barèmes!B67="","",Barèmes!B67)</f>
        <v/>
      </c>
      <c r="C68" s="252" t="str">
        <f>IF(Barèmes!C67="","",Barèmes!C67)</f>
        <v/>
      </c>
      <c r="D68" s="252" t="str">
        <f>IF(Barèmes!D67="","",Barèmes!D67)</f>
        <v/>
      </c>
      <c r="E68" s="252" t="str">
        <f>IF(Barèmes!E67="","",Barèmes!E67)</f>
        <v/>
      </c>
      <c r="F68" s="252" t="str">
        <f>IF(Barèmes!F67="","",Barèmes!F67)</f>
        <v/>
      </c>
      <c r="G68" s="252" t="str">
        <f>IF(Barèmes!G67="","",Barèmes!G67)</f>
        <v/>
      </c>
      <c r="H68" s="252" t="str">
        <f>IF(Barèmes!H67="","",Barèmes!H67)</f>
        <v/>
      </c>
      <c r="I68" s="252" t="str">
        <f>IF(Barèmes!I67="","",Barèmes!I67)</f>
        <v/>
      </c>
      <c r="J68" s="240" t="str">
        <f>IF($G68="","",IF($C68=Listes!$B$32,IF('Instruction Barèmes'!$E68&lt;=Listes!$B$53,('Instruction Barèmes'!$E68*(VLOOKUP('Instruction Barèmes'!$D68,Listes!$A$54:$E$60,2,FALSE))),IF('Instruction Barèmes'!$E68&gt;Listes!$E$53,('Instruction Barèmes'!$E68*(VLOOKUP('Instruction Barèmes'!$D68,Listes!$A$54:$E$60,5,FALSE))),('Instruction Barèmes'!$E68*(VLOOKUP('Instruction Barèmes'!$D68,Listes!$A$54:$E$60,3,FALSE))+(VLOOKUP('Instruction Barèmes'!$D68,Listes!$A$54:$E$60,4,FALSE)))))))</f>
        <v/>
      </c>
      <c r="K68" s="240" t="str">
        <f>IF($G68="","",IF($C68=Listes!$B$31,IF('Instruction Barèmes'!$E68&lt;=Listes!$B$42,('Instruction Barèmes'!$E68*(VLOOKUP('Instruction Barèmes'!$D68,Listes!$A$43:$E$49,2,FALSE))),IF('Instruction Barèmes'!$E68&gt;Listes!$D$42,('Instruction Barèmes'!$E68*(VLOOKUP('Instruction Barèmes'!$D68,Listes!$A$43:$E$49,5,FALSE))),('Instruction Barèmes'!$E68*(VLOOKUP('Instruction Barèmes'!$D68,Listes!$A$43:$E$49,3,FALSE))+(VLOOKUP('Instruction Barèmes'!$D68,Listes!$A$43:$E$49,4,FALSE)))))))</f>
        <v/>
      </c>
      <c r="L68" s="240" t="str">
        <f>IF($G68="","",IF($C68=Listes!$B$34,Listes!$I$31,IF($C68=Listes!$B$35,(VLOOKUP('Instruction Barèmes'!$F68,Listes!$E$31:$F$36,2,FALSE)),IF($C68=Listes!$B$33,IF('Instruction Barèmes'!$E68&lt;=Listes!$A$64,'Instruction Barèmes'!$E68*Listes!$A$65,IF('Instruction Barèmes'!$E68&gt;Listes!$D$64,'Instruction Barèmes'!$E68*Listes!$D$65,(('Instruction Barèmes'!$E68*Listes!$B$65)+Listes!$C$65)))))))</f>
        <v/>
      </c>
      <c r="M68" s="279" t="str">
        <f>IF(Barèmes!M67="","",Barèmes!M67)</f>
        <v/>
      </c>
      <c r="N68" s="94" t="str">
        <f t="shared" si="0"/>
        <v/>
      </c>
      <c r="O68" s="254" t="str">
        <f t="shared" si="1"/>
        <v/>
      </c>
      <c r="P68" s="304" t="str">
        <f t="shared" si="2"/>
        <v/>
      </c>
      <c r="Q68" s="285" t="str">
        <f t="shared" si="3"/>
        <v/>
      </c>
      <c r="R68" s="259"/>
      <c r="S68" s="126"/>
    </row>
    <row r="69" spans="1:19" ht="20.100000000000001" customHeight="1" x14ac:dyDescent="0.25">
      <c r="A69" s="244">
        <v>63</v>
      </c>
      <c r="B69" s="252" t="str">
        <f>IF(Barèmes!B68="","",Barèmes!B68)</f>
        <v/>
      </c>
      <c r="C69" s="252" t="str">
        <f>IF(Barèmes!C68="","",Barèmes!C68)</f>
        <v/>
      </c>
      <c r="D69" s="252" t="str">
        <f>IF(Barèmes!D68="","",Barèmes!D68)</f>
        <v/>
      </c>
      <c r="E69" s="252" t="str">
        <f>IF(Barèmes!E68="","",Barèmes!E68)</f>
        <v/>
      </c>
      <c r="F69" s="252" t="str">
        <f>IF(Barèmes!F68="","",Barèmes!F68)</f>
        <v/>
      </c>
      <c r="G69" s="252" t="str">
        <f>IF(Barèmes!G68="","",Barèmes!G68)</f>
        <v/>
      </c>
      <c r="H69" s="252" t="str">
        <f>IF(Barèmes!H68="","",Barèmes!H68)</f>
        <v/>
      </c>
      <c r="I69" s="252" t="str">
        <f>IF(Barèmes!I68="","",Barèmes!I68)</f>
        <v/>
      </c>
      <c r="J69" s="240" t="str">
        <f>IF($G69="","",IF($C69=Listes!$B$32,IF('Instruction Barèmes'!$E69&lt;=Listes!$B$53,('Instruction Barèmes'!$E69*(VLOOKUP('Instruction Barèmes'!$D69,Listes!$A$54:$E$60,2,FALSE))),IF('Instruction Barèmes'!$E69&gt;Listes!$E$53,('Instruction Barèmes'!$E69*(VLOOKUP('Instruction Barèmes'!$D69,Listes!$A$54:$E$60,5,FALSE))),('Instruction Barèmes'!$E69*(VLOOKUP('Instruction Barèmes'!$D69,Listes!$A$54:$E$60,3,FALSE))+(VLOOKUP('Instruction Barèmes'!$D69,Listes!$A$54:$E$60,4,FALSE)))))))</f>
        <v/>
      </c>
      <c r="K69" s="240" t="str">
        <f>IF($G69="","",IF($C69=Listes!$B$31,IF('Instruction Barèmes'!$E69&lt;=Listes!$B$42,('Instruction Barèmes'!$E69*(VLOOKUP('Instruction Barèmes'!$D69,Listes!$A$43:$E$49,2,FALSE))),IF('Instruction Barèmes'!$E69&gt;Listes!$D$42,('Instruction Barèmes'!$E69*(VLOOKUP('Instruction Barèmes'!$D69,Listes!$A$43:$E$49,5,FALSE))),('Instruction Barèmes'!$E69*(VLOOKUP('Instruction Barèmes'!$D69,Listes!$A$43:$E$49,3,FALSE))+(VLOOKUP('Instruction Barèmes'!$D69,Listes!$A$43:$E$49,4,FALSE)))))))</f>
        <v/>
      </c>
      <c r="L69" s="240" t="str">
        <f>IF($G69="","",IF($C69=Listes!$B$34,Listes!$I$31,IF($C69=Listes!$B$35,(VLOOKUP('Instruction Barèmes'!$F69,Listes!$E$31:$F$36,2,FALSE)),IF($C69=Listes!$B$33,IF('Instruction Barèmes'!$E69&lt;=Listes!$A$64,'Instruction Barèmes'!$E69*Listes!$A$65,IF('Instruction Barèmes'!$E69&gt;Listes!$D$64,'Instruction Barèmes'!$E69*Listes!$D$65,(('Instruction Barèmes'!$E69*Listes!$B$65)+Listes!$C$65)))))))</f>
        <v/>
      </c>
      <c r="M69" s="279" t="str">
        <f>IF(Barèmes!M68="","",Barèmes!M68)</f>
        <v/>
      </c>
      <c r="N69" s="94" t="str">
        <f t="shared" si="0"/>
        <v/>
      </c>
      <c r="O69" s="254" t="str">
        <f t="shared" si="1"/>
        <v/>
      </c>
      <c r="P69" s="304" t="str">
        <f t="shared" si="2"/>
        <v/>
      </c>
      <c r="Q69" s="285" t="str">
        <f t="shared" si="3"/>
        <v/>
      </c>
      <c r="R69" s="259"/>
      <c r="S69" s="126"/>
    </row>
    <row r="70" spans="1:19" ht="20.100000000000001" customHeight="1" x14ac:dyDescent="0.25">
      <c r="A70" s="244">
        <v>64</v>
      </c>
      <c r="B70" s="252" t="str">
        <f>IF(Barèmes!B69="","",Barèmes!B69)</f>
        <v/>
      </c>
      <c r="C70" s="252" t="str">
        <f>IF(Barèmes!C69="","",Barèmes!C69)</f>
        <v/>
      </c>
      <c r="D70" s="252" t="str">
        <f>IF(Barèmes!D69="","",Barèmes!D69)</f>
        <v/>
      </c>
      <c r="E70" s="252" t="str">
        <f>IF(Barèmes!E69="","",Barèmes!E69)</f>
        <v/>
      </c>
      <c r="F70" s="252" t="str">
        <f>IF(Barèmes!F69="","",Barèmes!F69)</f>
        <v/>
      </c>
      <c r="G70" s="252" t="str">
        <f>IF(Barèmes!G69="","",Barèmes!G69)</f>
        <v/>
      </c>
      <c r="H70" s="252" t="str">
        <f>IF(Barèmes!H69="","",Barèmes!H69)</f>
        <v/>
      </c>
      <c r="I70" s="252" t="str">
        <f>IF(Barèmes!I69="","",Barèmes!I69)</f>
        <v/>
      </c>
      <c r="J70" s="240" t="str">
        <f>IF($G70="","",IF($C70=Listes!$B$32,IF('Instruction Barèmes'!$E70&lt;=Listes!$B$53,('Instruction Barèmes'!$E70*(VLOOKUP('Instruction Barèmes'!$D70,Listes!$A$54:$E$60,2,FALSE))),IF('Instruction Barèmes'!$E70&gt;Listes!$E$53,('Instruction Barèmes'!$E70*(VLOOKUP('Instruction Barèmes'!$D70,Listes!$A$54:$E$60,5,FALSE))),('Instruction Barèmes'!$E70*(VLOOKUP('Instruction Barèmes'!$D70,Listes!$A$54:$E$60,3,FALSE))+(VLOOKUP('Instruction Barèmes'!$D70,Listes!$A$54:$E$60,4,FALSE)))))))</f>
        <v/>
      </c>
      <c r="K70" s="240" t="str">
        <f>IF($G70="","",IF($C70=Listes!$B$31,IF('Instruction Barèmes'!$E70&lt;=Listes!$B$42,('Instruction Barèmes'!$E70*(VLOOKUP('Instruction Barèmes'!$D70,Listes!$A$43:$E$49,2,FALSE))),IF('Instruction Barèmes'!$E70&gt;Listes!$D$42,('Instruction Barèmes'!$E70*(VLOOKUP('Instruction Barèmes'!$D70,Listes!$A$43:$E$49,5,FALSE))),('Instruction Barèmes'!$E70*(VLOOKUP('Instruction Barèmes'!$D70,Listes!$A$43:$E$49,3,FALSE))+(VLOOKUP('Instruction Barèmes'!$D70,Listes!$A$43:$E$49,4,FALSE)))))))</f>
        <v/>
      </c>
      <c r="L70" s="240" t="str">
        <f>IF($G70="","",IF($C70=Listes!$B$34,Listes!$I$31,IF($C70=Listes!$B$35,(VLOOKUP('Instruction Barèmes'!$F70,Listes!$E$31:$F$36,2,FALSE)),IF($C70=Listes!$B$33,IF('Instruction Barèmes'!$E70&lt;=Listes!$A$64,'Instruction Barèmes'!$E70*Listes!$A$65,IF('Instruction Barèmes'!$E70&gt;Listes!$D$64,'Instruction Barèmes'!$E70*Listes!$D$65,(('Instruction Barèmes'!$E70*Listes!$B$65)+Listes!$C$65)))))))</f>
        <v/>
      </c>
      <c r="M70" s="279" t="str">
        <f>IF(Barèmes!M69="","",Barèmes!M69)</f>
        <v/>
      </c>
      <c r="N70" s="94" t="str">
        <f t="shared" si="0"/>
        <v/>
      </c>
      <c r="O70" s="254" t="str">
        <f t="shared" si="1"/>
        <v/>
      </c>
      <c r="P70" s="304" t="str">
        <f t="shared" si="2"/>
        <v/>
      </c>
      <c r="Q70" s="285" t="str">
        <f t="shared" si="3"/>
        <v/>
      </c>
      <c r="R70" s="259"/>
      <c r="S70" s="126"/>
    </row>
    <row r="71" spans="1:19" ht="20.100000000000001" customHeight="1" x14ac:dyDescent="0.25">
      <c r="A71" s="244">
        <v>65</v>
      </c>
      <c r="B71" s="252" t="str">
        <f>IF(Barèmes!B70="","",Barèmes!B70)</f>
        <v/>
      </c>
      <c r="C71" s="252" t="str">
        <f>IF(Barèmes!C70="","",Barèmes!C70)</f>
        <v/>
      </c>
      <c r="D71" s="252" t="str">
        <f>IF(Barèmes!D70="","",Barèmes!D70)</f>
        <v/>
      </c>
      <c r="E71" s="252" t="str">
        <f>IF(Barèmes!E70="","",Barèmes!E70)</f>
        <v/>
      </c>
      <c r="F71" s="252" t="str">
        <f>IF(Barèmes!F70="","",Barèmes!F70)</f>
        <v/>
      </c>
      <c r="G71" s="252" t="str">
        <f>IF(Barèmes!G70="","",Barèmes!G70)</f>
        <v/>
      </c>
      <c r="H71" s="252" t="str">
        <f>IF(Barèmes!H70="","",Barèmes!H70)</f>
        <v/>
      </c>
      <c r="I71" s="252" t="str">
        <f>IF(Barèmes!I70="","",Barèmes!I70)</f>
        <v/>
      </c>
      <c r="J71" s="240" t="str">
        <f>IF($G71="","",IF($C71=Listes!$B$32,IF('Instruction Barèmes'!$E71&lt;=Listes!$B$53,('Instruction Barèmes'!$E71*(VLOOKUP('Instruction Barèmes'!$D71,Listes!$A$54:$E$60,2,FALSE))),IF('Instruction Barèmes'!$E71&gt;Listes!$E$53,('Instruction Barèmes'!$E71*(VLOOKUP('Instruction Barèmes'!$D71,Listes!$A$54:$E$60,5,FALSE))),('Instruction Barèmes'!$E71*(VLOOKUP('Instruction Barèmes'!$D71,Listes!$A$54:$E$60,3,FALSE))+(VLOOKUP('Instruction Barèmes'!$D71,Listes!$A$54:$E$60,4,FALSE)))))))</f>
        <v/>
      </c>
      <c r="K71" s="240" t="str">
        <f>IF($G71="","",IF($C71=Listes!$B$31,IF('Instruction Barèmes'!$E71&lt;=Listes!$B$42,('Instruction Barèmes'!$E71*(VLOOKUP('Instruction Barèmes'!$D71,Listes!$A$43:$E$49,2,FALSE))),IF('Instruction Barèmes'!$E71&gt;Listes!$D$42,('Instruction Barèmes'!$E71*(VLOOKUP('Instruction Barèmes'!$D71,Listes!$A$43:$E$49,5,FALSE))),('Instruction Barèmes'!$E71*(VLOOKUP('Instruction Barèmes'!$D71,Listes!$A$43:$E$49,3,FALSE))+(VLOOKUP('Instruction Barèmes'!$D71,Listes!$A$43:$E$49,4,FALSE)))))))</f>
        <v/>
      </c>
      <c r="L71" s="240" t="str">
        <f>IF($G71="","",IF($C71=Listes!$B$34,Listes!$I$31,IF($C71=Listes!$B$35,(VLOOKUP('Instruction Barèmes'!$F71,Listes!$E$31:$F$36,2,FALSE)),IF($C71=Listes!$B$33,IF('Instruction Barèmes'!$E71&lt;=Listes!$A$64,'Instruction Barèmes'!$E71*Listes!$A$65,IF('Instruction Barèmes'!$E71&gt;Listes!$D$64,'Instruction Barèmes'!$E71*Listes!$D$65,(('Instruction Barèmes'!$E71*Listes!$B$65)+Listes!$C$65)))))))</f>
        <v/>
      </c>
      <c r="M71" s="279" t="str">
        <f>IF(Barèmes!M70="","",Barèmes!M70)</f>
        <v/>
      </c>
      <c r="N71" s="94" t="str">
        <f t="shared" si="0"/>
        <v/>
      </c>
      <c r="O71" s="254" t="str">
        <f t="shared" si="1"/>
        <v/>
      </c>
      <c r="P71" s="304" t="str">
        <f t="shared" si="2"/>
        <v/>
      </c>
      <c r="Q71" s="285" t="str">
        <f t="shared" si="3"/>
        <v/>
      </c>
      <c r="R71" s="259"/>
      <c r="S71" s="126"/>
    </row>
    <row r="72" spans="1:19" ht="20.100000000000001" customHeight="1" x14ac:dyDescent="0.25">
      <c r="A72" s="244">
        <v>66</v>
      </c>
      <c r="B72" s="252" t="str">
        <f>IF(Barèmes!B71="","",Barèmes!B71)</f>
        <v/>
      </c>
      <c r="C72" s="252" t="str">
        <f>IF(Barèmes!C71="","",Barèmes!C71)</f>
        <v/>
      </c>
      <c r="D72" s="252" t="str">
        <f>IF(Barèmes!D71="","",Barèmes!D71)</f>
        <v/>
      </c>
      <c r="E72" s="252" t="str">
        <f>IF(Barèmes!E71="","",Barèmes!E71)</f>
        <v/>
      </c>
      <c r="F72" s="252" t="str">
        <f>IF(Barèmes!F71="","",Barèmes!F71)</f>
        <v/>
      </c>
      <c r="G72" s="252" t="str">
        <f>IF(Barèmes!G71="","",Barèmes!G71)</f>
        <v/>
      </c>
      <c r="H72" s="252" t="str">
        <f>IF(Barèmes!H71="","",Barèmes!H71)</f>
        <v/>
      </c>
      <c r="I72" s="252" t="str">
        <f>IF(Barèmes!I71="","",Barèmes!I71)</f>
        <v/>
      </c>
      <c r="J72" s="240" t="str">
        <f>IF($G72="","",IF($C72=Listes!$B$32,IF('Instruction Barèmes'!$E72&lt;=Listes!$B$53,('Instruction Barèmes'!$E72*(VLOOKUP('Instruction Barèmes'!$D72,Listes!$A$54:$E$60,2,FALSE))),IF('Instruction Barèmes'!$E72&gt;Listes!$E$53,('Instruction Barèmes'!$E72*(VLOOKUP('Instruction Barèmes'!$D72,Listes!$A$54:$E$60,5,FALSE))),('Instruction Barèmes'!$E72*(VLOOKUP('Instruction Barèmes'!$D72,Listes!$A$54:$E$60,3,FALSE))+(VLOOKUP('Instruction Barèmes'!$D72,Listes!$A$54:$E$60,4,FALSE)))))))</f>
        <v/>
      </c>
      <c r="K72" s="240" t="str">
        <f>IF($G72="","",IF($C72=Listes!$B$31,IF('Instruction Barèmes'!$E72&lt;=Listes!$B$42,('Instruction Barèmes'!$E72*(VLOOKUP('Instruction Barèmes'!$D72,Listes!$A$43:$E$49,2,FALSE))),IF('Instruction Barèmes'!$E72&gt;Listes!$D$42,('Instruction Barèmes'!$E72*(VLOOKUP('Instruction Barèmes'!$D72,Listes!$A$43:$E$49,5,FALSE))),('Instruction Barèmes'!$E72*(VLOOKUP('Instruction Barèmes'!$D72,Listes!$A$43:$E$49,3,FALSE))+(VLOOKUP('Instruction Barèmes'!$D72,Listes!$A$43:$E$49,4,FALSE)))))))</f>
        <v/>
      </c>
      <c r="L72" s="240" t="str">
        <f>IF($G72="","",IF($C72=Listes!$B$34,Listes!$I$31,IF($C72=Listes!$B$35,(VLOOKUP('Instruction Barèmes'!$F72,Listes!$E$31:$F$36,2,FALSE)),IF($C72=Listes!$B$33,IF('Instruction Barèmes'!$E72&lt;=Listes!$A$64,'Instruction Barèmes'!$E72*Listes!$A$65,IF('Instruction Barèmes'!$E72&gt;Listes!$D$64,'Instruction Barèmes'!$E72*Listes!$D$65,(('Instruction Barèmes'!$E72*Listes!$B$65)+Listes!$C$65)))))))</f>
        <v/>
      </c>
      <c r="M72" s="279" t="str">
        <f>IF(Barèmes!M71="","",Barèmes!M71)</f>
        <v/>
      </c>
      <c r="N72" s="94" t="str">
        <f t="shared" ref="N72:N135" si="4">IF($H72="","",($L72+$K72+$J72)*$H72)</f>
        <v/>
      </c>
      <c r="O72" s="254" t="str">
        <f t="shared" ref="O72:O135" si="5">IF($M72="","",IF($N72&gt;$M72,"Le montant éligible ne peut etre supérieur au montant présenté",""))</f>
        <v/>
      </c>
      <c r="P72" s="304" t="str">
        <f t="shared" ref="P72:P135" si="6">N72</f>
        <v/>
      </c>
      <c r="Q72" s="285" t="str">
        <f t="shared" ref="Q72:Q135" si="7">IF($N72="","",$N72)</f>
        <v/>
      </c>
      <c r="R72" s="259"/>
      <c r="S72" s="126"/>
    </row>
    <row r="73" spans="1:19" ht="20.100000000000001" customHeight="1" x14ac:dyDescent="0.25">
      <c r="A73" s="244">
        <v>67</v>
      </c>
      <c r="B73" s="252" t="str">
        <f>IF(Barèmes!B72="","",Barèmes!B72)</f>
        <v/>
      </c>
      <c r="C73" s="252" t="str">
        <f>IF(Barèmes!C72="","",Barèmes!C72)</f>
        <v/>
      </c>
      <c r="D73" s="252" t="str">
        <f>IF(Barèmes!D72="","",Barèmes!D72)</f>
        <v/>
      </c>
      <c r="E73" s="252" t="str">
        <f>IF(Barèmes!E72="","",Barèmes!E72)</f>
        <v/>
      </c>
      <c r="F73" s="252" t="str">
        <f>IF(Barèmes!F72="","",Barèmes!F72)</f>
        <v/>
      </c>
      <c r="G73" s="252" t="str">
        <f>IF(Barèmes!G72="","",Barèmes!G72)</f>
        <v/>
      </c>
      <c r="H73" s="252" t="str">
        <f>IF(Barèmes!H72="","",Barèmes!H72)</f>
        <v/>
      </c>
      <c r="I73" s="252" t="str">
        <f>IF(Barèmes!I72="","",Barèmes!I72)</f>
        <v/>
      </c>
      <c r="J73" s="240" t="str">
        <f>IF($G73="","",IF($C73=Listes!$B$32,IF('Instruction Barèmes'!$E73&lt;=Listes!$B$53,('Instruction Barèmes'!$E73*(VLOOKUP('Instruction Barèmes'!$D73,Listes!$A$54:$E$60,2,FALSE))),IF('Instruction Barèmes'!$E73&gt;Listes!$E$53,('Instruction Barèmes'!$E73*(VLOOKUP('Instruction Barèmes'!$D73,Listes!$A$54:$E$60,5,FALSE))),('Instruction Barèmes'!$E73*(VLOOKUP('Instruction Barèmes'!$D73,Listes!$A$54:$E$60,3,FALSE))+(VLOOKUP('Instruction Barèmes'!$D73,Listes!$A$54:$E$60,4,FALSE)))))))</f>
        <v/>
      </c>
      <c r="K73" s="240" t="str">
        <f>IF($G73="","",IF($C73=Listes!$B$31,IF('Instruction Barèmes'!$E73&lt;=Listes!$B$42,('Instruction Barèmes'!$E73*(VLOOKUP('Instruction Barèmes'!$D73,Listes!$A$43:$E$49,2,FALSE))),IF('Instruction Barèmes'!$E73&gt;Listes!$D$42,('Instruction Barèmes'!$E73*(VLOOKUP('Instruction Barèmes'!$D73,Listes!$A$43:$E$49,5,FALSE))),('Instruction Barèmes'!$E73*(VLOOKUP('Instruction Barèmes'!$D73,Listes!$A$43:$E$49,3,FALSE))+(VLOOKUP('Instruction Barèmes'!$D73,Listes!$A$43:$E$49,4,FALSE)))))))</f>
        <v/>
      </c>
      <c r="L73" s="240" t="str">
        <f>IF($G73="","",IF($C73=Listes!$B$34,Listes!$I$31,IF($C73=Listes!$B$35,(VLOOKUP('Instruction Barèmes'!$F73,Listes!$E$31:$F$36,2,FALSE)),IF($C73=Listes!$B$33,IF('Instruction Barèmes'!$E73&lt;=Listes!$A$64,'Instruction Barèmes'!$E73*Listes!$A$65,IF('Instruction Barèmes'!$E73&gt;Listes!$D$64,'Instruction Barèmes'!$E73*Listes!$D$65,(('Instruction Barèmes'!$E73*Listes!$B$65)+Listes!$C$65)))))))</f>
        <v/>
      </c>
      <c r="M73" s="279" t="str">
        <f>IF(Barèmes!M72="","",Barèmes!M72)</f>
        <v/>
      </c>
      <c r="N73" s="94" t="str">
        <f t="shared" si="4"/>
        <v/>
      </c>
      <c r="O73" s="254" t="str">
        <f t="shared" si="5"/>
        <v/>
      </c>
      <c r="P73" s="304" t="str">
        <f t="shared" si="6"/>
        <v/>
      </c>
      <c r="Q73" s="285" t="str">
        <f t="shared" si="7"/>
        <v/>
      </c>
      <c r="R73" s="259"/>
      <c r="S73" s="126"/>
    </row>
    <row r="74" spans="1:19" ht="20.100000000000001" customHeight="1" x14ac:dyDescent="0.25">
      <c r="A74" s="244">
        <v>68</v>
      </c>
      <c r="B74" s="252" t="str">
        <f>IF(Barèmes!B73="","",Barèmes!B73)</f>
        <v/>
      </c>
      <c r="C74" s="252" t="str">
        <f>IF(Barèmes!C73="","",Barèmes!C73)</f>
        <v/>
      </c>
      <c r="D74" s="252" t="str">
        <f>IF(Barèmes!D73="","",Barèmes!D73)</f>
        <v/>
      </c>
      <c r="E74" s="252" t="str">
        <f>IF(Barèmes!E73="","",Barèmes!E73)</f>
        <v/>
      </c>
      <c r="F74" s="252" t="str">
        <f>IF(Barèmes!F73="","",Barèmes!F73)</f>
        <v/>
      </c>
      <c r="G74" s="252" t="str">
        <f>IF(Barèmes!G73="","",Barèmes!G73)</f>
        <v/>
      </c>
      <c r="H74" s="252" t="str">
        <f>IF(Barèmes!H73="","",Barèmes!H73)</f>
        <v/>
      </c>
      <c r="I74" s="252" t="str">
        <f>IF(Barèmes!I73="","",Barèmes!I73)</f>
        <v/>
      </c>
      <c r="J74" s="240" t="str">
        <f>IF($G74="","",IF($C74=Listes!$B$32,IF('Instruction Barèmes'!$E74&lt;=Listes!$B$53,('Instruction Barèmes'!$E74*(VLOOKUP('Instruction Barèmes'!$D74,Listes!$A$54:$E$60,2,FALSE))),IF('Instruction Barèmes'!$E74&gt;Listes!$E$53,('Instruction Barèmes'!$E74*(VLOOKUP('Instruction Barèmes'!$D74,Listes!$A$54:$E$60,5,FALSE))),('Instruction Barèmes'!$E74*(VLOOKUP('Instruction Barèmes'!$D74,Listes!$A$54:$E$60,3,FALSE))+(VLOOKUP('Instruction Barèmes'!$D74,Listes!$A$54:$E$60,4,FALSE)))))))</f>
        <v/>
      </c>
      <c r="K74" s="240" t="str">
        <f>IF($G74="","",IF($C74=Listes!$B$31,IF('Instruction Barèmes'!$E74&lt;=Listes!$B$42,('Instruction Barèmes'!$E74*(VLOOKUP('Instruction Barèmes'!$D74,Listes!$A$43:$E$49,2,FALSE))),IF('Instruction Barèmes'!$E74&gt;Listes!$D$42,('Instruction Barèmes'!$E74*(VLOOKUP('Instruction Barèmes'!$D74,Listes!$A$43:$E$49,5,FALSE))),('Instruction Barèmes'!$E74*(VLOOKUP('Instruction Barèmes'!$D74,Listes!$A$43:$E$49,3,FALSE))+(VLOOKUP('Instruction Barèmes'!$D74,Listes!$A$43:$E$49,4,FALSE)))))))</f>
        <v/>
      </c>
      <c r="L74" s="240" t="str">
        <f>IF($G74="","",IF($C74=Listes!$B$34,Listes!$I$31,IF($C74=Listes!$B$35,(VLOOKUP('Instruction Barèmes'!$F74,Listes!$E$31:$F$36,2,FALSE)),IF($C74=Listes!$B$33,IF('Instruction Barèmes'!$E74&lt;=Listes!$A$64,'Instruction Barèmes'!$E74*Listes!$A$65,IF('Instruction Barèmes'!$E74&gt;Listes!$D$64,'Instruction Barèmes'!$E74*Listes!$D$65,(('Instruction Barèmes'!$E74*Listes!$B$65)+Listes!$C$65)))))))</f>
        <v/>
      </c>
      <c r="M74" s="279" t="str">
        <f>IF(Barèmes!M73="","",Barèmes!M73)</f>
        <v/>
      </c>
      <c r="N74" s="94" t="str">
        <f t="shared" si="4"/>
        <v/>
      </c>
      <c r="O74" s="254" t="str">
        <f t="shared" si="5"/>
        <v/>
      </c>
      <c r="P74" s="304" t="str">
        <f t="shared" si="6"/>
        <v/>
      </c>
      <c r="Q74" s="285" t="str">
        <f t="shared" si="7"/>
        <v/>
      </c>
      <c r="R74" s="259"/>
      <c r="S74" s="126"/>
    </row>
    <row r="75" spans="1:19" ht="20.100000000000001" customHeight="1" x14ac:dyDescent="0.25">
      <c r="A75" s="244">
        <v>69</v>
      </c>
      <c r="B75" s="252" t="str">
        <f>IF(Barèmes!B74="","",Barèmes!B74)</f>
        <v/>
      </c>
      <c r="C75" s="252" t="str">
        <f>IF(Barèmes!C74="","",Barèmes!C74)</f>
        <v/>
      </c>
      <c r="D75" s="252" t="str">
        <f>IF(Barèmes!D74="","",Barèmes!D74)</f>
        <v/>
      </c>
      <c r="E75" s="252" t="str">
        <f>IF(Barèmes!E74="","",Barèmes!E74)</f>
        <v/>
      </c>
      <c r="F75" s="252" t="str">
        <f>IF(Barèmes!F74="","",Barèmes!F74)</f>
        <v/>
      </c>
      <c r="G75" s="252" t="str">
        <f>IF(Barèmes!G74="","",Barèmes!G74)</f>
        <v/>
      </c>
      <c r="H75" s="252" t="str">
        <f>IF(Barèmes!H74="","",Barèmes!H74)</f>
        <v/>
      </c>
      <c r="I75" s="252" t="str">
        <f>IF(Barèmes!I74="","",Barèmes!I74)</f>
        <v/>
      </c>
      <c r="J75" s="240" t="str">
        <f>IF($G75="","",IF($C75=Listes!$B$32,IF('Instruction Barèmes'!$E75&lt;=Listes!$B$53,('Instruction Barèmes'!$E75*(VLOOKUP('Instruction Barèmes'!$D75,Listes!$A$54:$E$60,2,FALSE))),IF('Instruction Barèmes'!$E75&gt;Listes!$E$53,('Instruction Barèmes'!$E75*(VLOOKUP('Instruction Barèmes'!$D75,Listes!$A$54:$E$60,5,FALSE))),('Instruction Barèmes'!$E75*(VLOOKUP('Instruction Barèmes'!$D75,Listes!$A$54:$E$60,3,FALSE))+(VLOOKUP('Instruction Barèmes'!$D75,Listes!$A$54:$E$60,4,FALSE)))))))</f>
        <v/>
      </c>
      <c r="K75" s="240" t="str">
        <f>IF($G75="","",IF($C75=Listes!$B$31,IF('Instruction Barèmes'!$E75&lt;=Listes!$B$42,('Instruction Barèmes'!$E75*(VLOOKUP('Instruction Barèmes'!$D75,Listes!$A$43:$E$49,2,FALSE))),IF('Instruction Barèmes'!$E75&gt;Listes!$D$42,('Instruction Barèmes'!$E75*(VLOOKUP('Instruction Barèmes'!$D75,Listes!$A$43:$E$49,5,FALSE))),('Instruction Barèmes'!$E75*(VLOOKUP('Instruction Barèmes'!$D75,Listes!$A$43:$E$49,3,FALSE))+(VLOOKUP('Instruction Barèmes'!$D75,Listes!$A$43:$E$49,4,FALSE)))))))</f>
        <v/>
      </c>
      <c r="L75" s="240" t="str">
        <f>IF($G75="","",IF($C75=Listes!$B$34,Listes!$I$31,IF($C75=Listes!$B$35,(VLOOKUP('Instruction Barèmes'!$F75,Listes!$E$31:$F$36,2,FALSE)),IF($C75=Listes!$B$33,IF('Instruction Barèmes'!$E75&lt;=Listes!$A$64,'Instruction Barèmes'!$E75*Listes!$A$65,IF('Instruction Barèmes'!$E75&gt;Listes!$D$64,'Instruction Barèmes'!$E75*Listes!$D$65,(('Instruction Barèmes'!$E75*Listes!$B$65)+Listes!$C$65)))))))</f>
        <v/>
      </c>
      <c r="M75" s="279" t="str">
        <f>IF(Barèmes!M74="","",Barèmes!M74)</f>
        <v/>
      </c>
      <c r="N75" s="94" t="str">
        <f t="shared" si="4"/>
        <v/>
      </c>
      <c r="O75" s="254" t="str">
        <f t="shared" si="5"/>
        <v/>
      </c>
      <c r="P75" s="304" t="str">
        <f t="shared" si="6"/>
        <v/>
      </c>
      <c r="Q75" s="285" t="str">
        <f t="shared" si="7"/>
        <v/>
      </c>
      <c r="R75" s="259"/>
      <c r="S75" s="126"/>
    </row>
    <row r="76" spans="1:19" ht="20.100000000000001" customHeight="1" x14ac:dyDescent="0.25">
      <c r="A76" s="244">
        <v>70</v>
      </c>
      <c r="B76" s="252" t="str">
        <f>IF(Barèmes!B75="","",Barèmes!B75)</f>
        <v/>
      </c>
      <c r="C76" s="252" t="str">
        <f>IF(Barèmes!C75="","",Barèmes!C75)</f>
        <v/>
      </c>
      <c r="D76" s="252" t="str">
        <f>IF(Barèmes!D75="","",Barèmes!D75)</f>
        <v/>
      </c>
      <c r="E76" s="252" t="str">
        <f>IF(Barèmes!E75="","",Barèmes!E75)</f>
        <v/>
      </c>
      <c r="F76" s="252" t="str">
        <f>IF(Barèmes!F75="","",Barèmes!F75)</f>
        <v/>
      </c>
      <c r="G76" s="252" t="str">
        <f>IF(Barèmes!G75="","",Barèmes!G75)</f>
        <v/>
      </c>
      <c r="H76" s="252" t="str">
        <f>IF(Barèmes!H75="","",Barèmes!H75)</f>
        <v/>
      </c>
      <c r="I76" s="252" t="str">
        <f>IF(Barèmes!I75="","",Barèmes!I75)</f>
        <v/>
      </c>
      <c r="J76" s="240" t="str">
        <f>IF($G76="","",IF($C76=Listes!$B$32,IF('Instruction Barèmes'!$E76&lt;=Listes!$B$53,('Instruction Barèmes'!$E76*(VLOOKUP('Instruction Barèmes'!$D76,Listes!$A$54:$E$60,2,FALSE))),IF('Instruction Barèmes'!$E76&gt;Listes!$E$53,('Instruction Barèmes'!$E76*(VLOOKUP('Instruction Barèmes'!$D76,Listes!$A$54:$E$60,5,FALSE))),('Instruction Barèmes'!$E76*(VLOOKUP('Instruction Barèmes'!$D76,Listes!$A$54:$E$60,3,FALSE))+(VLOOKUP('Instruction Barèmes'!$D76,Listes!$A$54:$E$60,4,FALSE)))))))</f>
        <v/>
      </c>
      <c r="K76" s="240" t="str">
        <f>IF($G76="","",IF($C76=Listes!$B$31,IF('Instruction Barèmes'!$E76&lt;=Listes!$B$42,('Instruction Barèmes'!$E76*(VLOOKUP('Instruction Barèmes'!$D76,Listes!$A$43:$E$49,2,FALSE))),IF('Instruction Barèmes'!$E76&gt;Listes!$D$42,('Instruction Barèmes'!$E76*(VLOOKUP('Instruction Barèmes'!$D76,Listes!$A$43:$E$49,5,FALSE))),('Instruction Barèmes'!$E76*(VLOOKUP('Instruction Barèmes'!$D76,Listes!$A$43:$E$49,3,FALSE))+(VLOOKUP('Instruction Barèmes'!$D76,Listes!$A$43:$E$49,4,FALSE)))))))</f>
        <v/>
      </c>
      <c r="L76" s="240" t="str">
        <f>IF($G76="","",IF($C76=Listes!$B$34,Listes!$I$31,IF($C76=Listes!$B$35,(VLOOKUP('Instruction Barèmes'!$F76,Listes!$E$31:$F$36,2,FALSE)),IF($C76=Listes!$B$33,IF('Instruction Barèmes'!$E76&lt;=Listes!$A$64,'Instruction Barèmes'!$E76*Listes!$A$65,IF('Instruction Barèmes'!$E76&gt;Listes!$D$64,'Instruction Barèmes'!$E76*Listes!$D$65,(('Instruction Barèmes'!$E76*Listes!$B$65)+Listes!$C$65)))))))</f>
        <v/>
      </c>
      <c r="M76" s="279" t="str">
        <f>IF(Barèmes!M75="","",Barèmes!M75)</f>
        <v/>
      </c>
      <c r="N76" s="94" t="str">
        <f t="shared" si="4"/>
        <v/>
      </c>
      <c r="O76" s="254" t="str">
        <f t="shared" si="5"/>
        <v/>
      </c>
      <c r="P76" s="304" t="str">
        <f t="shared" si="6"/>
        <v/>
      </c>
      <c r="Q76" s="285" t="str">
        <f t="shared" si="7"/>
        <v/>
      </c>
      <c r="R76" s="259"/>
      <c r="S76" s="126"/>
    </row>
    <row r="77" spans="1:19" ht="20.100000000000001" customHeight="1" x14ac:dyDescent="0.25">
      <c r="A77" s="244">
        <v>71</v>
      </c>
      <c r="B77" s="252" t="str">
        <f>IF(Barèmes!B76="","",Barèmes!B76)</f>
        <v/>
      </c>
      <c r="C77" s="252" t="str">
        <f>IF(Barèmes!C76="","",Barèmes!C76)</f>
        <v/>
      </c>
      <c r="D77" s="252" t="str">
        <f>IF(Barèmes!D76="","",Barèmes!D76)</f>
        <v/>
      </c>
      <c r="E77" s="252" t="str">
        <f>IF(Barèmes!E76="","",Barèmes!E76)</f>
        <v/>
      </c>
      <c r="F77" s="252" t="str">
        <f>IF(Barèmes!F76="","",Barèmes!F76)</f>
        <v/>
      </c>
      <c r="G77" s="252" t="str">
        <f>IF(Barèmes!G76="","",Barèmes!G76)</f>
        <v/>
      </c>
      <c r="H77" s="252" t="str">
        <f>IF(Barèmes!H76="","",Barèmes!H76)</f>
        <v/>
      </c>
      <c r="I77" s="252" t="str">
        <f>IF(Barèmes!I76="","",Barèmes!I76)</f>
        <v/>
      </c>
      <c r="J77" s="240" t="str">
        <f>IF($G77="","",IF($C77=Listes!$B$32,IF('Instruction Barèmes'!$E77&lt;=Listes!$B$53,('Instruction Barèmes'!$E77*(VLOOKUP('Instruction Barèmes'!$D77,Listes!$A$54:$E$60,2,FALSE))),IF('Instruction Barèmes'!$E77&gt;Listes!$E$53,('Instruction Barèmes'!$E77*(VLOOKUP('Instruction Barèmes'!$D77,Listes!$A$54:$E$60,5,FALSE))),('Instruction Barèmes'!$E77*(VLOOKUP('Instruction Barèmes'!$D77,Listes!$A$54:$E$60,3,FALSE))+(VLOOKUP('Instruction Barèmes'!$D77,Listes!$A$54:$E$60,4,FALSE)))))))</f>
        <v/>
      </c>
      <c r="K77" s="240" t="str">
        <f>IF($G77="","",IF($C77=Listes!$B$31,IF('Instruction Barèmes'!$E77&lt;=Listes!$B$42,('Instruction Barèmes'!$E77*(VLOOKUP('Instruction Barèmes'!$D77,Listes!$A$43:$E$49,2,FALSE))),IF('Instruction Barèmes'!$E77&gt;Listes!$D$42,('Instruction Barèmes'!$E77*(VLOOKUP('Instruction Barèmes'!$D77,Listes!$A$43:$E$49,5,FALSE))),('Instruction Barèmes'!$E77*(VLOOKUP('Instruction Barèmes'!$D77,Listes!$A$43:$E$49,3,FALSE))+(VLOOKUP('Instruction Barèmes'!$D77,Listes!$A$43:$E$49,4,FALSE)))))))</f>
        <v/>
      </c>
      <c r="L77" s="240" t="str">
        <f>IF($G77="","",IF($C77=Listes!$B$34,Listes!$I$31,IF($C77=Listes!$B$35,(VLOOKUP('Instruction Barèmes'!$F77,Listes!$E$31:$F$36,2,FALSE)),IF($C77=Listes!$B$33,IF('Instruction Barèmes'!$E77&lt;=Listes!$A$64,'Instruction Barèmes'!$E77*Listes!$A$65,IF('Instruction Barèmes'!$E77&gt;Listes!$D$64,'Instruction Barèmes'!$E77*Listes!$D$65,(('Instruction Barèmes'!$E77*Listes!$B$65)+Listes!$C$65)))))))</f>
        <v/>
      </c>
      <c r="M77" s="279" t="str">
        <f>IF(Barèmes!M76="","",Barèmes!M76)</f>
        <v/>
      </c>
      <c r="N77" s="94" t="str">
        <f t="shared" si="4"/>
        <v/>
      </c>
      <c r="O77" s="254" t="str">
        <f t="shared" si="5"/>
        <v/>
      </c>
      <c r="P77" s="304" t="str">
        <f t="shared" si="6"/>
        <v/>
      </c>
      <c r="Q77" s="285" t="str">
        <f t="shared" si="7"/>
        <v/>
      </c>
      <c r="R77" s="259"/>
      <c r="S77" s="126"/>
    </row>
    <row r="78" spans="1:19" ht="20.100000000000001" customHeight="1" x14ac:dyDescent="0.25">
      <c r="A78" s="244">
        <v>72</v>
      </c>
      <c r="B78" s="252" t="str">
        <f>IF(Barèmes!B77="","",Barèmes!B77)</f>
        <v/>
      </c>
      <c r="C78" s="252" t="str">
        <f>IF(Barèmes!C77="","",Barèmes!C77)</f>
        <v/>
      </c>
      <c r="D78" s="252" t="str">
        <f>IF(Barèmes!D77="","",Barèmes!D77)</f>
        <v/>
      </c>
      <c r="E78" s="252" t="str">
        <f>IF(Barèmes!E77="","",Barèmes!E77)</f>
        <v/>
      </c>
      <c r="F78" s="252" t="str">
        <f>IF(Barèmes!F77="","",Barèmes!F77)</f>
        <v/>
      </c>
      <c r="G78" s="252" t="str">
        <f>IF(Barèmes!G77="","",Barèmes!G77)</f>
        <v/>
      </c>
      <c r="H78" s="252" t="str">
        <f>IF(Barèmes!H77="","",Barèmes!H77)</f>
        <v/>
      </c>
      <c r="I78" s="252" t="str">
        <f>IF(Barèmes!I77="","",Barèmes!I77)</f>
        <v/>
      </c>
      <c r="J78" s="240" t="str">
        <f>IF($G78="","",IF($C78=Listes!$B$32,IF('Instruction Barèmes'!$E78&lt;=Listes!$B$53,('Instruction Barèmes'!$E78*(VLOOKUP('Instruction Barèmes'!$D78,Listes!$A$54:$E$60,2,FALSE))),IF('Instruction Barèmes'!$E78&gt;Listes!$E$53,('Instruction Barèmes'!$E78*(VLOOKUP('Instruction Barèmes'!$D78,Listes!$A$54:$E$60,5,FALSE))),('Instruction Barèmes'!$E78*(VLOOKUP('Instruction Barèmes'!$D78,Listes!$A$54:$E$60,3,FALSE))+(VLOOKUP('Instruction Barèmes'!$D78,Listes!$A$54:$E$60,4,FALSE)))))))</f>
        <v/>
      </c>
      <c r="K78" s="240" t="str">
        <f>IF($G78="","",IF($C78=Listes!$B$31,IF('Instruction Barèmes'!$E78&lt;=Listes!$B$42,('Instruction Barèmes'!$E78*(VLOOKUP('Instruction Barèmes'!$D78,Listes!$A$43:$E$49,2,FALSE))),IF('Instruction Barèmes'!$E78&gt;Listes!$D$42,('Instruction Barèmes'!$E78*(VLOOKUP('Instruction Barèmes'!$D78,Listes!$A$43:$E$49,5,FALSE))),('Instruction Barèmes'!$E78*(VLOOKUP('Instruction Barèmes'!$D78,Listes!$A$43:$E$49,3,FALSE))+(VLOOKUP('Instruction Barèmes'!$D78,Listes!$A$43:$E$49,4,FALSE)))))))</f>
        <v/>
      </c>
      <c r="L78" s="240" t="str">
        <f>IF($G78="","",IF($C78=Listes!$B$34,Listes!$I$31,IF($C78=Listes!$B$35,(VLOOKUP('Instruction Barèmes'!$F78,Listes!$E$31:$F$36,2,FALSE)),IF($C78=Listes!$B$33,IF('Instruction Barèmes'!$E78&lt;=Listes!$A$64,'Instruction Barèmes'!$E78*Listes!$A$65,IF('Instruction Barèmes'!$E78&gt;Listes!$D$64,'Instruction Barèmes'!$E78*Listes!$D$65,(('Instruction Barèmes'!$E78*Listes!$B$65)+Listes!$C$65)))))))</f>
        <v/>
      </c>
      <c r="M78" s="279" t="str">
        <f>IF(Barèmes!M77="","",Barèmes!M77)</f>
        <v/>
      </c>
      <c r="N78" s="94" t="str">
        <f t="shared" si="4"/>
        <v/>
      </c>
      <c r="O78" s="254" t="str">
        <f t="shared" si="5"/>
        <v/>
      </c>
      <c r="P78" s="304" t="str">
        <f t="shared" si="6"/>
        <v/>
      </c>
      <c r="Q78" s="285" t="str">
        <f t="shared" si="7"/>
        <v/>
      </c>
      <c r="R78" s="259"/>
      <c r="S78" s="126"/>
    </row>
    <row r="79" spans="1:19" ht="20.100000000000001" customHeight="1" x14ac:dyDescent="0.25">
      <c r="A79" s="244">
        <v>73</v>
      </c>
      <c r="B79" s="252" t="str">
        <f>IF(Barèmes!B78="","",Barèmes!B78)</f>
        <v/>
      </c>
      <c r="C79" s="252" t="str">
        <f>IF(Barèmes!C78="","",Barèmes!C78)</f>
        <v/>
      </c>
      <c r="D79" s="252" t="str">
        <f>IF(Barèmes!D78="","",Barèmes!D78)</f>
        <v/>
      </c>
      <c r="E79" s="252" t="str">
        <f>IF(Barèmes!E78="","",Barèmes!E78)</f>
        <v/>
      </c>
      <c r="F79" s="252" t="str">
        <f>IF(Barèmes!F78="","",Barèmes!F78)</f>
        <v/>
      </c>
      <c r="G79" s="252" t="str">
        <f>IF(Barèmes!G78="","",Barèmes!G78)</f>
        <v/>
      </c>
      <c r="H79" s="252" t="str">
        <f>IF(Barèmes!H78="","",Barèmes!H78)</f>
        <v/>
      </c>
      <c r="I79" s="252" t="str">
        <f>IF(Barèmes!I78="","",Barèmes!I78)</f>
        <v/>
      </c>
      <c r="J79" s="240" t="str">
        <f>IF($G79="","",IF($C79=Listes!$B$32,IF('Instruction Barèmes'!$E79&lt;=Listes!$B$53,('Instruction Barèmes'!$E79*(VLOOKUP('Instruction Barèmes'!$D79,Listes!$A$54:$E$60,2,FALSE))),IF('Instruction Barèmes'!$E79&gt;Listes!$E$53,('Instruction Barèmes'!$E79*(VLOOKUP('Instruction Barèmes'!$D79,Listes!$A$54:$E$60,5,FALSE))),('Instruction Barèmes'!$E79*(VLOOKUP('Instruction Barèmes'!$D79,Listes!$A$54:$E$60,3,FALSE))+(VLOOKUP('Instruction Barèmes'!$D79,Listes!$A$54:$E$60,4,FALSE)))))))</f>
        <v/>
      </c>
      <c r="K79" s="240" t="str">
        <f>IF($G79="","",IF($C79=Listes!$B$31,IF('Instruction Barèmes'!$E79&lt;=Listes!$B$42,('Instruction Barèmes'!$E79*(VLOOKUP('Instruction Barèmes'!$D79,Listes!$A$43:$E$49,2,FALSE))),IF('Instruction Barèmes'!$E79&gt;Listes!$D$42,('Instruction Barèmes'!$E79*(VLOOKUP('Instruction Barèmes'!$D79,Listes!$A$43:$E$49,5,FALSE))),('Instruction Barèmes'!$E79*(VLOOKUP('Instruction Barèmes'!$D79,Listes!$A$43:$E$49,3,FALSE))+(VLOOKUP('Instruction Barèmes'!$D79,Listes!$A$43:$E$49,4,FALSE)))))))</f>
        <v/>
      </c>
      <c r="L79" s="240" t="str">
        <f>IF($G79="","",IF($C79=Listes!$B$34,Listes!$I$31,IF($C79=Listes!$B$35,(VLOOKUP('Instruction Barèmes'!$F79,Listes!$E$31:$F$36,2,FALSE)),IF($C79=Listes!$B$33,IF('Instruction Barèmes'!$E79&lt;=Listes!$A$64,'Instruction Barèmes'!$E79*Listes!$A$65,IF('Instruction Barèmes'!$E79&gt;Listes!$D$64,'Instruction Barèmes'!$E79*Listes!$D$65,(('Instruction Barèmes'!$E79*Listes!$B$65)+Listes!$C$65)))))))</f>
        <v/>
      </c>
      <c r="M79" s="279" t="str">
        <f>IF(Barèmes!M78="","",Barèmes!M78)</f>
        <v/>
      </c>
      <c r="N79" s="94" t="str">
        <f t="shared" si="4"/>
        <v/>
      </c>
      <c r="O79" s="254" t="str">
        <f t="shared" si="5"/>
        <v/>
      </c>
      <c r="P79" s="304" t="str">
        <f t="shared" si="6"/>
        <v/>
      </c>
      <c r="Q79" s="285" t="str">
        <f t="shared" si="7"/>
        <v/>
      </c>
      <c r="R79" s="259"/>
      <c r="S79" s="126"/>
    </row>
    <row r="80" spans="1:19" ht="20.100000000000001" customHeight="1" x14ac:dyDescent="0.25">
      <c r="A80" s="244">
        <v>74</v>
      </c>
      <c r="B80" s="252" t="str">
        <f>IF(Barèmes!B79="","",Barèmes!B79)</f>
        <v/>
      </c>
      <c r="C80" s="252" t="str">
        <f>IF(Barèmes!C79="","",Barèmes!C79)</f>
        <v/>
      </c>
      <c r="D80" s="252" t="str">
        <f>IF(Barèmes!D79="","",Barèmes!D79)</f>
        <v/>
      </c>
      <c r="E80" s="252" t="str">
        <f>IF(Barèmes!E79="","",Barèmes!E79)</f>
        <v/>
      </c>
      <c r="F80" s="252" t="str">
        <f>IF(Barèmes!F79="","",Barèmes!F79)</f>
        <v/>
      </c>
      <c r="G80" s="252" t="str">
        <f>IF(Barèmes!G79="","",Barèmes!G79)</f>
        <v/>
      </c>
      <c r="H80" s="252" t="str">
        <f>IF(Barèmes!H79="","",Barèmes!H79)</f>
        <v/>
      </c>
      <c r="I80" s="252" t="str">
        <f>IF(Barèmes!I79="","",Barèmes!I79)</f>
        <v/>
      </c>
      <c r="J80" s="240" t="str">
        <f>IF($G80="","",IF($C80=Listes!$B$32,IF('Instruction Barèmes'!$E80&lt;=Listes!$B$53,('Instruction Barèmes'!$E80*(VLOOKUP('Instruction Barèmes'!$D80,Listes!$A$54:$E$60,2,FALSE))),IF('Instruction Barèmes'!$E80&gt;Listes!$E$53,('Instruction Barèmes'!$E80*(VLOOKUP('Instruction Barèmes'!$D80,Listes!$A$54:$E$60,5,FALSE))),('Instruction Barèmes'!$E80*(VLOOKUP('Instruction Barèmes'!$D80,Listes!$A$54:$E$60,3,FALSE))+(VLOOKUP('Instruction Barèmes'!$D80,Listes!$A$54:$E$60,4,FALSE)))))))</f>
        <v/>
      </c>
      <c r="K80" s="240" t="str">
        <f>IF($G80="","",IF($C80=Listes!$B$31,IF('Instruction Barèmes'!$E80&lt;=Listes!$B$42,('Instruction Barèmes'!$E80*(VLOOKUP('Instruction Barèmes'!$D80,Listes!$A$43:$E$49,2,FALSE))),IF('Instruction Barèmes'!$E80&gt;Listes!$D$42,('Instruction Barèmes'!$E80*(VLOOKUP('Instruction Barèmes'!$D80,Listes!$A$43:$E$49,5,FALSE))),('Instruction Barèmes'!$E80*(VLOOKUP('Instruction Barèmes'!$D80,Listes!$A$43:$E$49,3,FALSE))+(VLOOKUP('Instruction Barèmes'!$D80,Listes!$A$43:$E$49,4,FALSE)))))))</f>
        <v/>
      </c>
      <c r="L80" s="240" t="str">
        <f>IF($G80="","",IF($C80=Listes!$B$34,Listes!$I$31,IF($C80=Listes!$B$35,(VLOOKUP('Instruction Barèmes'!$F80,Listes!$E$31:$F$36,2,FALSE)),IF($C80=Listes!$B$33,IF('Instruction Barèmes'!$E80&lt;=Listes!$A$64,'Instruction Barèmes'!$E80*Listes!$A$65,IF('Instruction Barèmes'!$E80&gt;Listes!$D$64,'Instruction Barèmes'!$E80*Listes!$D$65,(('Instruction Barèmes'!$E80*Listes!$B$65)+Listes!$C$65)))))))</f>
        <v/>
      </c>
      <c r="M80" s="279" t="str">
        <f>IF(Barèmes!M79="","",Barèmes!M79)</f>
        <v/>
      </c>
      <c r="N80" s="94" t="str">
        <f t="shared" si="4"/>
        <v/>
      </c>
      <c r="O80" s="254" t="str">
        <f t="shared" si="5"/>
        <v/>
      </c>
      <c r="P80" s="304" t="str">
        <f t="shared" si="6"/>
        <v/>
      </c>
      <c r="Q80" s="285" t="str">
        <f t="shared" si="7"/>
        <v/>
      </c>
      <c r="R80" s="259"/>
      <c r="S80" s="126"/>
    </row>
    <row r="81" spans="1:19" ht="20.100000000000001" customHeight="1" x14ac:dyDescent="0.25">
      <c r="A81" s="244">
        <v>75</v>
      </c>
      <c r="B81" s="252" t="str">
        <f>IF(Barèmes!B80="","",Barèmes!B80)</f>
        <v/>
      </c>
      <c r="C81" s="252" t="str">
        <f>IF(Barèmes!C80="","",Barèmes!C80)</f>
        <v/>
      </c>
      <c r="D81" s="252" t="str">
        <f>IF(Barèmes!D80="","",Barèmes!D80)</f>
        <v/>
      </c>
      <c r="E81" s="252" t="str">
        <f>IF(Barèmes!E80="","",Barèmes!E80)</f>
        <v/>
      </c>
      <c r="F81" s="252" t="str">
        <f>IF(Barèmes!F80="","",Barèmes!F80)</f>
        <v/>
      </c>
      <c r="G81" s="252" t="str">
        <f>IF(Barèmes!G80="","",Barèmes!G80)</f>
        <v/>
      </c>
      <c r="H81" s="252" t="str">
        <f>IF(Barèmes!H80="","",Barèmes!H80)</f>
        <v/>
      </c>
      <c r="I81" s="252" t="str">
        <f>IF(Barèmes!I80="","",Barèmes!I80)</f>
        <v/>
      </c>
      <c r="J81" s="240" t="str">
        <f>IF($G81="","",IF($C81=Listes!$B$32,IF('Instruction Barèmes'!$E81&lt;=Listes!$B$53,('Instruction Barèmes'!$E81*(VLOOKUP('Instruction Barèmes'!$D81,Listes!$A$54:$E$60,2,FALSE))),IF('Instruction Barèmes'!$E81&gt;Listes!$E$53,('Instruction Barèmes'!$E81*(VLOOKUP('Instruction Barèmes'!$D81,Listes!$A$54:$E$60,5,FALSE))),('Instruction Barèmes'!$E81*(VLOOKUP('Instruction Barèmes'!$D81,Listes!$A$54:$E$60,3,FALSE))+(VLOOKUP('Instruction Barèmes'!$D81,Listes!$A$54:$E$60,4,FALSE)))))))</f>
        <v/>
      </c>
      <c r="K81" s="240" t="str">
        <f>IF($G81="","",IF($C81=Listes!$B$31,IF('Instruction Barèmes'!$E81&lt;=Listes!$B$42,('Instruction Barèmes'!$E81*(VLOOKUP('Instruction Barèmes'!$D81,Listes!$A$43:$E$49,2,FALSE))),IF('Instruction Barèmes'!$E81&gt;Listes!$D$42,('Instruction Barèmes'!$E81*(VLOOKUP('Instruction Barèmes'!$D81,Listes!$A$43:$E$49,5,FALSE))),('Instruction Barèmes'!$E81*(VLOOKUP('Instruction Barèmes'!$D81,Listes!$A$43:$E$49,3,FALSE))+(VLOOKUP('Instruction Barèmes'!$D81,Listes!$A$43:$E$49,4,FALSE)))))))</f>
        <v/>
      </c>
      <c r="L81" s="240" t="str">
        <f>IF($G81="","",IF($C81=Listes!$B$34,Listes!$I$31,IF($C81=Listes!$B$35,(VLOOKUP('Instruction Barèmes'!$F81,Listes!$E$31:$F$36,2,FALSE)),IF($C81=Listes!$B$33,IF('Instruction Barèmes'!$E81&lt;=Listes!$A$64,'Instruction Barèmes'!$E81*Listes!$A$65,IF('Instruction Barèmes'!$E81&gt;Listes!$D$64,'Instruction Barèmes'!$E81*Listes!$D$65,(('Instruction Barèmes'!$E81*Listes!$B$65)+Listes!$C$65)))))))</f>
        <v/>
      </c>
      <c r="M81" s="279" t="str">
        <f>IF(Barèmes!M80="","",Barèmes!M80)</f>
        <v/>
      </c>
      <c r="N81" s="94" t="str">
        <f t="shared" si="4"/>
        <v/>
      </c>
      <c r="O81" s="254" t="str">
        <f t="shared" si="5"/>
        <v/>
      </c>
      <c r="P81" s="304" t="str">
        <f t="shared" si="6"/>
        <v/>
      </c>
      <c r="Q81" s="285" t="str">
        <f t="shared" si="7"/>
        <v/>
      </c>
      <c r="R81" s="259"/>
      <c r="S81" s="126"/>
    </row>
    <row r="82" spans="1:19" ht="20.100000000000001" customHeight="1" x14ac:dyDescent="0.25">
      <c r="A82" s="244">
        <v>76</v>
      </c>
      <c r="B82" s="252" t="str">
        <f>IF(Barèmes!B81="","",Barèmes!B81)</f>
        <v/>
      </c>
      <c r="C82" s="252" t="str">
        <f>IF(Barèmes!C81="","",Barèmes!C81)</f>
        <v/>
      </c>
      <c r="D82" s="252" t="str">
        <f>IF(Barèmes!D81="","",Barèmes!D81)</f>
        <v/>
      </c>
      <c r="E82" s="252" t="str">
        <f>IF(Barèmes!E81="","",Barèmes!E81)</f>
        <v/>
      </c>
      <c r="F82" s="252" t="str">
        <f>IF(Barèmes!F81="","",Barèmes!F81)</f>
        <v/>
      </c>
      <c r="G82" s="252" t="str">
        <f>IF(Barèmes!G81="","",Barèmes!G81)</f>
        <v/>
      </c>
      <c r="H82" s="252" t="str">
        <f>IF(Barèmes!H81="","",Barèmes!H81)</f>
        <v/>
      </c>
      <c r="I82" s="252" t="str">
        <f>IF(Barèmes!I81="","",Barèmes!I81)</f>
        <v/>
      </c>
      <c r="J82" s="240" t="str">
        <f>IF($G82="","",IF($C82=Listes!$B$32,IF('Instruction Barèmes'!$E82&lt;=Listes!$B$53,('Instruction Barèmes'!$E82*(VLOOKUP('Instruction Barèmes'!$D82,Listes!$A$54:$E$60,2,FALSE))),IF('Instruction Barèmes'!$E82&gt;Listes!$E$53,('Instruction Barèmes'!$E82*(VLOOKUP('Instruction Barèmes'!$D82,Listes!$A$54:$E$60,5,FALSE))),('Instruction Barèmes'!$E82*(VLOOKUP('Instruction Barèmes'!$D82,Listes!$A$54:$E$60,3,FALSE))+(VLOOKUP('Instruction Barèmes'!$D82,Listes!$A$54:$E$60,4,FALSE)))))))</f>
        <v/>
      </c>
      <c r="K82" s="240" t="str">
        <f>IF($G82="","",IF($C82=Listes!$B$31,IF('Instruction Barèmes'!$E82&lt;=Listes!$B$42,('Instruction Barèmes'!$E82*(VLOOKUP('Instruction Barèmes'!$D82,Listes!$A$43:$E$49,2,FALSE))),IF('Instruction Barèmes'!$E82&gt;Listes!$D$42,('Instruction Barèmes'!$E82*(VLOOKUP('Instruction Barèmes'!$D82,Listes!$A$43:$E$49,5,FALSE))),('Instruction Barèmes'!$E82*(VLOOKUP('Instruction Barèmes'!$D82,Listes!$A$43:$E$49,3,FALSE))+(VLOOKUP('Instruction Barèmes'!$D82,Listes!$A$43:$E$49,4,FALSE)))))))</f>
        <v/>
      </c>
      <c r="L82" s="240" t="str">
        <f>IF($G82="","",IF($C82=Listes!$B$34,Listes!$I$31,IF($C82=Listes!$B$35,(VLOOKUP('Instruction Barèmes'!$F82,Listes!$E$31:$F$36,2,FALSE)),IF($C82=Listes!$B$33,IF('Instruction Barèmes'!$E82&lt;=Listes!$A$64,'Instruction Barèmes'!$E82*Listes!$A$65,IF('Instruction Barèmes'!$E82&gt;Listes!$D$64,'Instruction Barèmes'!$E82*Listes!$D$65,(('Instruction Barèmes'!$E82*Listes!$B$65)+Listes!$C$65)))))))</f>
        <v/>
      </c>
      <c r="M82" s="279" t="str">
        <f>IF(Barèmes!M81="","",Barèmes!M81)</f>
        <v/>
      </c>
      <c r="N82" s="94" t="str">
        <f t="shared" si="4"/>
        <v/>
      </c>
      <c r="O82" s="254" t="str">
        <f t="shared" si="5"/>
        <v/>
      </c>
      <c r="P82" s="304" t="str">
        <f t="shared" si="6"/>
        <v/>
      </c>
      <c r="Q82" s="285" t="str">
        <f t="shared" si="7"/>
        <v/>
      </c>
      <c r="R82" s="259"/>
      <c r="S82" s="126"/>
    </row>
    <row r="83" spans="1:19" ht="20.100000000000001" customHeight="1" x14ac:dyDescent="0.25">
      <c r="A83" s="244">
        <v>77</v>
      </c>
      <c r="B83" s="252" t="str">
        <f>IF(Barèmes!B82="","",Barèmes!B82)</f>
        <v/>
      </c>
      <c r="C83" s="252" t="str">
        <f>IF(Barèmes!C82="","",Barèmes!C82)</f>
        <v/>
      </c>
      <c r="D83" s="252" t="str">
        <f>IF(Barèmes!D82="","",Barèmes!D82)</f>
        <v/>
      </c>
      <c r="E83" s="252" t="str">
        <f>IF(Barèmes!E82="","",Barèmes!E82)</f>
        <v/>
      </c>
      <c r="F83" s="252" t="str">
        <f>IF(Barèmes!F82="","",Barèmes!F82)</f>
        <v/>
      </c>
      <c r="G83" s="252" t="str">
        <f>IF(Barèmes!G82="","",Barèmes!G82)</f>
        <v/>
      </c>
      <c r="H83" s="252" t="str">
        <f>IF(Barèmes!H82="","",Barèmes!H82)</f>
        <v/>
      </c>
      <c r="I83" s="252" t="str">
        <f>IF(Barèmes!I82="","",Barèmes!I82)</f>
        <v/>
      </c>
      <c r="J83" s="240" t="str">
        <f>IF($G83="","",IF($C83=Listes!$B$32,IF('Instruction Barèmes'!$E83&lt;=Listes!$B$53,('Instruction Barèmes'!$E83*(VLOOKUP('Instruction Barèmes'!$D83,Listes!$A$54:$E$60,2,FALSE))),IF('Instruction Barèmes'!$E83&gt;Listes!$E$53,('Instruction Barèmes'!$E83*(VLOOKUP('Instruction Barèmes'!$D83,Listes!$A$54:$E$60,5,FALSE))),('Instruction Barèmes'!$E83*(VLOOKUP('Instruction Barèmes'!$D83,Listes!$A$54:$E$60,3,FALSE))+(VLOOKUP('Instruction Barèmes'!$D83,Listes!$A$54:$E$60,4,FALSE)))))))</f>
        <v/>
      </c>
      <c r="K83" s="240" t="str">
        <f>IF($G83="","",IF($C83=Listes!$B$31,IF('Instruction Barèmes'!$E83&lt;=Listes!$B$42,('Instruction Barèmes'!$E83*(VLOOKUP('Instruction Barèmes'!$D83,Listes!$A$43:$E$49,2,FALSE))),IF('Instruction Barèmes'!$E83&gt;Listes!$D$42,('Instruction Barèmes'!$E83*(VLOOKUP('Instruction Barèmes'!$D83,Listes!$A$43:$E$49,5,FALSE))),('Instruction Barèmes'!$E83*(VLOOKUP('Instruction Barèmes'!$D83,Listes!$A$43:$E$49,3,FALSE))+(VLOOKUP('Instruction Barèmes'!$D83,Listes!$A$43:$E$49,4,FALSE)))))))</f>
        <v/>
      </c>
      <c r="L83" s="240" t="str">
        <f>IF($G83="","",IF($C83=Listes!$B$34,Listes!$I$31,IF($C83=Listes!$B$35,(VLOOKUP('Instruction Barèmes'!$F83,Listes!$E$31:$F$36,2,FALSE)),IF($C83=Listes!$B$33,IF('Instruction Barèmes'!$E83&lt;=Listes!$A$64,'Instruction Barèmes'!$E83*Listes!$A$65,IF('Instruction Barèmes'!$E83&gt;Listes!$D$64,'Instruction Barèmes'!$E83*Listes!$D$65,(('Instruction Barèmes'!$E83*Listes!$B$65)+Listes!$C$65)))))))</f>
        <v/>
      </c>
      <c r="M83" s="279" t="str">
        <f>IF(Barèmes!M82="","",Barèmes!M82)</f>
        <v/>
      </c>
      <c r="N83" s="94" t="str">
        <f t="shared" si="4"/>
        <v/>
      </c>
      <c r="O83" s="254" t="str">
        <f t="shared" si="5"/>
        <v/>
      </c>
      <c r="P83" s="304" t="str">
        <f t="shared" si="6"/>
        <v/>
      </c>
      <c r="Q83" s="285" t="str">
        <f t="shared" si="7"/>
        <v/>
      </c>
      <c r="R83" s="259"/>
      <c r="S83" s="126"/>
    </row>
    <row r="84" spans="1:19" ht="20.100000000000001" customHeight="1" x14ac:dyDescent="0.25">
      <c r="A84" s="244">
        <v>78</v>
      </c>
      <c r="B84" s="252" t="str">
        <f>IF(Barèmes!B83="","",Barèmes!B83)</f>
        <v/>
      </c>
      <c r="C84" s="252" t="str">
        <f>IF(Barèmes!C83="","",Barèmes!C83)</f>
        <v/>
      </c>
      <c r="D84" s="252" t="str">
        <f>IF(Barèmes!D83="","",Barèmes!D83)</f>
        <v/>
      </c>
      <c r="E84" s="252" t="str">
        <f>IF(Barèmes!E83="","",Barèmes!E83)</f>
        <v/>
      </c>
      <c r="F84" s="252" t="str">
        <f>IF(Barèmes!F83="","",Barèmes!F83)</f>
        <v/>
      </c>
      <c r="G84" s="252" t="str">
        <f>IF(Barèmes!G83="","",Barèmes!G83)</f>
        <v/>
      </c>
      <c r="H84" s="252" t="str">
        <f>IF(Barèmes!H83="","",Barèmes!H83)</f>
        <v/>
      </c>
      <c r="I84" s="252" t="str">
        <f>IF(Barèmes!I83="","",Barèmes!I83)</f>
        <v/>
      </c>
      <c r="J84" s="240" t="str">
        <f>IF($G84="","",IF($C84=Listes!$B$32,IF('Instruction Barèmes'!$E84&lt;=Listes!$B$53,('Instruction Barèmes'!$E84*(VLOOKUP('Instruction Barèmes'!$D84,Listes!$A$54:$E$60,2,FALSE))),IF('Instruction Barèmes'!$E84&gt;Listes!$E$53,('Instruction Barèmes'!$E84*(VLOOKUP('Instruction Barèmes'!$D84,Listes!$A$54:$E$60,5,FALSE))),('Instruction Barèmes'!$E84*(VLOOKUP('Instruction Barèmes'!$D84,Listes!$A$54:$E$60,3,FALSE))+(VLOOKUP('Instruction Barèmes'!$D84,Listes!$A$54:$E$60,4,FALSE)))))))</f>
        <v/>
      </c>
      <c r="K84" s="240" t="str">
        <f>IF($G84="","",IF($C84=Listes!$B$31,IF('Instruction Barèmes'!$E84&lt;=Listes!$B$42,('Instruction Barèmes'!$E84*(VLOOKUP('Instruction Barèmes'!$D84,Listes!$A$43:$E$49,2,FALSE))),IF('Instruction Barèmes'!$E84&gt;Listes!$D$42,('Instruction Barèmes'!$E84*(VLOOKUP('Instruction Barèmes'!$D84,Listes!$A$43:$E$49,5,FALSE))),('Instruction Barèmes'!$E84*(VLOOKUP('Instruction Barèmes'!$D84,Listes!$A$43:$E$49,3,FALSE))+(VLOOKUP('Instruction Barèmes'!$D84,Listes!$A$43:$E$49,4,FALSE)))))))</f>
        <v/>
      </c>
      <c r="L84" s="240" t="str">
        <f>IF($G84="","",IF($C84=Listes!$B$34,Listes!$I$31,IF($C84=Listes!$B$35,(VLOOKUP('Instruction Barèmes'!$F84,Listes!$E$31:$F$36,2,FALSE)),IF($C84=Listes!$B$33,IF('Instruction Barèmes'!$E84&lt;=Listes!$A$64,'Instruction Barèmes'!$E84*Listes!$A$65,IF('Instruction Barèmes'!$E84&gt;Listes!$D$64,'Instruction Barèmes'!$E84*Listes!$D$65,(('Instruction Barèmes'!$E84*Listes!$B$65)+Listes!$C$65)))))))</f>
        <v/>
      </c>
      <c r="M84" s="279" t="str">
        <f>IF(Barèmes!M83="","",Barèmes!M83)</f>
        <v/>
      </c>
      <c r="N84" s="94" t="str">
        <f t="shared" si="4"/>
        <v/>
      </c>
      <c r="O84" s="254" t="str">
        <f t="shared" si="5"/>
        <v/>
      </c>
      <c r="P84" s="304" t="str">
        <f t="shared" si="6"/>
        <v/>
      </c>
      <c r="Q84" s="285" t="str">
        <f t="shared" si="7"/>
        <v/>
      </c>
      <c r="R84" s="259"/>
      <c r="S84" s="126"/>
    </row>
    <row r="85" spans="1:19" ht="20.100000000000001" customHeight="1" x14ac:dyDescent="0.25">
      <c r="A85" s="244">
        <v>79</v>
      </c>
      <c r="B85" s="252" t="str">
        <f>IF(Barèmes!B84="","",Barèmes!B84)</f>
        <v/>
      </c>
      <c r="C85" s="252" t="str">
        <f>IF(Barèmes!C84="","",Barèmes!C84)</f>
        <v/>
      </c>
      <c r="D85" s="252" t="str">
        <f>IF(Barèmes!D84="","",Barèmes!D84)</f>
        <v/>
      </c>
      <c r="E85" s="252" t="str">
        <f>IF(Barèmes!E84="","",Barèmes!E84)</f>
        <v/>
      </c>
      <c r="F85" s="252" t="str">
        <f>IF(Barèmes!F84="","",Barèmes!F84)</f>
        <v/>
      </c>
      <c r="G85" s="252" t="str">
        <f>IF(Barèmes!G84="","",Barèmes!G84)</f>
        <v/>
      </c>
      <c r="H85" s="252" t="str">
        <f>IF(Barèmes!H84="","",Barèmes!H84)</f>
        <v/>
      </c>
      <c r="I85" s="252" t="str">
        <f>IF(Barèmes!I84="","",Barèmes!I84)</f>
        <v/>
      </c>
      <c r="J85" s="240" t="str">
        <f>IF($G85="","",IF($C85=Listes!$B$32,IF('Instruction Barèmes'!$E85&lt;=Listes!$B$53,('Instruction Barèmes'!$E85*(VLOOKUP('Instruction Barèmes'!$D85,Listes!$A$54:$E$60,2,FALSE))),IF('Instruction Barèmes'!$E85&gt;Listes!$E$53,('Instruction Barèmes'!$E85*(VLOOKUP('Instruction Barèmes'!$D85,Listes!$A$54:$E$60,5,FALSE))),('Instruction Barèmes'!$E85*(VLOOKUP('Instruction Barèmes'!$D85,Listes!$A$54:$E$60,3,FALSE))+(VLOOKUP('Instruction Barèmes'!$D85,Listes!$A$54:$E$60,4,FALSE)))))))</f>
        <v/>
      </c>
      <c r="K85" s="240" t="str">
        <f>IF($G85="","",IF($C85=Listes!$B$31,IF('Instruction Barèmes'!$E85&lt;=Listes!$B$42,('Instruction Barèmes'!$E85*(VLOOKUP('Instruction Barèmes'!$D85,Listes!$A$43:$E$49,2,FALSE))),IF('Instruction Barèmes'!$E85&gt;Listes!$D$42,('Instruction Barèmes'!$E85*(VLOOKUP('Instruction Barèmes'!$D85,Listes!$A$43:$E$49,5,FALSE))),('Instruction Barèmes'!$E85*(VLOOKUP('Instruction Barèmes'!$D85,Listes!$A$43:$E$49,3,FALSE))+(VLOOKUP('Instruction Barèmes'!$D85,Listes!$A$43:$E$49,4,FALSE)))))))</f>
        <v/>
      </c>
      <c r="L85" s="240" t="str">
        <f>IF($G85="","",IF($C85=Listes!$B$34,Listes!$I$31,IF($C85=Listes!$B$35,(VLOOKUP('Instruction Barèmes'!$F85,Listes!$E$31:$F$36,2,FALSE)),IF($C85=Listes!$B$33,IF('Instruction Barèmes'!$E85&lt;=Listes!$A$64,'Instruction Barèmes'!$E85*Listes!$A$65,IF('Instruction Barèmes'!$E85&gt;Listes!$D$64,'Instruction Barèmes'!$E85*Listes!$D$65,(('Instruction Barèmes'!$E85*Listes!$B$65)+Listes!$C$65)))))))</f>
        <v/>
      </c>
      <c r="M85" s="279" t="str">
        <f>IF(Barèmes!M84="","",Barèmes!M84)</f>
        <v/>
      </c>
      <c r="N85" s="94" t="str">
        <f t="shared" si="4"/>
        <v/>
      </c>
      <c r="O85" s="254" t="str">
        <f t="shared" si="5"/>
        <v/>
      </c>
      <c r="P85" s="304" t="str">
        <f t="shared" si="6"/>
        <v/>
      </c>
      <c r="Q85" s="285" t="str">
        <f t="shared" si="7"/>
        <v/>
      </c>
      <c r="R85" s="259"/>
      <c r="S85" s="126"/>
    </row>
    <row r="86" spans="1:19" ht="20.100000000000001" customHeight="1" x14ac:dyDescent="0.25">
      <c r="A86" s="244">
        <v>80</v>
      </c>
      <c r="B86" s="252" t="str">
        <f>IF(Barèmes!B85="","",Barèmes!B85)</f>
        <v/>
      </c>
      <c r="C86" s="252" t="str">
        <f>IF(Barèmes!C85="","",Barèmes!C85)</f>
        <v/>
      </c>
      <c r="D86" s="252" t="str">
        <f>IF(Barèmes!D85="","",Barèmes!D85)</f>
        <v/>
      </c>
      <c r="E86" s="252" t="str">
        <f>IF(Barèmes!E85="","",Barèmes!E85)</f>
        <v/>
      </c>
      <c r="F86" s="252" t="str">
        <f>IF(Barèmes!F85="","",Barèmes!F85)</f>
        <v/>
      </c>
      <c r="G86" s="252" t="str">
        <f>IF(Barèmes!G85="","",Barèmes!G85)</f>
        <v/>
      </c>
      <c r="H86" s="252" t="str">
        <f>IF(Barèmes!H85="","",Barèmes!H85)</f>
        <v/>
      </c>
      <c r="I86" s="252" t="str">
        <f>IF(Barèmes!I85="","",Barèmes!I85)</f>
        <v/>
      </c>
      <c r="J86" s="240" t="str">
        <f>IF($G86="","",IF($C86=Listes!$B$32,IF('Instruction Barèmes'!$E86&lt;=Listes!$B$53,('Instruction Barèmes'!$E86*(VLOOKUP('Instruction Barèmes'!$D86,Listes!$A$54:$E$60,2,FALSE))),IF('Instruction Barèmes'!$E86&gt;Listes!$E$53,('Instruction Barèmes'!$E86*(VLOOKUP('Instruction Barèmes'!$D86,Listes!$A$54:$E$60,5,FALSE))),('Instruction Barèmes'!$E86*(VLOOKUP('Instruction Barèmes'!$D86,Listes!$A$54:$E$60,3,FALSE))+(VLOOKUP('Instruction Barèmes'!$D86,Listes!$A$54:$E$60,4,FALSE)))))))</f>
        <v/>
      </c>
      <c r="K86" s="240" t="str">
        <f>IF($G86="","",IF($C86=Listes!$B$31,IF('Instruction Barèmes'!$E86&lt;=Listes!$B$42,('Instruction Barèmes'!$E86*(VLOOKUP('Instruction Barèmes'!$D86,Listes!$A$43:$E$49,2,FALSE))),IF('Instruction Barèmes'!$E86&gt;Listes!$D$42,('Instruction Barèmes'!$E86*(VLOOKUP('Instruction Barèmes'!$D86,Listes!$A$43:$E$49,5,FALSE))),('Instruction Barèmes'!$E86*(VLOOKUP('Instruction Barèmes'!$D86,Listes!$A$43:$E$49,3,FALSE))+(VLOOKUP('Instruction Barèmes'!$D86,Listes!$A$43:$E$49,4,FALSE)))))))</f>
        <v/>
      </c>
      <c r="L86" s="240" t="str">
        <f>IF($G86="","",IF($C86=Listes!$B$34,Listes!$I$31,IF($C86=Listes!$B$35,(VLOOKUP('Instruction Barèmes'!$F86,Listes!$E$31:$F$36,2,FALSE)),IF($C86=Listes!$B$33,IF('Instruction Barèmes'!$E86&lt;=Listes!$A$64,'Instruction Barèmes'!$E86*Listes!$A$65,IF('Instruction Barèmes'!$E86&gt;Listes!$D$64,'Instruction Barèmes'!$E86*Listes!$D$65,(('Instruction Barèmes'!$E86*Listes!$B$65)+Listes!$C$65)))))))</f>
        <v/>
      </c>
      <c r="M86" s="279" t="str">
        <f>IF(Barèmes!M85="","",Barèmes!M85)</f>
        <v/>
      </c>
      <c r="N86" s="94" t="str">
        <f t="shared" si="4"/>
        <v/>
      </c>
      <c r="O86" s="254" t="str">
        <f t="shared" si="5"/>
        <v/>
      </c>
      <c r="P86" s="304" t="str">
        <f t="shared" si="6"/>
        <v/>
      </c>
      <c r="Q86" s="285" t="str">
        <f t="shared" si="7"/>
        <v/>
      </c>
      <c r="R86" s="259"/>
      <c r="S86" s="126"/>
    </row>
    <row r="87" spans="1:19" ht="20.100000000000001" customHeight="1" x14ac:dyDescent="0.25">
      <c r="A87" s="244">
        <v>81</v>
      </c>
      <c r="B87" s="252" t="str">
        <f>IF(Barèmes!B86="","",Barèmes!B86)</f>
        <v/>
      </c>
      <c r="C87" s="252" t="str">
        <f>IF(Barèmes!C86="","",Barèmes!C86)</f>
        <v/>
      </c>
      <c r="D87" s="252" t="str">
        <f>IF(Barèmes!D86="","",Barèmes!D86)</f>
        <v/>
      </c>
      <c r="E87" s="252" t="str">
        <f>IF(Barèmes!E86="","",Barèmes!E86)</f>
        <v/>
      </c>
      <c r="F87" s="252" t="str">
        <f>IF(Barèmes!F86="","",Barèmes!F86)</f>
        <v/>
      </c>
      <c r="G87" s="252" t="str">
        <f>IF(Barèmes!G86="","",Barèmes!G86)</f>
        <v/>
      </c>
      <c r="H87" s="252" t="str">
        <f>IF(Barèmes!H86="","",Barèmes!H86)</f>
        <v/>
      </c>
      <c r="I87" s="252" t="str">
        <f>IF(Barèmes!I86="","",Barèmes!I86)</f>
        <v/>
      </c>
      <c r="J87" s="240" t="str">
        <f>IF($G87="","",IF($C87=Listes!$B$32,IF('Instruction Barèmes'!$E87&lt;=Listes!$B$53,('Instruction Barèmes'!$E87*(VLOOKUP('Instruction Barèmes'!$D87,Listes!$A$54:$E$60,2,FALSE))),IF('Instruction Barèmes'!$E87&gt;Listes!$E$53,('Instruction Barèmes'!$E87*(VLOOKUP('Instruction Barèmes'!$D87,Listes!$A$54:$E$60,5,FALSE))),('Instruction Barèmes'!$E87*(VLOOKUP('Instruction Barèmes'!$D87,Listes!$A$54:$E$60,3,FALSE))+(VLOOKUP('Instruction Barèmes'!$D87,Listes!$A$54:$E$60,4,FALSE)))))))</f>
        <v/>
      </c>
      <c r="K87" s="240" t="str">
        <f>IF($G87="","",IF($C87=Listes!$B$31,IF('Instruction Barèmes'!$E87&lt;=Listes!$B$42,('Instruction Barèmes'!$E87*(VLOOKUP('Instruction Barèmes'!$D87,Listes!$A$43:$E$49,2,FALSE))),IF('Instruction Barèmes'!$E87&gt;Listes!$D$42,('Instruction Barèmes'!$E87*(VLOOKUP('Instruction Barèmes'!$D87,Listes!$A$43:$E$49,5,FALSE))),('Instruction Barèmes'!$E87*(VLOOKUP('Instruction Barèmes'!$D87,Listes!$A$43:$E$49,3,FALSE))+(VLOOKUP('Instruction Barèmes'!$D87,Listes!$A$43:$E$49,4,FALSE)))))))</f>
        <v/>
      </c>
      <c r="L87" s="240" t="str">
        <f>IF($G87="","",IF($C87=Listes!$B$34,Listes!$I$31,IF($C87=Listes!$B$35,(VLOOKUP('Instruction Barèmes'!$F87,Listes!$E$31:$F$36,2,FALSE)),IF($C87=Listes!$B$33,IF('Instruction Barèmes'!$E87&lt;=Listes!$A$64,'Instruction Barèmes'!$E87*Listes!$A$65,IF('Instruction Barèmes'!$E87&gt;Listes!$D$64,'Instruction Barèmes'!$E87*Listes!$D$65,(('Instruction Barèmes'!$E87*Listes!$B$65)+Listes!$C$65)))))))</f>
        <v/>
      </c>
      <c r="M87" s="279" t="str">
        <f>IF(Barèmes!M86="","",Barèmes!M86)</f>
        <v/>
      </c>
      <c r="N87" s="94" t="str">
        <f t="shared" si="4"/>
        <v/>
      </c>
      <c r="O87" s="254" t="str">
        <f t="shared" si="5"/>
        <v/>
      </c>
      <c r="P87" s="304" t="str">
        <f t="shared" si="6"/>
        <v/>
      </c>
      <c r="Q87" s="285" t="str">
        <f t="shared" si="7"/>
        <v/>
      </c>
      <c r="R87" s="259"/>
      <c r="S87" s="126"/>
    </row>
    <row r="88" spans="1:19" ht="20.100000000000001" customHeight="1" x14ac:dyDescent="0.25">
      <c r="A88" s="244">
        <v>82</v>
      </c>
      <c r="B88" s="252" t="str">
        <f>IF(Barèmes!B87="","",Barèmes!B87)</f>
        <v/>
      </c>
      <c r="C88" s="252" t="str">
        <f>IF(Barèmes!C87="","",Barèmes!C87)</f>
        <v/>
      </c>
      <c r="D88" s="252" t="str">
        <f>IF(Barèmes!D87="","",Barèmes!D87)</f>
        <v/>
      </c>
      <c r="E88" s="252" t="str">
        <f>IF(Barèmes!E87="","",Barèmes!E87)</f>
        <v/>
      </c>
      <c r="F88" s="252" t="str">
        <f>IF(Barèmes!F87="","",Barèmes!F87)</f>
        <v/>
      </c>
      <c r="G88" s="252" t="str">
        <f>IF(Barèmes!G87="","",Barèmes!G87)</f>
        <v/>
      </c>
      <c r="H88" s="252" t="str">
        <f>IF(Barèmes!H87="","",Barèmes!H87)</f>
        <v/>
      </c>
      <c r="I88" s="252" t="str">
        <f>IF(Barèmes!I87="","",Barèmes!I87)</f>
        <v/>
      </c>
      <c r="J88" s="240" t="str">
        <f>IF($G88="","",IF($C88=Listes!$B$32,IF('Instruction Barèmes'!$E88&lt;=Listes!$B$53,('Instruction Barèmes'!$E88*(VLOOKUP('Instruction Barèmes'!$D88,Listes!$A$54:$E$60,2,FALSE))),IF('Instruction Barèmes'!$E88&gt;Listes!$E$53,('Instruction Barèmes'!$E88*(VLOOKUP('Instruction Barèmes'!$D88,Listes!$A$54:$E$60,5,FALSE))),('Instruction Barèmes'!$E88*(VLOOKUP('Instruction Barèmes'!$D88,Listes!$A$54:$E$60,3,FALSE))+(VLOOKUP('Instruction Barèmes'!$D88,Listes!$A$54:$E$60,4,FALSE)))))))</f>
        <v/>
      </c>
      <c r="K88" s="240" t="str">
        <f>IF($G88="","",IF($C88=Listes!$B$31,IF('Instruction Barèmes'!$E88&lt;=Listes!$B$42,('Instruction Barèmes'!$E88*(VLOOKUP('Instruction Barèmes'!$D88,Listes!$A$43:$E$49,2,FALSE))),IF('Instruction Barèmes'!$E88&gt;Listes!$D$42,('Instruction Barèmes'!$E88*(VLOOKUP('Instruction Barèmes'!$D88,Listes!$A$43:$E$49,5,FALSE))),('Instruction Barèmes'!$E88*(VLOOKUP('Instruction Barèmes'!$D88,Listes!$A$43:$E$49,3,FALSE))+(VLOOKUP('Instruction Barèmes'!$D88,Listes!$A$43:$E$49,4,FALSE)))))))</f>
        <v/>
      </c>
      <c r="L88" s="240" t="str">
        <f>IF($G88="","",IF($C88=Listes!$B$34,Listes!$I$31,IF($C88=Listes!$B$35,(VLOOKUP('Instruction Barèmes'!$F88,Listes!$E$31:$F$36,2,FALSE)),IF($C88=Listes!$B$33,IF('Instruction Barèmes'!$E88&lt;=Listes!$A$64,'Instruction Barèmes'!$E88*Listes!$A$65,IF('Instruction Barèmes'!$E88&gt;Listes!$D$64,'Instruction Barèmes'!$E88*Listes!$D$65,(('Instruction Barèmes'!$E88*Listes!$B$65)+Listes!$C$65)))))))</f>
        <v/>
      </c>
      <c r="M88" s="279" t="str">
        <f>IF(Barèmes!M87="","",Barèmes!M87)</f>
        <v/>
      </c>
      <c r="N88" s="94" t="str">
        <f t="shared" si="4"/>
        <v/>
      </c>
      <c r="O88" s="254" t="str">
        <f t="shared" si="5"/>
        <v/>
      </c>
      <c r="P88" s="304" t="str">
        <f t="shared" si="6"/>
        <v/>
      </c>
      <c r="Q88" s="285" t="str">
        <f t="shared" si="7"/>
        <v/>
      </c>
      <c r="R88" s="259"/>
      <c r="S88" s="126"/>
    </row>
    <row r="89" spans="1:19" ht="20.100000000000001" customHeight="1" x14ac:dyDescent="0.25">
      <c r="A89" s="244">
        <v>83</v>
      </c>
      <c r="B89" s="252" t="str">
        <f>IF(Barèmes!B88="","",Barèmes!B88)</f>
        <v/>
      </c>
      <c r="C89" s="252" t="str">
        <f>IF(Barèmes!C88="","",Barèmes!C88)</f>
        <v/>
      </c>
      <c r="D89" s="252" t="str">
        <f>IF(Barèmes!D88="","",Barèmes!D88)</f>
        <v/>
      </c>
      <c r="E89" s="252" t="str">
        <f>IF(Barèmes!E88="","",Barèmes!E88)</f>
        <v/>
      </c>
      <c r="F89" s="252" t="str">
        <f>IF(Barèmes!F88="","",Barèmes!F88)</f>
        <v/>
      </c>
      <c r="G89" s="252" t="str">
        <f>IF(Barèmes!G88="","",Barèmes!G88)</f>
        <v/>
      </c>
      <c r="H89" s="252" t="str">
        <f>IF(Barèmes!H88="","",Barèmes!H88)</f>
        <v/>
      </c>
      <c r="I89" s="252" t="str">
        <f>IF(Barèmes!I88="","",Barèmes!I88)</f>
        <v/>
      </c>
      <c r="J89" s="240" t="str">
        <f>IF($G89="","",IF($C89=Listes!$B$32,IF('Instruction Barèmes'!$E89&lt;=Listes!$B$53,('Instruction Barèmes'!$E89*(VLOOKUP('Instruction Barèmes'!$D89,Listes!$A$54:$E$60,2,FALSE))),IF('Instruction Barèmes'!$E89&gt;Listes!$E$53,('Instruction Barèmes'!$E89*(VLOOKUP('Instruction Barèmes'!$D89,Listes!$A$54:$E$60,5,FALSE))),('Instruction Barèmes'!$E89*(VLOOKUP('Instruction Barèmes'!$D89,Listes!$A$54:$E$60,3,FALSE))+(VLOOKUP('Instruction Barèmes'!$D89,Listes!$A$54:$E$60,4,FALSE)))))))</f>
        <v/>
      </c>
      <c r="K89" s="240" t="str">
        <f>IF($G89="","",IF($C89=Listes!$B$31,IF('Instruction Barèmes'!$E89&lt;=Listes!$B$42,('Instruction Barèmes'!$E89*(VLOOKUP('Instruction Barèmes'!$D89,Listes!$A$43:$E$49,2,FALSE))),IF('Instruction Barèmes'!$E89&gt;Listes!$D$42,('Instruction Barèmes'!$E89*(VLOOKUP('Instruction Barèmes'!$D89,Listes!$A$43:$E$49,5,FALSE))),('Instruction Barèmes'!$E89*(VLOOKUP('Instruction Barèmes'!$D89,Listes!$A$43:$E$49,3,FALSE))+(VLOOKUP('Instruction Barèmes'!$D89,Listes!$A$43:$E$49,4,FALSE)))))))</f>
        <v/>
      </c>
      <c r="L89" s="240" t="str">
        <f>IF($G89="","",IF($C89=Listes!$B$34,Listes!$I$31,IF($C89=Listes!$B$35,(VLOOKUP('Instruction Barèmes'!$F89,Listes!$E$31:$F$36,2,FALSE)),IF($C89=Listes!$B$33,IF('Instruction Barèmes'!$E89&lt;=Listes!$A$64,'Instruction Barèmes'!$E89*Listes!$A$65,IF('Instruction Barèmes'!$E89&gt;Listes!$D$64,'Instruction Barèmes'!$E89*Listes!$D$65,(('Instruction Barèmes'!$E89*Listes!$B$65)+Listes!$C$65)))))))</f>
        <v/>
      </c>
      <c r="M89" s="279" t="str">
        <f>IF(Barèmes!M88="","",Barèmes!M88)</f>
        <v/>
      </c>
      <c r="N89" s="94" t="str">
        <f t="shared" si="4"/>
        <v/>
      </c>
      <c r="O89" s="254" t="str">
        <f t="shared" si="5"/>
        <v/>
      </c>
      <c r="P89" s="304" t="str">
        <f t="shared" si="6"/>
        <v/>
      </c>
      <c r="Q89" s="285" t="str">
        <f t="shared" si="7"/>
        <v/>
      </c>
      <c r="R89" s="259"/>
      <c r="S89" s="126"/>
    </row>
    <row r="90" spans="1:19" ht="20.100000000000001" customHeight="1" x14ac:dyDescent="0.25">
      <c r="A90" s="244">
        <v>84</v>
      </c>
      <c r="B90" s="252" t="str">
        <f>IF(Barèmes!B89="","",Barèmes!B89)</f>
        <v/>
      </c>
      <c r="C90" s="252" t="str">
        <f>IF(Barèmes!C89="","",Barèmes!C89)</f>
        <v/>
      </c>
      <c r="D90" s="252" t="str">
        <f>IF(Barèmes!D89="","",Barèmes!D89)</f>
        <v/>
      </c>
      <c r="E90" s="252" t="str">
        <f>IF(Barèmes!E89="","",Barèmes!E89)</f>
        <v/>
      </c>
      <c r="F90" s="252" t="str">
        <f>IF(Barèmes!F89="","",Barèmes!F89)</f>
        <v/>
      </c>
      <c r="G90" s="252" t="str">
        <f>IF(Barèmes!G89="","",Barèmes!G89)</f>
        <v/>
      </c>
      <c r="H90" s="252" t="str">
        <f>IF(Barèmes!H89="","",Barèmes!H89)</f>
        <v/>
      </c>
      <c r="I90" s="252" t="str">
        <f>IF(Barèmes!I89="","",Barèmes!I89)</f>
        <v/>
      </c>
      <c r="J90" s="240" t="str">
        <f>IF($G90="","",IF($C90=Listes!$B$32,IF('Instruction Barèmes'!$E90&lt;=Listes!$B$53,('Instruction Barèmes'!$E90*(VLOOKUP('Instruction Barèmes'!$D90,Listes!$A$54:$E$60,2,FALSE))),IF('Instruction Barèmes'!$E90&gt;Listes!$E$53,('Instruction Barèmes'!$E90*(VLOOKUP('Instruction Barèmes'!$D90,Listes!$A$54:$E$60,5,FALSE))),('Instruction Barèmes'!$E90*(VLOOKUP('Instruction Barèmes'!$D90,Listes!$A$54:$E$60,3,FALSE))+(VLOOKUP('Instruction Barèmes'!$D90,Listes!$A$54:$E$60,4,FALSE)))))))</f>
        <v/>
      </c>
      <c r="K90" s="240" t="str">
        <f>IF($G90="","",IF($C90=Listes!$B$31,IF('Instruction Barèmes'!$E90&lt;=Listes!$B$42,('Instruction Barèmes'!$E90*(VLOOKUP('Instruction Barèmes'!$D90,Listes!$A$43:$E$49,2,FALSE))),IF('Instruction Barèmes'!$E90&gt;Listes!$D$42,('Instruction Barèmes'!$E90*(VLOOKUP('Instruction Barèmes'!$D90,Listes!$A$43:$E$49,5,FALSE))),('Instruction Barèmes'!$E90*(VLOOKUP('Instruction Barèmes'!$D90,Listes!$A$43:$E$49,3,FALSE))+(VLOOKUP('Instruction Barèmes'!$D90,Listes!$A$43:$E$49,4,FALSE)))))))</f>
        <v/>
      </c>
      <c r="L90" s="240" t="str">
        <f>IF($G90="","",IF($C90=Listes!$B$34,Listes!$I$31,IF($C90=Listes!$B$35,(VLOOKUP('Instruction Barèmes'!$F90,Listes!$E$31:$F$36,2,FALSE)),IF($C90=Listes!$B$33,IF('Instruction Barèmes'!$E90&lt;=Listes!$A$64,'Instruction Barèmes'!$E90*Listes!$A$65,IF('Instruction Barèmes'!$E90&gt;Listes!$D$64,'Instruction Barèmes'!$E90*Listes!$D$65,(('Instruction Barèmes'!$E90*Listes!$B$65)+Listes!$C$65)))))))</f>
        <v/>
      </c>
      <c r="M90" s="279" t="str">
        <f>IF(Barèmes!M89="","",Barèmes!M89)</f>
        <v/>
      </c>
      <c r="N90" s="94" t="str">
        <f t="shared" si="4"/>
        <v/>
      </c>
      <c r="O90" s="254" t="str">
        <f t="shared" si="5"/>
        <v/>
      </c>
      <c r="P90" s="304" t="str">
        <f t="shared" si="6"/>
        <v/>
      </c>
      <c r="Q90" s="285" t="str">
        <f t="shared" si="7"/>
        <v/>
      </c>
      <c r="R90" s="259"/>
      <c r="S90" s="126"/>
    </row>
    <row r="91" spans="1:19" ht="20.100000000000001" customHeight="1" x14ac:dyDescent="0.25">
      <c r="A91" s="244">
        <v>85</v>
      </c>
      <c r="B91" s="252" t="str">
        <f>IF(Barèmes!B90="","",Barèmes!B90)</f>
        <v/>
      </c>
      <c r="C91" s="252" t="str">
        <f>IF(Barèmes!C90="","",Barèmes!C90)</f>
        <v/>
      </c>
      <c r="D91" s="252" t="str">
        <f>IF(Barèmes!D90="","",Barèmes!D90)</f>
        <v/>
      </c>
      <c r="E91" s="252" t="str">
        <f>IF(Barèmes!E90="","",Barèmes!E90)</f>
        <v/>
      </c>
      <c r="F91" s="252" t="str">
        <f>IF(Barèmes!F90="","",Barèmes!F90)</f>
        <v/>
      </c>
      <c r="G91" s="252" t="str">
        <f>IF(Barèmes!G90="","",Barèmes!G90)</f>
        <v/>
      </c>
      <c r="H91" s="252" t="str">
        <f>IF(Barèmes!H90="","",Barèmes!H90)</f>
        <v/>
      </c>
      <c r="I91" s="252" t="str">
        <f>IF(Barèmes!I90="","",Barèmes!I90)</f>
        <v/>
      </c>
      <c r="J91" s="240" t="str">
        <f>IF($G91="","",IF($C91=Listes!$B$32,IF('Instruction Barèmes'!$E91&lt;=Listes!$B$53,('Instruction Barèmes'!$E91*(VLOOKUP('Instruction Barèmes'!$D91,Listes!$A$54:$E$60,2,FALSE))),IF('Instruction Barèmes'!$E91&gt;Listes!$E$53,('Instruction Barèmes'!$E91*(VLOOKUP('Instruction Barèmes'!$D91,Listes!$A$54:$E$60,5,FALSE))),('Instruction Barèmes'!$E91*(VLOOKUP('Instruction Barèmes'!$D91,Listes!$A$54:$E$60,3,FALSE))+(VLOOKUP('Instruction Barèmes'!$D91,Listes!$A$54:$E$60,4,FALSE)))))))</f>
        <v/>
      </c>
      <c r="K91" s="240" t="str">
        <f>IF($G91="","",IF($C91=Listes!$B$31,IF('Instruction Barèmes'!$E91&lt;=Listes!$B$42,('Instruction Barèmes'!$E91*(VLOOKUP('Instruction Barèmes'!$D91,Listes!$A$43:$E$49,2,FALSE))),IF('Instruction Barèmes'!$E91&gt;Listes!$D$42,('Instruction Barèmes'!$E91*(VLOOKUP('Instruction Barèmes'!$D91,Listes!$A$43:$E$49,5,FALSE))),('Instruction Barèmes'!$E91*(VLOOKUP('Instruction Barèmes'!$D91,Listes!$A$43:$E$49,3,FALSE))+(VLOOKUP('Instruction Barèmes'!$D91,Listes!$A$43:$E$49,4,FALSE)))))))</f>
        <v/>
      </c>
      <c r="L91" s="240" t="str">
        <f>IF($G91="","",IF($C91=Listes!$B$34,Listes!$I$31,IF($C91=Listes!$B$35,(VLOOKUP('Instruction Barèmes'!$F91,Listes!$E$31:$F$36,2,FALSE)),IF($C91=Listes!$B$33,IF('Instruction Barèmes'!$E91&lt;=Listes!$A$64,'Instruction Barèmes'!$E91*Listes!$A$65,IF('Instruction Barèmes'!$E91&gt;Listes!$D$64,'Instruction Barèmes'!$E91*Listes!$D$65,(('Instruction Barèmes'!$E91*Listes!$B$65)+Listes!$C$65)))))))</f>
        <v/>
      </c>
      <c r="M91" s="279" t="str">
        <f>IF(Barèmes!M90="","",Barèmes!M90)</f>
        <v/>
      </c>
      <c r="N91" s="94" t="str">
        <f t="shared" si="4"/>
        <v/>
      </c>
      <c r="O91" s="254" t="str">
        <f t="shared" si="5"/>
        <v/>
      </c>
      <c r="P91" s="304" t="str">
        <f t="shared" si="6"/>
        <v/>
      </c>
      <c r="Q91" s="285" t="str">
        <f t="shared" si="7"/>
        <v/>
      </c>
      <c r="R91" s="259"/>
      <c r="S91" s="126"/>
    </row>
    <row r="92" spans="1:19" ht="20.100000000000001" customHeight="1" x14ac:dyDescent="0.25">
      <c r="A92" s="244">
        <v>86</v>
      </c>
      <c r="B92" s="252" t="str">
        <f>IF(Barèmes!B91="","",Barèmes!B91)</f>
        <v/>
      </c>
      <c r="C92" s="252" t="str">
        <f>IF(Barèmes!C91="","",Barèmes!C91)</f>
        <v/>
      </c>
      <c r="D92" s="252" t="str">
        <f>IF(Barèmes!D91="","",Barèmes!D91)</f>
        <v/>
      </c>
      <c r="E92" s="252" t="str">
        <f>IF(Barèmes!E91="","",Barèmes!E91)</f>
        <v/>
      </c>
      <c r="F92" s="252" t="str">
        <f>IF(Barèmes!F91="","",Barèmes!F91)</f>
        <v/>
      </c>
      <c r="G92" s="252" t="str">
        <f>IF(Barèmes!G91="","",Barèmes!G91)</f>
        <v/>
      </c>
      <c r="H92" s="252" t="str">
        <f>IF(Barèmes!H91="","",Barèmes!H91)</f>
        <v/>
      </c>
      <c r="I92" s="252" t="str">
        <f>IF(Barèmes!I91="","",Barèmes!I91)</f>
        <v/>
      </c>
      <c r="J92" s="240" t="str">
        <f>IF($G92="","",IF($C92=Listes!$B$32,IF('Instruction Barèmes'!$E92&lt;=Listes!$B$53,('Instruction Barèmes'!$E92*(VLOOKUP('Instruction Barèmes'!$D92,Listes!$A$54:$E$60,2,FALSE))),IF('Instruction Barèmes'!$E92&gt;Listes!$E$53,('Instruction Barèmes'!$E92*(VLOOKUP('Instruction Barèmes'!$D92,Listes!$A$54:$E$60,5,FALSE))),('Instruction Barèmes'!$E92*(VLOOKUP('Instruction Barèmes'!$D92,Listes!$A$54:$E$60,3,FALSE))+(VLOOKUP('Instruction Barèmes'!$D92,Listes!$A$54:$E$60,4,FALSE)))))))</f>
        <v/>
      </c>
      <c r="K92" s="240" t="str">
        <f>IF($G92="","",IF($C92=Listes!$B$31,IF('Instruction Barèmes'!$E92&lt;=Listes!$B$42,('Instruction Barèmes'!$E92*(VLOOKUP('Instruction Barèmes'!$D92,Listes!$A$43:$E$49,2,FALSE))),IF('Instruction Barèmes'!$E92&gt;Listes!$D$42,('Instruction Barèmes'!$E92*(VLOOKUP('Instruction Barèmes'!$D92,Listes!$A$43:$E$49,5,FALSE))),('Instruction Barèmes'!$E92*(VLOOKUP('Instruction Barèmes'!$D92,Listes!$A$43:$E$49,3,FALSE))+(VLOOKUP('Instruction Barèmes'!$D92,Listes!$A$43:$E$49,4,FALSE)))))))</f>
        <v/>
      </c>
      <c r="L92" s="240" t="str">
        <f>IF($G92="","",IF($C92=Listes!$B$34,Listes!$I$31,IF($C92=Listes!$B$35,(VLOOKUP('Instruction Barèmes'!$F92,Listes!$E$31:$F$36,2,FALSE)),IF($C92=Listes!$B$33,IF('Instruction Barèmes'!$E92&lt;=Listes!$A$64,'Instruction Barèmes'!$E92*Listes!$A$65,IF('Instruction Barèmes'!$E92&gt;Listes!$D$64,'Instruction Barèmes'!$E92*Listes!$D$65,(('Instruction Barèmes'!$E92*Listes!$B$65)+Listes!$C$65)))))))</f>
        <v/>
      </c>
      <c r="M92" s="279" t="str">
        <f>IF(Barèmes!M91="","",Barèmes!M91)</f>
        <v/>
      </c>
      <c r="N92" s="94" t="str">
        <f t="shared" si="4"/>
        <v/>
      </c>
      <c r="O92" s="254" t="str">
        <f t="shared" si="5"/>
        <v/>
      </c>
      <c r="P92" s="304" t="str">
        <f t="shared" si="6"/>
        <v/>
      </c>
      <c r="Q92" s="285" t="str">
        <f t="shared" si="7"/>
        <v/>
      </c>
      <c r="R92" s="259"/>
      <c r="S92" s="126"/>
    </row>
    <row r="93" spans="1:19" ht="20.100000000000001" customHeight="1" x14ac:dyDescent="0.25">
      <c r="A93" s="244">
        <v>87</v>
      </c>
      <c r="B93" s="252" t="str">
        <f>IF(Barèmes!B92="","",Barèmes!B92)</f>
        <v/>
      </c>
      <c r="C93" s="252" t="str">
        <f>IF(Barèmes!C92="","",Barèmes!C92)</f>
        <v/>
      </c>
      <c r="D93" s="252" t="str">
        <f>IF(Barèmes!D92="","",Barèmes!D92)</f>
        <v/>
      </c>
      <c r="E93" s="252" t="str">
        <f>IF(Barèmes!E92="","",Barèmes!E92)</f>
        <v/>
      </c>
      <c r="F93" s="252" t="str">
        <f>IF(Barèmes!F92="","",Barèmes!F92)</f>
        <v/>
      </c>
      <c r="G93" s="252" t="str">
        <f>IF(Barèmes!G92="","",Barèmes!G92)</f>
        <v/>
      </c>
      <c r="H93" s="252" t="str">
        <f>IF(Barèmes!H92="","",Barèmes!H92)</f>
        <v/>
      </c>
      <c r="I93" s="252" t="str">
        <f>IF(Barèmes!I92="","",Barèmes!I92)</f>
        <v/>
      </c>
      <c r="J93" s="240" t="str">
        <f>IF($G93="","",IF($C93=Listes!$B$32,IF('Instruction Barèmes'!$E93&lt;=Listes!$B$53,('Instruction Barèmes'!$E93*(VLOOKUP('Instruction Barèmes'!$D93,Listes!$A$54:$E$60,2,FALSE))),IF('Instruction Barèmes'!$E93&gt;Listes!$E$53,('Instruction Barèmes'!$E93*(VLOOKUP('Instruction Barèmes'!$D93,Listes!$A$54:$E$60,5,FALSE))),('Instruction Barèmes'!$E93*(VLOOKUP('Instruction Barèmes'!$D93,Listes!$A$54:$E$60,3,FALSE))+(VLOOKUP('Instruction Barèmes'!$D93,Listes!$A$54:$E$60,4,FALSE)))))))</f>
        <v/>
      </c>
      <c r="K93" s="240" t="str">
        <f>IF($G93="","",IF($C93=Listes!$B$31,IF('Instruction Barèmes'!$E93&lt;=Listes!$B$42,('Instruction Barèmes'!$E93*(VLOOKUP('Instruction Barèmes'!$D93,Listes!$A$43:$E$49,2,FALSE))),IF('Instruction Barèmes'!$E93&gt;Listes!$D$42,('Instruction Barèmes'!$E93*(VLOOKUP('Instruction Barèmes'!$D93,Listes!$A$43:$E$49,5,FALSE))),('Instruction Barèmes'!$E93*(VLOOKUP('Instruction Barèmes'!$D93,Listes!$A$43:$E$49,3,FALSE))+(VLOOKUP('Instruction Barèmes'!$D93,Listes!$A$43:$E$49,4,FALSE)))))))</f>
        <v/>
      </c>
      <c r="L93" s="240" t="str">
        <f>IF($G93="","",IF($C93=Listes!$B$34,Listes!$I$31,IF($C93=Listes!$B$35,(VLOOKUP('Instruction Barèmes'!$F93,Listes!$E$31:$F$36,2,FALSE)),IF($C93=Listes!$B$33,IF('Instruction Barèmes'!$E93&lt;=Listes!$A$64,'Instruction Barèmes'!$E93*Listes!$A$65,IF('Instruction Barèmes'!$E93&gt;Listes!$D$64,'Instruction Barèmes'!$E93*Listes!$D$65,(('Instruction Barèmes'!$E93*Listes!$B$65)+Listes!$C$65)))))))</f>
        <v/>
      </c>
      <c r="M93" s="279" t="str">
        <f>IF(Barèmes!M92="","",Barèmes!M92)</f>
        <v/>
      </c>
      <c r="N93" s="94" t="str">
        <f t="shared" si="4"/>
        <v/>
      </c>
      <c r="O93" s="254" t="str">
        <f t="shared" si="5"/>
        <v/>
      </c>
      <c r="P93" s="304" t="str">
        <f t="shared" si="6"/>
        <v/>
      </c>
      <c r="Q93" s="285" t="str">
        <f t="shared" si="7"/>
        <v/>
      </c>
      <c r="R93" s="259"/>
      <c r="S93" s="126"/>
    </row>
    <row r="94" spans="1:19" ht="20.100000000000001" customHeight="1" x14ac:dyDescent="0.25">
      <c r="A94" s="244">
        <v>88</v>
      </c>
      <c r="B94" s="252" t="str">
        <f>IF(Barèmes!B93="","",Barèmes!B93)</f>
        <v/>
      </c>
      <c r="C94" s="252" t="str">
        <f>IF(Barèmes!C93="","",Barèmes!C93)</f>
        <v/>
      </c>
      <c r="D94" s="252" t="str">
        <f>IF(Barèmes!D93="","",Barèmes!D93)</f>
        <v/>
      </c>
      <c r="E94" s="252" t="str">
        <f>IF(Barèmes!E93="","",Barèmes!E93)</f>
        <v/>
      </c>
      <c r="F94" s="252" t="str">
        <f>IF(Barèmes!F93="","",Barèmes!F93)</f>
        <v/>
      </c>
      <c r="G94" s="252" t="str">
        <f>IF(Barèmes!G93="","",Barèmes!G93)</f>
        <v/>
      </c>
      <c r="H94" s="252" t="str">
        <f>IF(Barèmes!H93="","",Barèmes!H93)</f>
        <v/>
      </c>
      <c r="I94" s="252" t="str">
        <f>IF(Barèmes!I93="","",Barèmes!I93)</f>
        <v/>
      </c>
      <c r="J94" s="240" t="str">
        <f>IF($G94="","",IF($C94=Listes!$B$32,IF('Instruction Barèmes'!$E94&lt;=Listes!$B$53,('Instruction Barèmes'!$E94*(VLOOKUP('Instruction Barèmes'!$D94,Listes!$A$54:$E$60,2,FALSE))),IF('Instruction Barèmes'!$E94&gt;Listes!$E$53,('Instruction Barèmes'!$E94*(VLOOKUP('Instruction Barèmes'!$D94,Listes!$A$54:$E$60,5,FALSE))),('Instruction Barèmes'!$E94*(VLOOKUP('Instruction Barèmes'!$D94,Listes!$A$54:$E$60,3,FALSE))+(VLOOKUP('Instruction Barèmes'!$D94,Listes!$A$54:$E$60,4,FALSE)))))))</f>
        <v/>
      </c>
      <c r="K94" s="240" t="str">
        <f>IF($G94="","",IF($C94=Listes!$B$31,IF('Instruction Barèmes'!$E94&lt;=Listes!$B$42,('Instruction Barèmes'!$E94*(VLOOKUP('Instruction Barèmes'!$D94,Listes!$A$43:$E$49,2,FALSE))),IF('Instruction Barèmes'!$E94&gt;Listes!$D$42,('Instruction Barèmes'!$E94*(VLOOKUP('Instruction Barèmes'!$D94,Listes!$A$43:$E$49,5,FALSE))),('Instruction Barèmes'!$E94*(VLOOKUP('Instruction Barèmes'!$D94,Listes!$A$43:$E$49,3,FALSE))+(VLOOKUP('Instruction Barèmes'!$D94,Listes!$A$43:$E$49,4,FALSE)))))))</f>
        <v/>
      </c>
      <c r="L94" s="240" t="str">
        <f>IF($G94="","",IF($C94=Listes!$B$34,Listes!$I$31,IF($C94=Listes!$B$35,(VLOOKUP('Instruction Barèmes'!$F94,Listes!$E$31:$F$36,2,FALSE)),IF($C94=Listes!$B$33,IF('Instruction Barèmes'!$E94&lt;=Listes!$A$64,'Instruction Barèmes'!$E94*Listes!$A$65,IF('Instruction Barèmes'!$E94&gt;Listes!$D$64,'Instruction Barèmes'!$E94*Listes!$D$65,(('Instruction Barèmes'!$E94*Listes!$B$65)+Listes!$C$65)))))))</f>
        <v/>
      </c>
      <c r="M94" s="279" t="str">
        <f>IF(Barèmes!M93="","",Barèmes!M93)</f>
        <v/>
      </c>
      <c r="N94" s="94" t="str">
        <f t="shared" si="4"/>
        <v/>
      </c>
      <c r="O94" s="254" t="str">
        <f t="shared" si="5"/>
        <v/>
      </c>
      <c r="P94" s="304" t="str">
        <f t="shared" si="6"/>
        <v/>
      </c>
      <c r="Q94" s="285" t="str">
        <f t="shared" si="7"/>
        <v/>
      </c>
      <c r="R94" s="259"/>
      <c r="S94" s="126"/>
    </row>
    <row r="95" spans="1:19" ht="20.100000000000001" customHeight="1" x14ac:dyDescent="0.25">
      <c r="A95" s="244">
        <v>89</v>
      </c>
      <c r="B95" s="252" t="str">
        <f>IF(Barèmes!B94="","",Barèmes!B94)</f>
        <v/>
      </c>
      <c r="C95" s="252" t="str">
        <f>IF(Barèmes!C94="","",Barèmes!C94)</f>
        <v/>
      </c>
      <c r="D95" s="252" t="str">
        <f>IF(Barèmes!D94="","",Barèmes!D94)</f>
        <v/>
      </c>
      <c r="E95" s="252" t="str">
        <f>IF(Barèmes!E94="","",Barèmes!E94)</f>
        <v/>
      </c>
      <c r="F95" s="252" t="str">
        <f>IF(Barèmes!F94="","",Barèmes!F94)</f>
        <v/>
      </c>
      <c r="G95" s="252" t="str">
        <f>IF(Barèmes!G94="","",Barèmes!G94)</f>
        <v/>
      </c>
      <c r="H95" s="252" t="str">
        <f>IF(Barèmes!H94="","",Barèmes!H94)</f>
        <v/>
      </c>
      <c r="I95" s="252" t="str">
        <f>IF(Barèmes!I94="","",Barèmes!I94)</f>
        <v/>
      </c>
      <c r="J95" s="240" t="str">
        <f>IF($G95="","",IF($C95=Listes!$B$32,IF('Instruction Barèmes'!$E95&lt;=Listes!$B$53,('Instruction Barèmes'!$E95*(VLOOKUP('Instruction Barèmes'!$D95,Listes!$A$54:$E$60,2,FALSE))),IF('Instruction Barèmes'!$E95&gt;Listes!$E$53,('Instruction Barèmes'!$E95*(VLOOKUP('Instruction Barèmes'!$D95,Listes!$A$54:$E$60,5,FALSE))),('Instruction Barèmes'!$E95*(VLOOKUP('Instruction Barèmes'!$D95,Listes!$A$54:$E$60,3,FALSE))+(VLOOKUP('Instruction Barèmes'!$D95,Listes!$A$54:$E$60,4,FALSE)))))))</f>
        <v/>
      </c>
      <c r="K95" s="240" t="str">
        <f>IF($G95="","",IF($C95=Listes!$B$31,IF('Instruction Barèmes'!$E95&lt;=Listes!$B$42,('Instruction Barèmes'!$E95*(VLOOKUP('Instruction Barèmes'!$D95,Listes!$A$43:$E$49,2,FALSE))),IF('Instruction Barèmes'!$E95&gt;Listes!$D$42,('Instruction Barèmes'!$E95*(VLOOKUP('Instruction Barèmes'!$D95,Listes!$A$43:$E$49,5,FALSE))),('Instruction Barèmes'!$E95*(VLOOKUP('Instruction Barèmes'!$D95,Listes!$A$43:$E$49,3,FALSE))+(VLOOKUP('Instruction Barèmes'!$D95,Listes!$A$43:$E$49,4,FALSE)))))))</f>
        <v/>
      </c>
      <c r="L95" s="240" t="str">
        <f>IF($G95="","",IF($C95=Listes!$B$34,Listes!$I$31,IF($C95=Listes!$B$35,(VLOOKUP('Instruction Barèmes'!$F95,Listes!$E$31:$F$36,2,FALSE)),IF($C95=Listes!$B$33,IF('Instruction Barèmes'!$E95&lt;=Listes!$A$64,'Instruction Barèmes'!$E95*Listes!$A$65,IF('Instruction Barèmes'!$E95&gt;Listes!$D$64,'Instruction Barèmes'!$E95*Listes!$D$65,(('Instruction Barèmes'!$E95*Listes!$B$65)+Listes!$C$65)))))))</f>
        <v/>
      </c>
      <c r="M95" s="279" t="str">
        <f>IF(Barèmes!M94="","",Barèmes!M94)</f>
        <v/>
      </c>
      <c r="N95" s="94" t="str">
        <f t="shared" si="4"/>
        <v/>
      </c>
      <c r="O95" s="254" t="str">
        <f t="shared" si="5"/>
        <v/>
      </c>
      <c r="P95" s="304" t="str">
        <f t="shared" si="6"/>
        <v/>
      </c>
      <c r="Q95" s="285" t="str">
        <f t="shared" si="7"/>
        <v/>
      </c>
      <c r="R95" s="259"/>
      <c r="S95" s="126"/>
    </row>
    <row r="96" spans="1:19" ht="20.100000000000001" customHeight="1" x14ac:dyDescent="0.25">
      <c r="A96" s="244">
        <v>90</v>
      </c>
      <c r="B96" s="252" t="str">
        <f>IF(Barèmes!B95="","",Barèmes!B95)</f>
        <v/>
      </c>
      <c r="C96" s="252" t="str">
        <f>IF(Barèmes!C95="","",Barèmes!C95)</f>
        <v/>
      </c>
      <c r="D96" s="252" t="str">
        <f>IF(Barèmes!D95="","",Barèmes!D95)</f>
        <v/>
      </c>
      <c r="E96" s="252" t="str">
        <f>IF(Barèmes!E95="","",Barèmes!E95)</f>
        <v/>
      </c>
      <c r="F96" s="252" t="str">
        <f>IF(Barèmes!F95="","",Barèmes!F95)</f>
        <v/>
      </c>
      <c r="G96" s="252" t="str">
        <f>IF(Barèmes!G95="","",Barèmes!G95)</f>
        <v/>
      </c>
      <c r="H96" s="252" t="str">
        <f>IF(Barèmes!H95="","",Barèmes!H95)</f>
        <v/>
      </c>
      <c r="I96" s="252" t="str">
        <f>IF(Barèmes!I95="","",Barèmes!I95)</f>
        <v/>
      </c>
      <c r="J96" s="240" t="str">
        <f>IF($G96="","",IF($C96=Listes!$B$32,IF('Instruction Barèmes'!$E96&lt;=Listes!$B$53,('Instruction Barèmes'!$E96*(VLOOKUP('Instruction Barèmes'!$D96,Listes!$A$54:$E$60,2,FALSE))),IF('Instruction Barèmes'!$E96&gt;Listes!$E$53,('Instruction Barèmes'!$E96*(VLOOKUP('Instruction Barèmes'!$D96,Listes!$A$54:$E$60,5,FALSE))),('Instruction Barèmes'!$E96*(VLOOKUP('Instruction Barèmes'!$D96,Listes!$A$54:$E$60,3,FALSE))+(VLOOKUP('Instruction Barèmes'!$D96,Listes!$A$54:$E$60,4,FALSE)))))))</f>
        <v/>
      </c>
      <c r="K96" s="240" t="str">
        <f>IF($G96="","",IF($C96=Listes!$B$31,IF('Instruction Barèmes'!$E96&lt;=Listes!$B$42,('Instruction Barèmes'!$E96*(VLOOKUP('Instruction Barèmes'!$D96,Listes!$A$43:$E$49,2,FALSE))),IF('Instruction Barèmes'!$E96&gt;Listes!$D$42,('Instruction Barèmes'!$E96*(VLOOKUP('Instruction Barèmes'!$D96,Listes!$A$43:$E$49,5,FALSE))),('Instruction Barèmes'!$E96*(VLOOKUP('Instruction Barèmes'!$D96,Listes!$A$43:$E$49,3,FALSE))+(VLOOKUP('Instruction Barèmes'!$D96,Listes!$A$43:$E$49,4,FALSE)))))))</f>
        <v/>
      </c>
      <c r="L96" s="240" t="str">
        <f>IF($G96="","",IF($C96=Listes!$B$34,Listes!$I$31,IF($C96=Listes!$B$35,(VLOOKUP('Instruction Barèmes'!$F96,Listes!$E$31:$F$36,2,FALSE)),IF($C96=Listes!$B$33,IF('Instruction Barèmes'!$E96&lt;=Listes!$A$64,'Instruction Barèmes'!$E96*Listes!$A$65,IF('Instruction Barèmes'!$E96&gt;Listes!$D$64,'Instruction Barèmes'!$E96*Listes!$D$65,(('Instruction Barèmes'!$E96*Listes!$B$65)+Listes!$C$65)))))))</f>
        <v/>
      </c>
      <c r="M96" s="279" t="str">
        <f>IF(Barèmes!M95="","",Barèmes!M95)</f>
        <v/>
      </c>
      <c r="N96" s="94" t="str">
        <f t="shared" si="4"/>
        <v/>
      </c>
      <c r="O96" s="254" t="str">
        <f t="shared" si="5"/>
        <v/>
      </c>
      <c r="P96" s="304" t="str">
        <f t="shared" si="6"/>
        <v/>
      </c>
      <c r="Q96" s="285" t="str">
        <f t="shared" si="7"/>
        <v/>
      </c>
      <c r="R96" s="259"/>
      <c r="S96" s="126"/>
    </row>
    <row r="97" spans="1:19" ht="20.100000000000001" customHeight="1" x14ac:dyDescent="0.25">
      <c r="A97" s="244">
        <v>91</v>
      </c>
      <c r="B97" s="252" t="str">
        <f>IF(Barèmes!B96="","",Barèmes!B96)</f>
        <v/>
      </c>
      <c r="C97" s="252" t="str">
        <f>IF(Barèmes!C96="","",Barèmes!C96)</f>
        <v/>
      </c>
      <c r="D97" s="252" t="str">
        <f>IF(Barèmes!D96="","",Barèmes!D96)</f>
        <v/>
      </c>
      <c r="E97" s="252" t="str">
        <f>IF(Barèmes!E96="","",Barèmes!E96)</f>
        <v/>
      </c>
      <c r="F97" s="252" t="str">
        <f>IF(Barèmes!F96="","",Barèmes!F96)</f>
        <v/>
      </c>
      <c r="G97" s="252" t="str">
        <f>IF(Barèmes!G96="","",Barèmes!G96)</f>
        <v/>
      </c>
      <c r="H97" s="252" t="str">
        <f>IF(Barèmes!H96="","",Barèmes!H96)</f>
        <v/>
      </c>
      <c r="I97" s="252" t="str">
        <f>IF(Barèmes!I96="","",Barèmes!I96)</f>
        <v/>
      </c>
      <c r="J97" s="240" t="str">
        <f>IF($G97="","",IF($C97=Listes!$B$32,IF('Instruction Barèmes'!$E97&lt;=Listes!$B$53,('Instruction Barèmes'!$E97*(VLOOKUP('Instruction Barèmes'!$D97,Listes!$A$54:$E$60,2,FALSE))),IF('Instruction Barèmes'!$E97&gt;Listes!$E$53,('Instruction Barèmes'!$E97*(VLOOKUP('Instruction Barèmes'!$D97,Listes!$A$54:$E$60,5,FALSE))),('Instruction Barèmes'!$E97*(VLOOKUP('Instruction Barèmes'!$D97,Listes!$A$54:$E$60,3,FALSE))+(VLOOKUP('Instruction Barèmes'!$D97,Listes!$A$54:$E$60,4,FALSE)))))))</f>
        <v/>
      </c>
      <c r="K97" s="240" t="str">
        <f>IF($G97="","",IF($C97=Listes!$B$31,IF('Instruction Barèmes'!$E97&lt;=Listes!$B$42,('Instruction Barèmes'!$E97*(VLOOKUP('Instruction Barèmes'!$D97,Listes!$A$43:$E$49,2,FALSE))),IF('Instruction Barèmes'!$E97&gt;Listes!$D$42,('Instruction Barèmes'!$E97*(VLOOKUP('Instruction Barèmes'!$D97,Listes!$A$43:$E$49,5,FALSE))),('Instruction Barèmes'!$E97*(VLOOKUP('Instruction Barèmes'!$D97,Listes!$A$43:$E$49,3,FALSE))+(VLOOKUP('Instruction Barèmes'!$D97,Listes!$A$43:$E$49,4,FALSE)))))))</f>
        <v/>
      </c>
      <c r="L97" s="240" t="str">
        <f>IF($G97="","",IF($C97=Listes!$B$34,Listes!$I$31,IF($C97=Listes!$B$35,(VLOOKUP('Instruction Barèmes'!$F97,Listes!$E$31:$F$36,2,FALSE)),IF($C97=Listes!$B$33,IF('Instruction Barèmes'!$E97&lt;=Listes!$A$64,'Instruction Barèmes'!$E97*Listes!$A$65,IF('Instruction Barèmes'!$E97&gt;Listes!$D$64,'Instruction Barèmes'!$E97*Listes!$D$65,(('Instruction Barèmes'!$E97*Listes!$B$65)+Listes!$C$65)))))))</f>
        <v/>
      </c>
      <c r="M97" s="279" t="str">
        <f>IF(Barèmes!M96="","",Barèmes!M96)</f>
        <v/>
      </c>
      <c r="N97" s="94" t="str">
        <f t="shared" si="4"/>
        <v/>
      </c>
      <c r="O97" s="254" t="str">
        <f t="shared" si="5"/>
        <v/>
      </c>
      <c r="P97" s="304" t="str">
        <f t="shared" si="6"/>
        <v/>
      </c>
      <c r="Q97" s="285" t="str">
        <f t="shared" si="7"/>
        <v/>
      </c>
      <c r="R97" s="259"/>
      <c r="S97" s="126"/>
    </row>
    <row r="98" spans="1:19" ht="20.100000000000001" customHeight="1" x14ac:dyDescent="0.25">
      <c r="A98" s="244">
        <v>92</v>
      </c>
      <c r="B98" s="252" t="str">
        <f>IF(Barèmes!B97="","",Barèmes!B97)</f>
        <v/>
      </c>
      <c r="C98" s="252" t="str">
        <f>IF(Barèmes!C97="","",Barèmes!C97)</f>
        <v/>
      </c>
      <c r="D98" s="252" t="str">
        <f>IF(Barèmes!D97="","",Barèmes!D97)</f>
        <v/>
      </c>
      <c r="E98" s="252" t="str">
        <f>IF(Barèmes!E97="","",Barèmes!E97)</f>
        <v/>
      </c>
      <c r="F98" s="252" t="str">
        <f>IF(Barèmes!F97="","",Barèmes!F97)</f>
        <v/>
      </c>
      <c r="G98" s="252" t="str">
        <f>IF(Barèmes!G97="","",Barèmes!G97)</f>
        <v/>
      </c>
      <c r="H98" s="252" t="str">
        <f>IF(Barèmes!H97="","",Barèmes!H97)</f>
        <v/>
      </c>
      <c r="I98" s="252" t="str">
        <f>IF(Barèmes!I97="","",Barèmes!I97)</f>
        <v/>
      </c>
      <c r="J98" s="240" t="str">
        <f>IF($G98="","",IF($C98=Listes!$B$32,IF('Instruction Barèmes'!$E98&lt;=Listes!$B$53,('Instruction Barèmes'!$E98*(VLOOKUP('Instruction Barèmes'!$D98,Listes!$A$54:$E$60,2,FALSE))),IF('Instruction Barèmes'!$E98&gt;Listes!$E$53,('Instruction Barèmes'!$E98*(VLOOKUP('Instruction Barèmes'!$D98,Listes!$A$54:$E$60,5,FALSE))),('Instruction Barèmes'!$E98*(VLOOKUP('Instruction Barèmes'!$D98,Listes!$A$54:$E$60,3,FALSE))+(VLOOKUP('Instruction Barèmes'!$D98,Listes!$A$54:$E$60,4,FALSE)))))))</f>
        <v/>
      </c>
      <c r="K98" s="240" t="str">
        <f>IF($G98="","",IF($C98=Listes!$B$31,IF('Instruction Barèmes'!$E98&lt;=Listes!$B$42,('Instruction Barèmes'!$E98*(VLOOKUP('Instruction Barèmes'!$D98,Listes!$A$43:$E$49,2,FALSE))),IF('Instruction Barèmes'!$E98&gt;Listes!$D$42,('Instruction Barèmes'!$E98*(VLOOKUP('Instruction Barèmes'!$D98,Listes!$A$43:$E$49,5,FALSE))),('Instruction Barèmes'!$E98*(VLOOKUP('Instruction Barèmes'!$D98,Listes!$A$43:$E$49,3,FALSE))+(VLOOKUP('Instruction Barèmes'!$D98,Listes!$A$43:$E$49,4,FALSE)))))))</f>
        <v/>
      </c>
      <c r="L98" s="240" t="str">
        <f>IF($G98="","",IF($C98=Listes!$B$34,Listes!$I$31,IF($C98=Listes!$B$35,(VLOOKUP('Instruction Barèmes'!$F98,Listes!$E$31:$F$36,2,FALSE)),IF($C98=Listes!$B$33,IF('Instruction Barèmes'!$E98&lt;=Listes!$A$64,'Instruction Barèmes'!$E98*Listes!$A$65,IF('Instruction Barèmes'!$E98&gt;Listes!$D$64,'Instruction Barèmes'!$E98*Listes!$D$65,(('Instruction Barèmes'!$E98*Listes!$B$65)+Listes!$C$65)))))))</f>
        <v/>
      </c>
      <c r="M98" s="279" t="str">
        <f>IF(Barèmes!M97="","",Barèmes!M97)</f>
        <v/>
      </c>
      <c r="N98" s="94" t="str">
        <f t="shared" si="4"/>
        <v/>
      </c>
      <c r="O98" s="254" t="str">
        <f t="shared" si="5"/>
        <v/>
      </c>
      <c r="P98" s="304" t="str">
        <f t="shared" si="6"/>
        <v/>
      </c>
      <c r="Q98" s="285" t="str">
        <f t="shared" si="7"/>
        <v/>
      </c>
      <c r="R98" s="259"/>
      <c r="S98" s="126"/>
    </row>
    <row r="99" spans="1:19" ht="20.100000000000001" customHeight="1" x14ac:dyDescent="0.25">
      <c r="A99" s="244">
        <v>93</v>
      </c>
      <c r="B99" s="252" t="str">
        <f>IF(Barèmes!B98="","",Barèmes!B98)</f>
        <v/>
      </c>
      <c r="C99" s="252" t="str">
        <f>IF(Barèmes!C98="","",Barèmes!C98)</f>
        <v/>
      </c>
      <c r="D99" s="252" t="str">
        <f>IF(Barèmes!D98="","",Barèmes!D98)</f>
        <v/>
      </c>
      <c r="E99" s="252" t="str">
        <f>IF(Barèmes!E98="","",Barèmes!E98)</f>
        <v/>
      </c>
      <c r="F99" s="252" t="str">
        <f>IF(Barèmes!F98="","",Barèmes!F98)</f>
        <v/>
      </c>
      <c r="G99" s="252" t="str">
        <f>IF(Barèmes!G98="","",Barèmes!G98)</f>
        <v/>
      </c>
      <c r="H99" s="252" t="str">
        <f>IF(Barèmes!H98="","",Barèmes!H98)</f>
        <v/>
      </c>
      <c r="I99" s="252" t="str">
        <f>IF(Barèmes!I98="","",Barèmes!I98)</f>
        <v/>
      </c>
      <c r="J99" s="240" t="str">
        <f>IF($G99="","",IF($C99=Listes!$B$32,IF('Instruction Barèmes'!$E99&lt;=Listes!$B$53,('Instruction Barèmes'!$E99*(VLOOKUP('Instruction Barèmes'!$D99,Listes!$A$54:$E$60,2,FALSE))),IF('Instruction Barèmes'!$E99&gt;Listes!$E$53,('Instruction Barèmes'!$E99*(VLOOKUP('Instruction Barèmes'!$D99,Listes!$A$54:$E$60,5,FALSE))),('Instruction Barèmes'!$E99*(VLOOKUP('Instruction Barèmes'!$D99,Listes!$A$54:$E$60,3,FALSE))+(VLOOKUP('Instruction Barèmes'!$D99,Listes!$A$54:$E$60,4,FALSE)))))))</f>
        <v/>
      </c>
      <c r="K99" s="240" t="str">
        <f>IF($G99="","",IF($C99=Listes!$B$31,IF('Instruction Barèmes'!$E99&lt;=Listes!$B$42,('Instruction Barèmes'!$E99*(VLOOKUP('Instruction Barèmes'!$D99,Listes!$A$43:$E$49,2,FALSE))),IF('Instruction Barèmes'!$E99&gt;Listes!$D$42,('Instruction Barèmes'!$E99*(VLOOKUP('Instruction Barèmes'!$D99,Listes!$A$43:$E$49,5,FALSE))),('Instruction Barèmes'!$E99*(VLOOKUP('Instruction Barèmes'!$D99,Listes!$A$43:$E$49,3,FALSE))+(VLOOKUP('Instruction Barèmes'!$D99,Listes!$A$43:$E$49,4,FALSE)))))))</f>
        <v/>
      </c>
      <c r="L99" s="240" t="str">
        <f>IF($G99="","",IF($C99=Listes!$B$34,Listes!$I$31,IF($C99=Listes!$B$35,(VLOOKUP('Instruction Barèmes'!$F99,Listes!$E$31:$F$36,2,FALSE)),IF($C99=Listes!$B$33,IF('Instruction Barèmes'!$E99&lt;=Listes!$A$64,'Instruction Barèmes'!$E99*Listes!$A$65,IF('Instruction Barèmes'!$E99&gt;Listes!$D$64,'Instruction Barèmes'!$E99*Listes!$D$65,(('Instruction Barèmes'!$E99*Listes!$B$65)+Listes!$C$65)))))))</f>
        <v/>
      </c>
      <c r="M99" s="279" t="str">
        <f>IF(Barèmes!M98="","",Barèmes!M98)</f>
        <v/>
      </c>
      <c r="N99" s="94" t="str">
        <f t="shared" si="4"/>
        <v/>
      </c>
      <c r="O99" s="254" t="str">
        <f t="shared" si="5"/>
        <v/>
      </c>
      <c r="P99" s="304" t="str">
        <f t="shared" si="6"/>
        <v/>
      </c>
      <c r="Q99" s="285" t="str">
        <f t="shared" si="7"/>
        <v/>
      </c>
      <c r="R99" s="259"/>
      <c r="S99" s="126"/>
    </row>
    <row r="100" spans="1:19" ht="20.100000000000001" customHeight="1" x14ac:dyDescent="0.25">
      <c r="A100" s="244">
        <v>94</v>
      </c>
      <c r="B100" s="252" t="str">
        <f>IF(Barèmes!B99="","",Barèmes!B99)</f>
        <v/>
      </c>
      <c r="C100" s="252" t="str">
        <f>IF(Barèmes!C99="","",Barèmes!C99)</f>
        <v/>
      </c>
      <c r="D100" s="252" t="str">
        <f>IF(Barèmes!D99="","",Barèmes!D99)</f>
        <v/>
      </c>
      <c r="E100" s="252" t="str">
        <f>IF(Barèmes!E99="","",Barèmes!E99)</f>
        <v/>
      </c>
      <c r="F100" s="252" t="str">
        <f>IF(Barèmes!F99="","",Barèmes!F99)</f>
        <v/>
      </c>
      <c r="G100" s="252" t="str">
        <f>IF(Barèmes!G99="","",Barèmes!G99)</f>
        <v/>
      </c>
      <c r="H100" s="252" t="str">
        <f>IF(Barèmes!H99="","",Barèmes!H99)</f>
        <v/>
      </c>
      <c r="I100" s="252" t="str">
        <f>IF(Barèmes!I99="","",Barèmes!I99)</f>
        <v/>
      </c>
      <c r="J100" s="240" t="str">
        <f>IF($G100="","",IF($C100=Listes!$B$32,IF('Instruction Barèmes'!$E100&lt;=Listes!$B$53,('Instruction Barèmes'!$E100*(VLOOKUP('Instruction Barèmes'!$D100,Listes!$A$54:$E$60,2,FALSE))),IF('Instruction Barèmes'!$E100&gt;Listes!$E$53,('Instruction Barèmes'!$E100*(VLOOKUP('Instruction Barèmes'!$D100,Listes!$A$54:$E$60,5,FALSE))),('Instruction Barèmes'!$E100*(VLOOKUP('Instruction Barèmes'!$D100,Listes!$A$54:$E$60,3,FALSE))+(VLOOKUP('Instruction Barèmes'!$D100,Listes!$A$54:$E$60,4,FALSE)))))))</f>
        <v/>
      </c>
      <c r="K100" s="240" t="str">
        <f>IF($G100="","",IF($C100=Listes!$B$31,IF('Instruction Barèmes'!$E100&lt;=Listes!$B$42,('Instruction Barèmes'!$E100*(VLOOKUP('Instruction Barèmes'!$D100,Listes!$A$43:$E$49,2,FALSE))),IF('Instruction Barèmes'!$E100&gt;Listes!$D$42,('Instruction Barèmes'!$E100*(VLOOKUP('Instruction Barèmes'!$D100,Listes!$A$43:$E$49,5,FALSE))),('Instruction Barèmes'!$E100*(VLOOKUP('Instruction Barèmes'!$D100,Listes!$A$43:$E$49,3,FALSE))+(VLOOKUP('Instruction Barèmes'!$D100,Listes!$A$43:$E$49,4,FALSE)))))))</f>
        <v/>
      </c>
      <c r="L100" s="240" t="str">
        <f>IF($G100="","",IF($C100=Listes!$B$34,Listes!$I$31,IF($C100=Listes!$B$35,(VLOOKUP('Instruction Barèmes'!$F100,Listes!$E$31:$F$36,2,FALSE)),IF($C100=Listes!$B$33,IF('Instruction Barèmes'!$E100&lt;=Listes!$A$64,'Instruction Barèmes'!$E100*Listes!$A$65,IF('Instruction Barèmes'!$E100&gt;Listes!$D$64,'Instruction Barèmes'!$E100*Listes!$D$65,(('Instruction Barèmes'!$E100*Listes!$B$65)+Listes!$C$65)))))))</f>
        <v/>
      </c>
      <c r="M100" s="279" t="str">
        <f>IF(Barèmes!M99="","",Barèmes!M99)</f>
        <v/>
      </c>
      <c r="N100" s="94" t="str">
        <f t="shared" si="4"/>
        <v/>
      </c>
      <c r="O100" s="254" t="str">
        <f t="shared" si="5"/>
        <v/>
      </c>
      <c r="P100" s="304" t="str">
        <f t="shared" si="6"/>
        <v/>
      </c>
      <c r="Q100" s="285" t="str">
        <f t="shared" si="7"/>
        <v/>
      </c>
      <c r="R100" s="259"/>
      <c r="S100" s="126"/>
    </row>
    <row r="101" spans="1:19" ht="20.100000000000001" customHeight="1" x14ac:dyDescent="0.25">
      <c r="A101" s="244">
        <v>95</v>
      </c>
      <c r="B101" s="252" t="str">
        <f>IF(Barèmes!B100="","",Barèmes!B100)</f>
        <v/>
      </c>
      <c r="C101" s="252" t="str">
        <f>IF(Barèmes!C100="","",Barèmes!C100)</f>
        <v/>
      </c>
      <c r="D101" s="252" t="str">
        <f>IF(Barèmes!D100="","",Barèmes!D100)</f>
        <v/>
      </c>
      <c r="E101" s="252" t="str">
        <f>IF(Barèmes!E100="","",Barèmes!E100)</f>
        <v/>
      </c>
      <c r="F101" s="252" t="str">
        <f>IF(Barèmes!F100="","",Barèmes!F100)</f>
        <v/>
      </c>
      <c r="G101" s="252" t="str">
        <f>IF(Barèmes!G100="","",Barèmes!G100)</f>
        <v/>
      </c>
      <c r="H101" s="252" t="str">
        <f>IF(Barèmes!H100="","",Barèmes!H100)</f>
        <v/>
      </c>
      <c r="I101" s="252" t="str">
        <f>IF(Barèmes!I100="","",Barèmes!I100)</f>
        <v/>
      </c>
      <c r="J101" s="240" t="str">
        <f>IF($G101="","",IF($C101=Listes!$B$32,IF('Instruction Barèmes'!$E101&lt;=Listes!$B$53,('Instruction Barèmes'!$E101*(VLOOKUP('Instruction Barèmes'!$D101,Listes!$A$54:$E$60,2,FALSE))),IF('Instruction Barèmes'!$E101&gt;Listes!$E$53,('Instruction Barèmes'!$E101*(VLOOKUP('Instruction Barèmes'!$D101,Listes!$A$54:$E$60,5,FALSE))),('Instruction Barèmes'!$E101*(VLOOKUP('Instruction Barèmes'!$D101,Listes!$A$54:$E$60,3,FALSE))+(VLOOKUP('Instruction Barèmes'!$D101,Listes!$A$54:$E$60,4,FALSE)))))))</f>
        <v/>
      </c>
      <c r="K101" s="240" t="str">
        <f>IF($G101="","",IF($C101=Listes!$B$31,IF('Instruction Barèmes'!$E101&lt;=Listes!$B$42,('Instruction Barèmes'!$E101*(VLOOKUP('Instruction Barèmes'!$D101,Listes!$A$43:$E$49,2,FALSE))),IF('Instruction Barèmes'!$E101&gt;Listes!$D$42,('Instruction Barèmes'!$E101*(VLOOKUP('Instruction Barèmes'!$D101,Listes!$A$43:$E$49,5,FALSE))),('Instruction Barèmes'!$E101*(VLOOKUP('Instruction Barèmes'!$D101,Listes!$A$43:$E$49,3,FALSE))+(VLOOKUP('Instruction Barèmes'!$D101,Listes!$A$43:$E$49,4,FALSE)))))))</f>
        <v/>
      </c>
      <c r="L101" s="240" t="str">
        <f>IF($G101="","",IF($C101=Listes!$B$34,Listes!$I$31,IF($C101=Listes!$B$35,(VLOOKUP('Instruction Barèmes'!$F101,Listes!$E$31:$F$36,2,FALSE)),IF($C101=Listes!$B$33,IF('Instruction Barèmes'!$E101&lt;=Listes!$A$64,'Instruction Barèmes'!$E101*Listes!$A$65,IF('Instruction Barèmes'!$E101&gt;Listes!$D$64,'Instruction Barèmes'!$E101*Listes!$D$65,(('Instruction Barèmes'!$E101*Listes!$B$65)+Listes!$C$65)))))))</f>
        <v/>
      </c>
      <c r="M101" s="279" t="str">
        <f>IF(Barèmes!M100="","",Barèmes!M100)</f>
        <v/>
      </c>
      <c r="N101" s="94" t="str">
        <f t="shared" si="4"/>
        <v/>
      </c>
      <c r="O101" s="254" t="str">
        <f t="shared" si="5"/>
        <v/>
      </c>
      <c r="P101" s="304" t="str">
        <f t="shared" si="6"/>
        <v/>
      </c>
      <c r="Q101" s="285" t="str">
        <f t="shared" si="7"/>
        <v/>
      </c>
      <c r="R101" s="259"/>
      <c r="S101" s="126"/>
    </row>
    <row r="102" spans="1:19" ht="20.100000000000001" customHeight="1" x14ac:dyDescent="0.25">
      <c r="A102" s="244">
        <v>96</v>
      </c>
      <c r="B102" s="252" t="str">
        <f>IF(Barèmes!B101="","",Barèmes!B101)</f>
        <v/>
      </c>
      <c r="C102" s="252" t="str">
        <f>IF(Barèmes!C101="","",Barèmes!C101)</f>
        <v/>
      </c>
      <c r="D102" s="252" t="str">
        <f>IF(Barèmes!D101="","",Barèmes!D101)</f>
        <v/>
      </c>
      <c r="E102" s="252" t="str">
        <f>IF(Barèmes!E101="","",Barèmes!E101)</f>
        <v/>
      </c>
      <c r="F102" s="252" t="str">
        <f>IF(Barèmes!F101="","",Barèmes!F101)</f>
        <v/>
      </c>
      <c r="G102" s="252" t="str">
        <f>IF(Barèmes!G101="","",Barèmes!G101)</f>
        <v/>
      </c>
      <c r="H102" s="252" t="str">
        <f>IF(Barèmes!H101="","",Barèmes!H101)</f>
        <v/>
      </c>
      <c r="I102" s="252" t="str">
        <f>IF(Barèmes!I101="","",Barèmes!I101)</f>
        <v/>
      </c>
      <c r="J102" s="240" t="str">
        <f>IF($G102="","",IF($C102=Listes!$B$32,IF('Instruction Barèmes'!$E102&lt;=Listes!$B$53,('Instruction Barèmes'!$E102*(VLOOKUP('Instruction Barèmes'!$D102,Listes!$A$54:$E$60,2,FALSE))),IF('Instruction Barèmes'!$E102&gt;Listes!$E$53,('Instruction Barèmes'!$E102*(VLOOKUP('Instruction Barèmes'!$D102,Listes!$A$54:$E$60,5,FALSE))),('Instruction Barèmes'!$E102*(VLOOKUP('Instruction Barèmes'!$D102,Listes!$A$54:$E$60,3,FALSE))+(VLOOKUP('Instruction Barèmes'!$D102,Listes!$A$54:$E$60,4,FALSE)))))))</f>
        <v/>
      </c>
      <c r="K102" s="240" t="str">
        <f>IF($G102="","",IF($C102=Listes!$B$31,IF('Instruction Barèmes'!$E102&lt;=Listes!$B$42,('Instruction Barèmes'!$E102*(VLOOKUP('Instruction Barèmes'!$D102,Listes!$A$43:$E$49,2,FALSE))),IF('Instruction Barèmes'!$E102&gt;Listes!$D$42,('Instruction Barèmes'!$E102*(VLOOKUP('Instruction Barèmes'!$D102,Listes!$A$43:$E$49,5,FALSE))),('Instruction Barèmes'!$E102*(VLOOKUP('Instruction Barèmes'!$D102,Listes!$A$43:$E$49,3,FALSE))+(VLOOKUP('Instruction Barèmes'!$D102,Listes!$A$43:$E$49,4,FALSE)))))))</f>
        <v/>
      </c>
      <c r="L102" s="240" t="str">
        <f>IF($G102="","",IF($C102=Listes!$B$34,Listes!$I$31,IF($C102=Listes!$B$35,(VLOOKUP('Instruction Barèmes'!$F102,Listes!$E$31:$F$36,2,FALSE)),IF($C102=Listes!$B$33,IF('Instruction Barèmes'!$E102&lt;=Listes!$A$64,'Instruction Barèmes'!$E102*Listes!$A$65,IF('Instruction Barèmes'!$E102&gt;Listes!$D$64,'Instruction Barèmes'!$E102*Listes!$D$65,(('Instruction Barèmes'!$E102*Listes!$B$65)+Listes!$C$65)))))))</f>
        <v/>
      </c>
      <c r="M102" s="279" t="str">
        <f>IF(Barèmes!M101="","",Barèmes!M101)</f>
        <v/>
      </c>
      <c r="N102" s="94" t="str">
        <f t="shared" si="4"/>
        <v/>
      </c>
      <c r="O102" s="254" t="str">
        <f t="shared" si="5"/>
        <v/>
      </c>
      <c r="P102" s="304" t="str">
        <f t="shared" si="6"/>
        <v/>
      </c>
      <c r="Q102" s="285" t="str">
        <f t="shared" si="7"/>
        <v/>
      </c>
      <c r="R102" s="259"/>
      <c r="S102" s="126"/>
    </row>
    <row r="103" spans="1:19" ht="20.100000000000001" customHeight="1" x14ac:dyDescent="0.25">
      <c r="A103" s="244">
        <v>97</v>
      </c>
      <c r="B103" s="252" t="str">
        <f>IF(Barèmes!B102="","",Barèmes!B102)</f>
        <v/>
      </c>
      <c r="C103" s="252" t="str">
        <f>IF(Barèmes!C102="","",Barèmes!C102)</f>
        <v/>
      </c>
      <c r="D103" s="252" t="str">
        <f>IF(Barèmes!D102="","",Barèmes!D102)</f>
        <v/>
      </c>
      <c r="E103" s="252" t="str">
        <f>IF(Barèmes!E102="","",Barèmes!E102)</f>
        <v/>
      </c>
      <c r="F103" s="252" t="str">
        <f>IF(Barèmes!F102="","",Barèmes!F102)</f>
        <v/>
      </c>
      <c r="G103" s="252" t="str">
        <f>IF(Barèmes!G102="","",Barèmes!G102)</f>
        <v/>
      </c>
      <c r="H103" s="252" t="str">
        <f>IF(Barèmes!H102="","",Barèmes!H102)</f>
        <v/>
      </c>
      <c r="I103" s="252" t="str">
        <f>IF(Barèmes!I102="","",Barèmes!I102)</f>
        <v/>
      </c>
      <c r="J103" s="240" t="str">
        <f>IF($G103="","",IF($C103=Listes!$B$32,IF('Instruction Barèmes'!$E103&lt;=Listes!$B$53,('Instruction Barèmes'!$E103*(VLOOKUP('Instruction Barèmes'!$D103,Listes!$A$54:$E$60,2,FALSE))),IF('Instruction Barèmes'!$E103&gt;Listes!$E$53,('Instruction Barèmes'!$E103*(VLOOKUP('Instruction Barèmes'!$D103,Listes!$A$54:$E$60,5,FALSE))),('Instruction Barèmes'!$E103*(VLOOKUP('Instruction Barèmes'!$D103,Listes!$A$54:$E$60,3,FALSE))+(VLOOKUP('Instruction Barèmes'!$D103,Listes!$A$54:$E$60,4,FALSE)))))))</f>
        <v/>
      </c>
      <c r="K103" s="240" t="str">
        <f>IF($G103="","",IF($C103=Listes!$B$31,IF('Instruction Barèmes'!$E103&lt;=Listes!$B$42,('Instruction Barèmes'!$E103*(VLOOKUP('Instruction Barèmes'!$D103,Listes!$A$43:$E$49,2,FALSE))),IF('Instruction Barèmes'!$E103&gt;Listes!$D$42,('Instruction Barèmes'!$E103*(VLOOKUP('Instruction Barèmes'!$D103,Listes!$A$43:$E$49,5,FALSE))),('Instruction Barèmes'!$E103*(VLOOKUP('Instruction Barèmes'!$D103,Listes!$A$43:$E$49,3,FALSE))+(VLOOKUP('Instruction Barèmes'!$D103,Listes!$A$43:$E$49,4,FALSE)))))))</f>
        <v/>
      </c>
      <c r="L103" s="240" t="str">
        <f>IF($G103="","",IF($C103=Listes!$B$34,Listes!$I$31,IF($C103=Listes!$B$35,(VLOOKUP('Instruction Barèmes'!$F103,Listes!$E$31:$F$36,2,FALSE)),IF($C103=Listes!$B$33,IF('Instruction Barèmes'!$E103&lt;=Listes!$A$64,'Instruction Barèmes'!$E103*Listes!$A$65,IF('Instruction Barèmes'!$E103&gt;Listes!$D$64,'Instruction Barèmes'!$E103*Listes!$D$65,(('Instruction Barèmes'!$E103*Listes!$B$65)+Listes!$C$65)))))))</f>
        <v/>
      </c>
      <c r="M103" s="279" t="str">
        <f>IF(Barèmes!M102="","",Barèmes!M102)</f>
        <v/>
      </c>
      <c r="N103" s="94" t="str">
        <f t="shared" si="4"/>
        <v/>
      </c>
      <c r="O103" s="254" t="str">
        <f t="shared" si="5"/>
        <v/>
      </c>
      <c r="P103" s="304" t="str">
        <f t="shared" si="6"/>
        <v/>
      </c>
      <c r="Q103" s="285" t="str">
        <f t="shared" si="7"/>
        <v/>
      </c>
      <c r="R103" s="259"/>
      <c r="S103" s="126"/>
    </row>
    <row r="104" spans="1:19" ht="20.100000000000001" customHeight="1" x14ac:dyDescent="0.25">
      <c r="A104" s="244">
        <v>98</v>
      </c>
      <c r="B104" s="252" t="str">
        <f>IF(Barèmes!B103="","",Barèmes!B103)</f>
        <v/>
      </c>
      <c r="C104" s="252" t="str">
        <f>IF(Barèmes!C103="","",Barèmes!C103)</f>
        <v/>
      </c>
      <c r="D104" s="252" t="str">
        <f>IF(Barèmes!D103="","",Barèmes!D103)</f>
        <v/>
      </c>
      <c r="E104" s="252" t="str">
        <f>IF(Barèmes!E103="","",Barèmes!E103)</f>
        <v/>
      </c>
      <c r="F104" s="252" t="str">
        <f>IF(Barèmes!F103="","",Barèmes!F103)</f>
        <v/>
      </c>
      <c r="G104" s="252" t="str">
        <f>IF(Barèmes!G103="","",Barèmes!G103)</f>
        <v/>
      </c>
      <c r="H104" s="252" t="str">
        <f>IF(Barèmes!H103="","",Barèmes!H103)</f>
        <v/>
      </c>
      <c r="I104" s="252" t="str">
        <f>IF(Barèmes!I103="","",Barèmes!I103)</f>
        <v/>
      </c>
      <c r="J104" s="240" t="str">
        <f>IF($G104="","",IF($C104=Listes!$B$32,IF('Instruction Barèmes'!$E104&lt;=Listes!$B$53,('Instruction Barèmes'!$E104*(VLOOKUP('Instruction Barèmes'!$D104,Listes!$A$54:$E$60,2,FALSE))),IF('Instruction Barèmes'!$E104&gt;Listes!$E$53,('Instruction Barèmes'!$E104*(VLOOKUP('Instruction Barèmes'!$D104,Listes!$A$54:$E$60,5,FALSE))),('Instruction Barèmes'!$E104*(VLOOKUP('Instruction Barèmes'!$D104,Listes!$A$54:$E$60,3,FALSE))+(VLOOKUP('Instruction Barèmes'!$D104,Listes!$A$54:$E$60,4,FALSE)))))))</f>
        <v/>
      </c>
      <c r="K104" s="240" t="str">
        <f>IF($G104="","",IF($C104=Listes!$B$31,IF('Instruction Barèmes'!$E104&lt;=Listes!$B$42,('Instruction Barèmes'!$E104*(VLOOKUP('Instruction Barèmes'!$D104,Listes!$A$43:$E$49,2,FALSE))),IF('Instruction Barèmes'!$E104&gt;Listes!$D$42,('Instruction Barèmes'!$E104*(VLOOKUP('Instruction Barèmes'!$D104,Listes!$A$43:$E$49,5,FALSE))),('Instruction Barèmes'!$E104*(VLOOKUP('Instruction Barèmes'!$D104,Listes!$A$43:$E$49,3,FALSE))+(VLOOKUP('Instruction Barèmes'!$D104,Listes!$A$43:$E$49,4,FALSE)))))))</f>
        <v/>
      </c>
      <c r="L104" s="240" t="str">
        <f>IF($G104="","",IF($C104=Listes!$B$34,Listes!$I$31,IF($C104=Listes!$B$35,(VLOOKUP('Instruction Barèmes'!$F104,Listes!$E$31:$F$36,2,FALSE)),IF($C104=Listes!$B$33,IF('Instruction Barèmes'!$E104&lt;=Listes!$A$64,'Instruction Barèmes'!$E104*Listes!$A$65,IF('Instruction Barèmes'!$E104&gt;Listes!$D$64,'Instruction Barèmes'!$E104*Listes!$D$65,(('Instruction Barèmes'!$E104*Listes!$B$65)+Listes!$C$65)))))))</f>
        <v/>
      </c>
      <c r="M104" s="279" t="str">
        <f>IF(Barèmes!M103="","",Barèmes!M103)</f>
        <v/>
      </c>
      <c r="N104" s="94" t="str">
        <f t="shared" si="4"/>
        <v/>
      </c>
      <c r="O104" s="254" t="str">
        <f t="shared" si="5"/>
        <v/>
      </c>
      <c r="P104" s="304" t="str">
        <f t="shared" si="6"/>
        <v/>
      </c>
      <c r="Q104" s="285" t="str">
        <f t="shared" si="7"/>
        <v/>
      </c>
      <c r="R104" s="259"/>
      <c r="S104" s="126"/>
    </row>
    <row r="105" spans="1:19" ht="20.100000000000001" customHeight="1" x14ac:dyDescent="0.25">
      <c r="A105" s="244">
        <v>99</v>
      </c>
      <c r="B105" s="252" t="str">
        <f>IF(Barèmes!B104="","",Barèmes!B104)</f>
        <v/>
      </c>
      <c r="C105" s="252" t="str">
        <f>IF(Barèmes!C104="","",Barèmes!C104)</f>
        <v/>
      </c>
      <c r="D105" s="252" t="str">
        <f>IF(Barèmes!D104="","",Barèmes!D104)</f>
        <v/>
      </c>
      <c r="E105" s="252" t="str">
        <f>IF(Barèmes!E104="","",Barèmes!E104)</f>
        <v/>
      </c>
      <c r="F105" s="252" t="str">
        <f>IF(Barèmes!F104="","",Barèmes!F104)</f>
        <v/>
      </c>
      <c r="G105" s="252" t="str">
        <f>IF(Barèmes!G104="","",Barèmes!G104)</f>
        <v/>
      </c>
      <c r="H105" s="252" t="str">
        <f>IF(Barèmes!H104="","",Barèmes!H104)</f>
        <v/>
      </c>
      <c r="I105" s="252" t="str">
        <f>IF(Barèmes!I104="","",Barèmes!I104)</f>
        <v/>
      </c>
      <c r="J105" s="240" t="str">
        <f>IF($G105="","",IF($C105=Listes!$B$32,IF('Instruction Barèmes'!$E105&lt;=Listes!$B$53,('Instruction Barèmes'!$E105*(VLOOKUP('Instruction Barèmes'!$D105,Listes!$A$54:$E$60,2,FALSE))),IF('Instruction Barèmes'!$E105&gt;Listes!$E$53,('Instruction Barèmes'!$E105*(VLOOKUP('Instruction Barèmes'!$D105,Listes!$A$54:$E$60,5,FALSE))),('Instruction Barèmes'!$E105*(VLOOKUP('Instruction Barèmes'!$D105,Listes!$A$54:$E$60,3,FALSE))+(VLOOKUP('Instruction Barèmes'!$D105,Listes!$A$54:$E$60,4,FALSE)))))))</f>
        <v/>
      </c>
      <c r="K105" s="240" t="str">
        <f>IF($G105="","",IF($C105=Listes!$B$31,IF('Instruction Barèmes'!$E105&lt;=Listes!$B$42,('Instruction Barèmes'!$E105*(VLOOKUP('Instruction Barèmes'!$D105,Listes!$A$43:$E$49,2,FALSE))),IF('Instruction Barèmes'!$E105&gt;Listes!$D$42,('Instruction Barèmes'!$E105*(VLOOKUP('Instruction Barèmes'!$D105,Listes!$A$43:$E$49,5,FALSE))),('Instruction Barèmes'!$E105*(VLOOKUP('Instruction Barèmes'!$D105,Listes!$A$43:$E$49,3,FALSE))+(VLOOKUP('Instruction Barèmes'!$D105,Listes!$A$43:$E$49,4,FALSE)))))))</f>
        <v/>
      </c>
      <c r="L105" s="240" t="str">
        <f>IF($G105="","",IF($C105=Listes!$B$34,Listes!$I$31,IF($C105=Listes!$B$35,(VLOOKUP('Instruction Barèmes'!$F105,Listes!$E$31:$F$36,2,FALSE)),IF($C105=Listes!$B$33,IF('Instruction Barèmes'!$E105&lt;=Listes!$A$64,'Instruction Barèmes'!$E105*Listes!$A$65,IF('Instruction Barèmes'!$E105&gt;Listes!$D$64,'Instruction Barèmes'!$E105*Listes!$D$65,(('Instruction Barèmes'!$E105*Listes!$B$65)+Listes!$C$65)))))))</f>
        <v/>
      </c>
      <c r="M105" s="279" t="str">
        <f>IF(Barèmes!M104="","",Barèmes!M104)</f>
        <v/>
      </c>
      <c r="N105" s="94" t="str">
        <f t="shared" si="4"/>
        <v/>
      </c>
      <c r="O105" s="254" t="str">
        <f t="shared" si="5"/>
        <v/>
      </c>
      <c r="P105" s="304" t="str">
        <f t="shared" si="6"/>
        <v/>
      </c>
      <c r="Q105" s="285" t="str">
        <f t="shared" si="7"/>
        <v/>
      </c>
      <c r="R105" s="259"/>
      <c r="S105" s="126"/>
    </row>
    <row r="106" spans="1:19" ht="20.100000000000001" customHeight="1" x14ac:dyDescent="0.25">
      <c r="A106" s="244">
        <v>100</v>
      </c>
      <c r="B106" s="252" t="str">
        <f>IF(Barèmes!B105="","",Barèmes!B105)</f>
        <v/>
      </c>
      <c r="C106" s="252" t="str">
        <f>IF(Barèmes!C105="","",Barèmes!C105)</f>
        <v/>
      </c>
      <c r="D106" s="252" t="str">
        <f>IF(Barèmes!D105="","",Barèmes!D105)</f>
        <v/>
      </c>
      <c r="E106" s="252" t="str">
        <f>IF(Barèmes!E105="","",Barèmes!E105)</f>
        <v/>
      </c>
      <c r="F106" s="252" t="str">
        <f>IF(Barèmes!F105="","",Barèmes!F105)</f>
        <v/>
      </c>
      <c r="G106" s="252" t="str">
        <f>IF(Barèmes!G105="","",Barèmes!G105)</f>
        <v/>
      </c>
      <c r="H106" s="252" t="str">
        <f>IF(Barèmes!H105="","",Barèmes!H105)</f>
        <v/>
      </c>
      <c r="I106" s="252" t="str">
        <f>IF(Barèmes!I105="","",Barèmes!I105)</f>
        <v/>
      </c>
      <c r="J106" s="240" t="str">
        <f>IF($G106="","",IF($C106=Listes!$B$32,IF('Instruction Barèmes'!$E106&lt;=Listes!$B$53,('Instruction Barèmes'!$E106*(VLOOKUP('Instruction Barèmes'!$D106,Listes!$A$54:$E$60,2,FALSE))),IF('Instruction Barèmes'!$E106&gt;Listes!$E$53,('Instruction Barèmes'!$E106*(VLOOKUP('Instruction Barèmes'!$D106,Listes!$A$54:$E$60,5,FALSE))),('Instruction Barèmes'!$E106*(VLOOKUP('Instruction Barèmes'!$D106,Listes!$A$54:$E$60,3,FALSE))+(VLOOKUP('Instruction Barèmes'!$D106,Listes!$A$54:$E$60,4,FALSE)))))))</f>
        <v/>
      </c>
      <c r="K106" s="240" t="str">
        <f>IF($G106="","",IF($C106=Listes!$B$31,IF('Instruction Barèmes'!$E106&lt;=Listes!$B$42,('Instruction Barèmes'!$E106*(VLOOKUP('Instruction Barèmes'!$D106,Listes!$A$43:$E$49,2,FALSE))),IF('Instruction Barèmes'!$E106&gt;Listes!$D$42,('Instruction Barèmes'!$E106*(VLOOKUP('Instruction Barèmes'!$D106,Listes!$A$43:$E$49,5,FALSE))),('Instruction Barèmes'!$E106*(VLOOKUP('Instruction Barèmes'!$D106,Listes!$A$43:$E$49,3,FALSE))+(VLOOKUP('Instruction Barèmes'!$D106,Listes!$A$43:$E$49,4,FALSE)))))))</f>
        <v/>
      </c>
      <c r="L106" s="240" t="str">
        <f>IF($G106="","",IF($C106=Listes!$B$34,Listes!$I$31,IF($C106=Listes!$B$35,(VLOOKUP('Instruction Barèmes'!$F106,Listes!$E$31:$F$36,2,FALSE)),IF($C106=Listes!$B$33,IF('Instruction Barèmes'!$E106&lt;=Listes!$A$64,'Instruction Barèmes'!$E106*Listes!$A$65,IF('Instruction Barèmes'!$E106&gt;Listes!$D$64,'Instruction Barèmes'!$E106*Listes!$D$65,(('Instruction Barèmes'!$E106*Listes!$B$65)+Listes!$C$65)))))))</f>
        <v/>
      </c>
      <c r="M106" s="279" t="str">
        <f>IF(Barèmes!M105="","",Barèmes!M105)</f>
        <v/>
      </c>
      <c r="N106" s="94" t="str">
        <f t="shared" si="4"/>
        <v/>
      </c>
      <c r="O106" s="254" t="str">
        <f t="shared" si="5"/>
        <v/>
      </c>
      <c r="P106" s="304" t="str">
        <f t="shared" si="6"/>
        <v/>
      </c>
      <c r="Q106" s="285" t="str">
        <f t="shared" si="7"/>
        <v/>
      </c>
      <c r="R106" s="259"/>
      <c r="S106" s="126"/>
    </row>
    <row r="107" spans="1:19" ht="20.100000000000001" customHeight="1" x14ac:dyDescent="0.25">
      <c r="A107" s="244">
        <v>101</v>
      </c>
      <c r="B107" s="252" t="str">
        <f>IF(Barèmes!B106="","",Barèmes!B106)</f>
        <v/>
      </c>
      <c r="C107" s="252" t="str">
        <f>IF(Barèmes!C106="","",Barèmes!C106)</f>
        <v/>
      </c>
      <c r="D107" s="252" t="str">
        <f>IF(Barèmes!D106="","",Barèmes!D106)</f>
        <v/>
      </c>
      <c r="E107" s="252" t="str">
        <f>IF(Barèmes!E106="","",Barèmes!E106)</f>
        <v/>
      </c>
      <c r="F107" s="252" t="str">
        <f>IF(Barèmes!F106="","",Barèmes!F106)</f>
        <v/>
      </c>
      <c r="G107" s="252" t="str">
        <f>IF(Barèmes!G106="","",Barèmes!G106)</f>
        <v/>
      </c>
      <c r="H107" s="252" t="str">
        <f>IF(Barèmes!H106="","",Barèmes!H106)</f>
        <v/>
      </c>
      <c r="I107" s="252" t="str">
        <f>IF(Barèmes!I106="","",Barèmes!I106)</f>
        <v/>
      </c>
      <c r="J107" s="240" t="str">
        <f>IF($G107="","",IF($C107=Listes!$B$32,IF('Instruction Barèmes'!$E107&lt;=Listes!$B$53,('Instruction Barèmes'!$E107*(VLOOKUP('Instruction Barèmes'!$D107,Listes!$A$54:$E$60,2,FALSE))),IF('Instruction Barèmes'!$E107&gt;Listes!$E$53,('Instruction Barèmes'!$E107*(VLOOKUP('Instruction Barèmes'!$D107,Listes!$A$54:$E$60,5,FALSE))),('Instruction Barèmes'!$E107*(VLOOKUP('Instruction Barèmes'!$D107,Listes!$A$54:$E$60,3,FALSE))+(VLOOKUP('Instruction Barèmes'!$D107,Listes!$A$54:$E$60,4,FALSE)))))))</f>
        <v/>
      </c>
      <c r="K107" s="240" t="str">
        <f>IF($G107="","",IF($C107=Listes!$B$31,IF('Instruction Barèmes'!$E107&lt;=Listes!$B$42,('Instruction Barèmes'!$E107*(VLOOKUP('Instruction Barèmes'!$D107,Listes!$A$43:$E$49,2,FALSE))),IF('Instruction Barèmes'!$E107&gt;Listes!$D$42,('Instruction Barèmes'!$E107*(VLOOKUP('Instruction Barèmes'!$D107,Listes!$A$43:$E$49,5,FALSE))),('Instruction Barèmes'!$E107*(VLOOKUP('Instruction Barèmes'!$D107,Listes!$A$43:$E$49,3,FALSE))+(VLOOKUP('Instruction Barèmes'!$D107,Listes!$A$43:$E$49,4,FALSE)))))))</f>
        <v/>
      </c>
      <c r="L107" s="240" t="str">
        <f>IF($G107="","",IF($C107=Listes!$B$34,Listes!$I$31,IF($C107=Listes!$B$35,(VLOOKUP('Instruction Barèmes'!$F107,Listes!$E$31:$F$36,2,FALSE)),IF($C107=Listes!$B$33,IF('Instruction Barèmes'!$E107&lt;=Listes!$A$64,'Instruction Barèmes'!$E107*Listes!$A$65,IF('Instruction Barèmes'!$E107&gt;Listes!$D$64,'Instruction Barèmes'!$E107*Listes!$D$65,(('Instruction Barèmes'!$E107*Listes!$B$65)+Listes!$C$65)))))))</f>
        <v/>
      </c>
      <c r="M107" s="279" t="str">
        <f>IF(Barèmes!M106="","",Barèmes!M106)</f>
        <v/>
      </c>
      <c r="N107" s="94" t="str">
        <f t="shared" si="4"/>
        <v/>
      </c>
      <c r="O107" s="254" t="str">
        <f t="shared" si="5"/>
        <v/>
      </c>
      <c r="P107" s="304" t="str">
        <f t="shared" si="6"/>
        <v/>
      </c>
      <c r="Q107" s="285" t="str">
        <f t="shared" si="7"/>
        <v/>
      </c>
      <c r="R107" s="259"/>
      <c r="S107" s="126"/>
    </row>
    <row r="108" spans="1:19" ht="20.100000000000001" customHeight="1" x14ac:dyDescent="0.25">
      <c r="A108" s="244">
        <v>102</v>
      </c>
      <c r="B108" s="252" t="str">
        <f>IF(Barèmes!B107="","",Barèmes!B107)</f>
        <v/>
      </c>
      <c r="C108" s="252" t="str">
        <f>IF(Barèmes!C107="","",Barèmes!C107)</f>
        <v/>
      </c>
      <c r="D108" s="252" t="str">
        <f>IF(Barèmes!D107="","",Barèmes!D107)</f>
        <v/>
      </c>
      <c r="E108" s="252" t="str">
        <f>IF(Barèmes!E107="","",Barèmes!E107)</f>
        <v/>
      </c>
      <c r="F108" s="252" t="str">
        <f>IF(Barèmes!F107="","",Barèmes!F107)</f>
        <v/>
      </c>
      <c r="G108" s="252" t="str">
        <f>IF(Barèmes!G107="","",Barèmes!G107)</f>
        <v/>
      </c>
      <c r="H108" s="252" t="str">
        <f>IF(Barèmes!H107="","",Barèmes!H107)</f>
        <v/>
      </c>
      <c r="I108" s="252" t="str">
        <f>IF(Barèmes!I107="","",Barèmes!I107)</f>
        <v/>
      </c>
      <c r="J108" s="240" t="str">
        <f>IF($G108="","",IF($C108=Listes!$B$32,IF('Instruction Barèmes'!$E108&lt;=Listes!$B$53,('Instruction Barèmes'!$E108*(VLOOKUP('Instruction Barèmes'!$D108,Listes!$A$54:$E$60,2,FALSE))),IF('Instruction Barèmes'!$E108&gt;Listes!$E$53,('Instruction Barèmes'!$E108*(VLOOKUP('Instruction Barèmes'!$D108,Listes!$A$54:$E$60,5,FALSE))),('Instruction Barèmes'!$E108*(VLOOKUP('Instruction Barèmes'!$D108,Listes!$A$54:$E$60,3,FALSE))+(VLOOKUP('Instruction Barèmes'!$D108,Listes!$A$54:$E$60,4,FALSE)))))))</f>
        <v/>
      </c>
      <c r="K108" s="240" t="str">
        <f>IF($G108="","",IF($C108=Listes!$B$31,IF('Instruction Barèmes'!$E108&lt;=Listes!$B$42,('Instruction Barèmes'!$E108*(VLOOKUP('Instruction Barèmes'!$D108,Listes!$A$43:$E$49,2,FALSE))),IF('Instruction Barèmes'!$E108&gt;Listes!$D$42,('Instruction Barèmes'!$E108*(VLOOKUP('Instruction Barèmes'!$D108,Listes!$A$43:$E$49,5,FALSE))),('Instruction Barèmes'!$E108*(VLOOKUP('Instruction Barèmes'!$D108,Listes!$A$43:$E$49,3,FALSE))+(VLOOKUP('Instruction Barèmes'!$D108,Listes!$A$43:$E$49,4,FALSE)))))))</f>
        <v/>
      </c>
      <c r="L108" s="240" t="str">
        <f>IF($G108="","",IF($C108=Listes!$B$34,Listes!$I$31,IF($C108=Listes!$B$35,(VLOOKUP('Instruction Barèmes'!$F108,Listes!$E$31:$F$36,2,FALSE)),IF($C108=Listes!$B$33,IF('Instruction Barèmes'!$E108&lt;=Listes!$A$64,'Instruction Barèmes'!$E108*Listes!$A$65,IF('Instruction Barèmes'!$E108&gt;Listes!$D$64,'Instruction Barèmes'!$E108*Listes!$D$65,(('Instruction Barèmes'!$E108*Listes!$B$65)+Listes!$C$65)))))))</f>
        <v/>
      </c>
      <c r="M108" s="279" t="str">
        <f>IF(Barèmes!M107="","",Barèmes!M107)</f>
        <v/>
      </c>
      <c r="N108" s="94" t="str">
        <f t="shared" si="4"/>
        <v/>
      </c>
      <c r="O108" s="254" t="str">
        <f t="shared" si="5"/>
        <v/>
      </c>
      <c r="P108" s="304" t="str">
        <f t="shared" si="6"/>
        <v/>
      </c>
      <c r="Q108" s="285" t="str">
        <f t="shared" si="7"/>
        <v/>
      </c>
      <c r="R108" s="259"/>
      <c r="S108" s="126"/>
    </row>
    <row r="109" spans="1:19" ht="20.100000000000001" customHeight="1" x14ac:dyDescent="0.25">
      <c r="A109" s="244">
        <v>103</v>
      </c>
      <c r="B109" s="252" t="str">
        <f>IF(Barèmes!B108="","",Barèmes!B108)</f>
        <v/>
      </c>
      <c r="C109" s="252" t="str">
        <f>IF(Barèmes!C108="","",Barèmes!C108)</f>
        <v/>
      </c>
      <c r="D109" s="252" t="str">
        <f>IF(Barèmes!D108="","",Barèmes!D108)</f>
        <v/>
      </c>
      <c r="E109" s="252" t="str">
        <f>IF(Barèmes!E108="","",Barèmes!E108)</f>
        <v/>
      </c>
      <c r="F109" s="252" t="str">
        <f>IF(Barèmes!F108="","",Barèmes!F108)</f>
        <v/>
      </c>
      <c r="G109" s="252" t="str">
        <f>IF(Barèmes!G108="","",Barèmes!G108)</f>
        <v/>
      </c>
      <c r="H109" s="252" t="str">
        <f>IF(Barèmes!H108="","",Barèmes!H108)</f>
        <v/>
      </c>
      <c r="I109" s="252" t="str">
        <f>IF(Barèmes!I108="","",Barèmes!I108)</f>
        <v/>
      </c>
      <c r="J109" s="240" t="str">
        <f>IF($G109="","",IF($C109=Listes!$B$32,IF('Instruction Barèmes'!$E109&lt;=Listes!$B$53,('Instruction Barèmes'!$E109*(VLOOKUP('Instruction Barèmes'!$D109,Listes!$A$54:$E$60,2,FALSE))),IF('Instruction Barèmes'!$E109&gt;Listes!$E$53,('Instruction Barèmes'!$E109*(VLOOKUP('Instruction Barèmes'!$D109,Listes!$A$54:$E$60,5,FALSE))),('Instruction Barèmes'!$E109*(VLOOKUP('Instruction Barèmes'!$D109,Listes!$A$54:$E$60,3,FALSE))+(VLOOKUP('Instruction Barèmes'!$D109,Listes!$A$54:$E$60,4,FALSE)))))))</f>
        <v/>
      </c>
      <c r="K109" s="240" t="str">
        <f>IF($G109="","",IF($C109=Listes!$B$31,IF('Instruction Barèmes'!$E109&lt;=Listes!$B$42,('Instruction Barèmes'!$E109*(VLOOKUP('Instruction Barèmes'!$D109,Listes!$A$43:$E$49,2,FALSE))),IF('Instruction Barèmes'!$E109&gt;Listes!$D$42,('Instruction Barèmes'!$E109*(VLOOKUP('Instruction Barèmes'!$D109,Listes!$A$43:$E$49,5,FALSE))),('Instruction Barèmes'!$E109*(VLOOKUP('Instruction Barèmes'!$D109,Listes!$A$43:$E$49,3,FALSE))+(VLOOKUP('Instruction Barèmes'!$D109,Listes!$A$43:$E$49,4,FALSE)))))))</f>
        <v/>
      </c>
      <c r="L109" s="240" t="str">
        <f>IF($G109="","",IF($C109=Listes!$B$34,Listes!$I$31,IF($C109=Listes!$B$35,(VLOOKUP('Instruction Barèmes'!$F109,Listes!$E$31:$F$36,2,FALSE)),IF($C109=Listes!$B$33,IF('Instruction Barèmes'!$E109&lt;=Listes!$A$64,'Instruction Barèmes'!$E109*Listes!$A$65,IF('Instruction Barèmes'!$E109&gt;Listes!$D$64,'Instruction Barèmes'!$E109*Listes!$D$65,(('Instruction Barèmes'!$E109*Listes!$B$65)+Listes!$C$65)))))))</f>
        <v/>
      </c>
      <c r="M109" s="279" t="str">
        <f>IF(Barèmes!M108="","",Barèmes!M108)</f>
        <v/>
      </c>
      <c r="N109" s="94" t="str">
        <f t="shared" si="4"/>
        <v/>
      </c>
      <c r="O109" s="254" t="str">
        <f t="shared" si="5"/>
        <v/>
      </c>
      <c r="P109" s="304" t="str">
        <f t="shared" si="6"/>
        <v/>
      </c>
      <c r="Q109" s="285" t="str">
        <f t="shared" si="7"/>
        <v/>
      </c>
      <c r="R109" s="259"/>
      <c r="S109" s="126"/>
    </row>
    <row r="110" spans="1:19" ht="20.100000000000001" customHeight="1" x14ac:dyDescent="0.25">
      <c r="A110" s="244">
        <v>104</v>
      </c>
      <c r="B110" s="252" t="str">
        <f>IF(Barèmes!B109="","",Barèmes!B109)</f>
        <v/>
      </c>
      <c r="C110" s="252" t="str">
        <f>IF(Barèmes!C109="","",Barèmes!C109)</f>
        <v/>
      </c>
      <c r="D110" s="252" t="str">
        <f>IF(Barèmes!D109="","",Barèmes!D109)</f>
        <v/>
      </c>
      <c r="E110" s="252" t="str">
        <f>IF(Barèmes!E109="","",Barèmes!E109)</f>
        <v/>
      </c>
      <c r="F110" s="252" t="str">
        <f>IF(Barèmes!F109="","",Barèmes!F109)</f>
        <v/>
      </c>
      <c r="G110" s="252" t="str">
        <f>IF(Barèmes!G109="","",Barèmes!G109)</f>
        <v/>
      </c>
      <c r="H110" s="252" t="str">
        <f>IF(Barèmes!H109="","",Barèmes!H109)</f>
        <v/>
      </c>
      <c r="I110" s="252" t="str">
        <f>IF(Barèmes!I109="","",Barèmes!I109)</f>
        <v/>
      </c>
      <c r="J110" s="240" t="str">
        <f>IF($G110="","",IF($C110=Listes!$B$32,IF('Instruction Barèmes'!$E110&lt;=Listes!$B$53,('Instruction Barèmes'!$E110*(VLOOKUP('Instruction Barèmes'!$D110,Listes!$A$54:$E$60,2,FALSE))),IF('Instruction Barèmes'!$E110&gt;Listes!$E$53,('Instruction Barèmes'!$E110*(VLOOKUP('Instruction Barèmes'!$D110,Listes!$A$54:$E$60,5,FALSE))),('Instruction Barèmes'!$E110*(VLOOKUP('Instruction Barèmes'!$D110,Listes!$A$54:$E$60,3,FALSE))+(VLOOKUP('Instruction Barèmes'!$D110,Listes!$A$54:$E$60,4,FALSE)))))))</f>
        <v/>
      </c>
      <c r="K110" s="240" t="str">
        <f>IF($G110="","",IF($C110=Listes!$B$31,IF('Instruction Barèmes'!$E110&lt;=Listes!$B$42,('Instruction Barèmes'!$E110*(VLOOKUP('Instruction Barèmes'!$D110,Listes!$A$43:$E$49,2,FALSE))),IF('Instruction Barèmes'!$E110&gt;Listes!$D$42,('Instruction Barèmes'!$E110*(VLOOKUP('Instruction Barèmes'!$D110,Listes!$A$43:$E$49,5,FALSE))),('Instruction Barèmes'!$E110*(VLOOKUP('Instruction Barèmes'!$D110,Listes!$A$43:$E$49,3,FALSE))+(VLOOKUP('Instruction Barèmes'!$D110,Listes!$A$43:$E$49,4,FALSE)))))))</f>
        <v/>
      </c>
      <c r="L110" s="240" t="str">
        <f>IF($G110="","",IF($C110=Listes!$B$34,Listes!$I$31,IF($C110=Listes!$B$35,(VLOOKUP('Instruction Barèmes'!$F110,Listes!$E$31:$F$36,2,FALSE)),IF($C110=Listes!$B$33,IF('Instruction Barèmes'!$E110&lt;=Listes!$A$64,'Instruction Barèmes'!$E110*Listes!$A$65,IF('Instruction Barèmes'!$E110&gt;Listes!$D$64,'Instruction Barèmes'!$E110*Listes!$D$65,(('Instruction Barèmes'!$E110*Listes!$B$65)+Listes!$C$65)))))))</f>
        <v/>
      </c>
      <c r="M110" s="279" t="str">
        <f>IF(Barèmes!M109="","",Barèmes!M109)</f>
        <v/>
      </c>
      <c r="N110" s="94" t="str">
        <f t="shared" si="4"/>
        <v/>
      </c>
      <c r="O110" s="254" t="str">
        <f t="shared" si="5"/>
        <v/>
      </c>
      <c r="P110" s="304" t="str">
        <f t="shared" si="6"/>
        <v/>
      </c>
      <c r="Q110" s="285" t="str">
        <f t="shared" si="7"/>
        <v/>
      </c>
      <c r="R110" s="259"/>
      <c r="S110" s="126"/>
    </row>
    <row r="111" spans="1:19" ht="20.100000000000001" customHeight="1" x14ac:dyDescent="0.25">
      <c r="A111" s="244">
        <v>105</v>
      </c>
      <c r="B111" s="252" t="str">
        <f>IF(Barèmes!B110="","",Barèmes!B110)</f>
        <v/>
      </c>
      <c r="C111" s="252" t="str">
        <f>IF(Barèmes!C110="","",Barèmes!C110)</f>
        <v/>
      </c>
      <c r="D111" s="252" t="str">
        <f>IF(Barèmes!D110="","",Barèmes!D110)</f>
        <v/>
      </c>
      <c r="E111" s="252" t="str">
        <f>IF(Barèmes!E110="","",Barèmes!E110)</f>
        <v/>
      </c>
      <c r="F111" s="252" t="str">
        <f>IF(Barèmes!F110="","",Barèmes!F110)</f>
        <v/>
      </c>
      <c r="G111" s="252" t="str">
        <f>IF(Barèmes!G110="","",Barèmes!G110)</f>
        <v/>
      </c>
      <c r="H111" s="252" t="str">
        <f>IF(Barèmes!H110="","",Barèmes!H110)</f>
        <v/>
      </c>
      <c r="I111" s="252" t="str">
        <f>IF(Barèmes!I110="","",Barèmes!I110)</f>
        <v/>
      </c>
      <c r="J111" s="240" t="str">
        <f>IF($G111="","",IF($C111=Listes!$B$32,IF('Instruction Barèmes'!$E111&lt;=Listes!$B$53,('Instruction Barèmes'!$E111*(VLOOKUP('Instruction Barèmes'!$D111,Listes!$A$54:$E$60,2,FALSE))),IF('Instruction Barèmes'!$E111&gt;Listes!$E$53,('Instruction Barèmes'!$E111*(VLOOKUP('Instruction Barèmes'!$D111,Listes!$A$54:$E$60,5,FALSE))),('Instruction Barèmes'!$E111*(VLOOKUP('Instruction Barèmes'!$D111,Listes!$A$54:$E$60,3,FALSE))+(VLOOKUP('Instruction Barèmes'!$D111,Listes!$A$54:$E$60,4,FALSE)))))))</f>
        <v/>
      </c>
      <c r="K111" s="240" t="str">
        <f>IF($G111="","",IF($C111=Listes!$B$31,IF('Instruction Barèmes'!$E111&lt;=Listes!$B$42,('Instruction Barèmes'!$E111*(VLOOKUP('Instruction Barèmes'!$D111,Listes!$A$43:$E$49,2,FALSE))),IF('Instruction Barèmes'!$E111&gt;Listes!$D$42,('Instruction Barèmes'!$E111*(VLOOKUP('Instruction Barèmes'!$D111,Listes!$A$43:$E$49,5,FALSE))),('Instruction Barèmes'!$E111*(VLOOKUP('Instruction Barèmes'!$D111,Listes!$A$43:$E$49,3,FALSE))+(VLOOKUP('Instruction Barèmes'!$D111,Listes!$A$43:$E$49,4,FALSE)))))))</f>
        <v/>
      </c>
      <c r="L111" s="240" t="str">
        <f>IF($G111="","",IF($C111=Listes!$B$34,Listes!$I$31,IF($C111=Listes!$B$35,(VLOOKUP('Instruction Barèmes'!$F111,Listes!$E$31:$F$36,2,FALSE)),IF($C111=Listes!$B$33,IF('Instruction Barèmes'!$E111&lt;=Listes!$A$64,'Instruction Barèmes'!$E111*Listes!$A$65,IF('Instruction Barèmes'!$E111&gt;Listes!$D$64,'Instruction Barèmes'!$E111*Listes!$D$65,(('Instruction Barèmes'!$E111*Listes!$B$65)+Listes!$C$65)))))))</f>
        <v/>
      </c>
      <c r="M111" s="279" t="str">
        <f>IF(Barèmes!M110="","",Barèmes!M110)</f>
        <v/>
      </c>
      <c r="N111" s="94" t="str">
        <f t="shared" si="4"/>
        <v/>
      </c>
      <c r="O111" s="254" t="str">
        <f t="shared" si="5"/>
        <v/>
      </c>
      <c r="P111" s="304" t="str">
        <f t="shared" si="6"/>
        <v/>
      </c>
      <c r="Q111" s="285" t="str">
        <f t="shared" si="7"/>
        <v/>
      </c>
      <c r="R111" s="259"/>
      <c r="S111" s="126"/>
    </row>
    <row r="112" spans="1:19" ht="20.100000000000001" customHeight="1" x14ac:dyDescent="0.25">
      <c r="A112" s="244">
        <v>106</v>
      </c>
      <c r="B112" s="252" t="str">
        <f>IF(Barèmes!B111="","",Barèmes!B111)</f>
        <v/>
      </c>
      <c r="C112" s="252" t="str">
        <f>IF(Barèmes!C111="","",Barèmes!C111)</f>
        <v/>
      </c>
      <c r="D112" s="252" t="str">
        <f>IF(Barèmes!D111="","",Barèmes!D111)</f>
        <v/>
      </c>
      <c r="E112" s="252" t="str">
        <f>IF(Barèmes!E111="","",Barèmes!E111)</f>
        <v/>
      </c>
      <c r="F112" s="252" t="str">
        <f>IF(Barèmes!F111="","",Barèmes!F111)</f>
        <v/>
      </c>
      <c r="G112" s="252" t="str">
        <f>IF(Barèmes!G111="","",Barèmes!G111)</f>
        <v/>
      </c>
      <c r="H112" s="252" t="str">
        <f>IF(Barèmes!H111="","",Barèmes!H111)</f>
        <v/>
      </c>
      <c r="I112" s="252" t="str">
        <f>IF(Barèmes!I111="","",Barèmes!I111)</f>
        <v/>
      </c>
      <c r="J112" s="240" t="str">
        <f>IF($G112="","",IF($C112=Listes!$B$32,IF('Instruction Barèmes'!$E112&lt;=Listes!$B$53,('Instruction Barèmes'!$E112*(VLOOKUP('Instruction Barèmes'!$D112,Listes!$A$54:$E$60,2,FALSE))),IF('Instruction Barèmes'!$E112&gt;Listes!$E$53,('Instruction Barèmes'!$E112*(VLOOKUP('Instruction Barèmes'!$D112,Listes!$A$54:$E$60,5,FALSE))),('Instruction Barèmes'!$E112*(VLOOKUP('Instruction Barèmes'!$D112,Listes!$A$54:$E$60,3,FALSE))+(VLOOKUP('Instruction Barèmes'!$D112,Listes!$A$54:$E$60,4,FALSE)))))))</f>
        <v/>
      </c>
      <c r="K112" s="240" t="str">
        <f>IF($G112="","",IF($C112=Listes!$B$31,IF('Instruction Barèmes'!$E112&lt;=Listes!$B$42,('Instruction Barèmes'!$E112*(VLOOKUP('Instruction Barèmes'!$D112,Listes!$A$43:$E$49,2,FALSE))),IF('Instruction Barèmes'!$E112&gt;Listes!$D$42,('Instruction Barèmes'!$E112*(VLOOKUP('Instruction Barèmes'!$D112,Listes!$A$43:$E$49,5,FALSE))),('Instruction Barèmes'!$E112*(VLOOKUP('Instruction Barèmes'!$D112,Listes!$A$43:$E$49,3,FALSE))+(VLOOKUP('Instruction Barèmes'!$D112,Listes!$A$43:$E$49,4,FALSE)))))))</f>
        <v/>
      </c>
      <c r="L112" s="240" t="str">
        <f>IF($G112="","",IF($C112=Listes!$B$34,Listes!$I$31,IF($C112=Listes!$B$35,(VLOOKUP('Instruction Barèmes'!$F112,Listes!$E$31:$F$36,2,FALSE)),IF($C112=Listes!$B$33,IF('Instruction Barèmes'!$E112&lt;=Listes!$A$64,'Instruction Barèmes'!$E112*Listes!$A$65,IF('Instruction Barèmes'!$E112&gt;Listes!$D$64,'Instruction Barèmes'!$E112*Listes!$D$65,(('Instruction Barèmes'!$E112*Listes!$B$65)+Listes!$C$65)))))))</f>
        <v/>
      </c>
      <c r="M112" s="279" t="str">
        <f>IF(Barèmes!M111="","",Barèmes!M111)</f>
        <v/>
      </c>
      <c r="N112" s="94" t="str">
        <f t="shared" si="4"/>
        <v/>
      </c>
      <c r="O112" s="254" t="str">
        <f t="shared" si="5"/>
        <v/>
      </c>
      <c r="P112" s="304" t="str">
        <f t="shared" si="6"/>
        <v/>
      </c>
      <c r="Q112" s="285" t="str">
        <f t="shared" si="7"/>
        <v/>
      </c>
      <c r="R112" s="259"/>
      <c r="S112" s="126"/>
    </row>
    <row r="113" spans="1:19" ht="20.100000000000001" customHeight="1" x14ac:dyDescent="0.25">
      <c r="A113" s="244">
        <v>107</v>
      </c>
      <c r="B113" s="252" t="str">
        <f>IF(Barèmes!B112="","",Barèmes!B112)</f>
        <v/>
      </c>
      <c r="C113" s="252" t="str">
        <f>IF(Barèmes!C112="","",Barèmes!C112)</f>
        <v/>
      </c>
      <c r="D113" s="252" t="str">
        <f>IF(Barèmes!D112="","",Barèmes!D112)</f>
        <v/>
      </c>
      <c r="E113" s="252" t="str">
        <f>IF(Barèmes!E112="","",Barèmes!E112)</f>
        <v/>
      </c>
      <c r="F113" s="252" t="str">
        <f>IF(Barèmes!F112="","",Barèmes!F112)</f>
        <v/>
      </c>
      <c r="G113" s="252" t="str">
        <f>IF(Barèmes!G112="","",Barèmes!G112)</f>
        <v/>
      </c>
      <c r="H113" s="252" t="str">
        <f>IF(Barèmes!H112="","",Barèmes!H112)</f>
        <v/>
      </c>
      <c r="I113" s="252" t="str">
        <f>IF(Barèmes!I112="","",Barèmes!I112)</f>
        <v/>
      </c>
      <c r="J113" s="240" t="str">
        <f>IF($G113="","",IF($C113=Listes!$B$32,IF('Instruction Barèmes'!$E113&lt;=Listes!$B$53,('Instruction Barèmes'!$E113*(VLOOKUP('Instruction Barèmes'!$D113,Listes!$A$54:$E$60,2,FALSE))),IF('Instruction Barèmes'!$E113&gt;Listes!$E$53,('Instruction Barèmes'!$E113*(VLOOKUP('Instruction Barèmes'!$D113,Listes!$A$54:$E$60,5,FALSE))),('Instruction Barèmes'!$E113*(VLOOKUP('Instruction Barèmes'!$D113,Listes!$A$54:$E$60,3,FALSE))+(VLOOKUP('Instruction Barèmes'!$D113,Listes!$A$54:$E$60,4,FALSE)))))))</f>
        <v/>
      </c>
      <c r="K113" s="240" t="str">
        <f>IF($G113="","",IF($C113=Listes!$B$31,IF('Instruction Barèmes'!$E113&lt;=Listes!$B$42,('Instruction Barèmes'!$E113*(VLOOKUP('Instruction Barèmes'!$D113,Listes!$A$43:$E$49,2,FALSE))),IF('Instruction Barèmes'!$E113&gt;Listes!$D$42,('Instruction Barèmes'!$E113*(VLOOKUP('Instruction Barèmes'!$D113,Listes!$A$43:$E$49,5,FALSE))),('Instruction Barèmes'!$E113*(VLOOKUP('Instruction Barèmes'!$D113,Listes!$A$43:$E$49,3,FALSE))+(VLOOKUP('Instruction Barèmes'!$D113,Listes!$A$43:$E$49,4,FALSE)))))))</f>
        <v/>
      </c>
      <c r="L113" s="240" t="str">
        <f>IF($G113="","",IF($C113=Listes!$B$34,Listes!$I$31,IF($C113=Listes!$B$35,(VLOOKUP('Instruction Barèmes'!$F113,Listes!$E$31:$F$36,2,FALSE)),IF($C113=Listes!$B$33,IF('Instruction Barèmes'!$E113&lt;=Listes!$A$64,'Instruction Barèmes'!$E113*Listes!$A$65,IF('Instruction Barèmes'!$E113&gt;Listes!$D$64,'Instruction Barèmes'!$E113*Listes!$D$65,(('Instruction Barèmes'!$E113*Listes!$B$65)+Listes!$C$65)))))))</f>
        <v/>
      </c>
      <c r="M113" s="279" t="str">
        <f>IF(Barèmes!M112="","",Barèmes!M112)</f>
        <v/>
      </c>
      <c r="N113" s="94" t="str">
        <f t="shared" si="4"/>
        <v/>
      </c>
      <c r="O113" s="254" t="str">
        <f t="shared" si="5"/>
        <v/>
      </c>
      <c r="P113" s="304" t="str">
        <f t="shared" si="6"/>
        <v/>
      </c>
      <c r="Q113" s="285" t="str">
        <f t="shared" si="7"/>
        <v/>
      </c>
      <c r="R113" s="259"/>
      <c r="S113" s="126"/>
    </row>
    <row r="114" spans="1:19" ht="20.100000000000001" customHeight="1" x14ac:dyDescent="0.25">
      <c r="A114" s="244">
        <v>108</v>
      </c>
      <c r="B114" s="252" t="str">
        <f>IF(Barèmes!B113="","",Barèmes!B113)</f>
        <v/>
      </c>
      <c r="C114" s="252" t="str">
        <f>IF(Barèmes!C113="","",Barèmes!C113)</f>
        <v/>
      </c>
      <c r="D114" s="252" t="str">
        <f>IF(Barèmes!D113="","",Barèmes!D113)</f>
        <v/>
      </c>
      <c r="E114" s="252" t="str">
        <f>IF(Barèmes!E113="","",Barèmes!E113)</f>
        <v/>
      </c>
      <c r="F114" s="252" t="str">
        <f>IF(Barèmes!F113="","",Barèmes!F113)</f>
        <v/>
      </c>
      <c r="G114" s="252" t="str">
        <f>IF(Barèmes!G113="","",Barèmes!G113)</f>
        <v/>
      </c>
      <c r="H114" s="252" t="str">
        <f>IF(Barèmes!H113="","",Barèmes!H113)</f>
        <v/>
      </c>
      <c r="I114" s="252" t="str">
        <f>IF(Barèmes!I113="","",Barèmes!I113)</f>
        <v/>
      </c>
      <c r="J114" s="240" t="str">
        <f>IF($G114="","",IF($C114=Listes!$B$32,IF('Instruction Barèmes'!$E114&lt;=Listes!$B$53,('Instruction Barèmes'!$E114*(VLOOKUP('Instruction Barèmes'!$D114,Listes!$A$54:$E$60,2,FALSE))),IF('Instruction Barèmes'!$E114&gt;Listes!$E$53,('Instruction Barèmes'!$E114*(VLOOKUP('Instruction Barèmes'!$D114,Listes!$A$54:$E$60,5,FALSE))),('Instruction Barèmes'!$E114*(VLOOKUP('Instruction Barèmes'!$D114,Listes!$A$54:$E$60,3,FALSE))+(VLOOKUP('Instruction Barèmes'!$D114,Listes!$A$54:$E$60,4,FALSE)))))))</f>
        <v/>
      </c>
      <c r="K114" s="240" t="str">
        <f>IF($G114="","",IF($C114=Listes!$B$31,IF('Instruction Barèmes'!$E114&lt;=Listes!$B$42,('Instruction Barèmes'!$E114*(VLOOKUP('Instruction Barèmes'!$D114,Listes!$A$43:$E$49,2,FALSE))),IF('Instruction Barèmes'!$E114&gt;Listes!$D$42,('Instruction Barèmes'!$E114*(VLOOKUP('Instruction Barèmes'!$D114,Listes!$A$43:$E$49,5,FALSE))),('Instruction Barèmes'!$E114*(VLOOKUP('Instruction Barèmes'!$D114,Listes!$A$43:$E$49,3,FALSE))+(VLOOKUP('Instruction Barèmes'!$D114,Listes!$A$43:$E$49,4,FALSE)))))))</f>
        <v/>
      </c>
      <c r="L114" s="240" t="str">
        <f>IF($G114="","",IF($C114=Listes!$B$34,Listes!$I$31,IF($C114=Listes!$B$35,(VLOOKUP('Instruction Barèmes'!$F114,Listes!$E$31:$F$36,2,FALSE)),IF($C114=Listes!$B$33,IF('Instruction Barèmes'!$E114&lt;=Listes!$A$64,'Instruction Barèmes'!$E114*Listes!$A$65,IF('Instruction Barèmes'!$E114&gt;Listes!$D$64,'Instruction Barèmes'!$E114*Listes!$D$65,(('Instruction Barèmes'!$E114*Listes!$B$65)+Listes!$C$65)))))))</f>
        <v/>
      </c>
      <c r="M114" s="279" t="str">
        <f>IF(Barèmes!M113="","",Barèmes!M113)</f>
        <v/>
      </c>
      <c r="N114" s="94" t="str">
        <f t="shared" si="4"/>
        <v/>
      </c>
      <c r="O114" s="254" t="str">
        <f t="shared" si="5"/>
        <v/>
      </c>
      <c r="P114" s="304" t="str">
        <f t="shared" si="6"/>
        <v/>
      </c>
      <c r="Q114" s="285" t="str">
        <f t="shared" si="7"/>
        <v/>
      </c>
      <c r="R114" s="259"/>
      <c r="S114" s="126"/>
    </row>
    <row r="115" spans="1:19" ht="20.100000000000001" customHeight="1" x14ac:dyDescent="0.25">
      <c r="A115" s="244">
        <v>109</v>
      </c>
      <c r="B115" s="252" t="str">
        <f>IF(Barèmes!B114="","",Barèmes!B114)</f>
        <v/>
      </c>
      <c r="C115" s="252" t="str">
        <f>IF(Barèmes!C114="","",Barèmes!C114)</f>
        <v/>
      </c>
      <c r="D115" s="252" t="str">
        <f>IF(Barèmes!D114="","",Barèmes!D114)</f>
        <v/>
      </c>
      <c r="E115" s="252" t="str">
        <f>IF(Barèmes!E114="","",Barèmes!E114)</f>
        <v/>
      </c>
      <c r="F115" s="252" t="str">
        <f>IF(Barèmes!F114="","",Barèmes!F114)</f>
        <v/>
      </c>
      <c r="G115" s="252" t="str">
        <f>IF(Barèmes!G114="","",Barèmes!G114)</f>
        <v/>
      </c>
      <c r="H115" s="252" t="str">
        <f>IF(Barèmes!H114="","",Barèmes!H114)</f>
        <v/>
      </c>
      <c r="I115" s="252" t="str">
        <f>IF(Barèmes!I114="","",Barèmes!I114)</f>
        <v/>
      </c>
      <c r="J115" s="240" t="str">
        <f>IF($G115="","",IF($C115=Listes!$B$32,IF('Instruction Barèmes'!$E115&lt;=Listes!$B$53,('Instruction Barèmes'!$E115*(VLOOKUP('Instruction Barèmes'!$D115,Listes!$A$54:$E$60,2,FALSE))),IF('Instruction Barèmes'!$E115&gt;Listes!$E$53,('Instruction Barèmes'!$E115*(VLOOKUP('Instruction Barèmes'!$D115,Listes!$A$54:$E$60,5,FALSE))),('Instruction Barèmes'!$E115*(VLOOKUP('Instruction Barèmes'!$D115,Listes!$A$54:$E$60,3,FALSE))+(VLOOKUP('Instruction Barèmes'!$D115,Listes!$A$54:$E$60,4,FALSE)))))))</f>
        <v/>
      </c>
      <c r="K115" s="240" t="str">
        <f>IF($G115="","",IF($C115=Listes!$B$31,IF('Instruction Barèmes'!$E115&lt;=Listes!$B$42,('Instruction Barèmes'!$E115*(VLOOKUP('Instruction Barèmes'!$D115,Listes!$A$43:$E$49,2,FALSE))),IF('Instruction Barèmes'!$E115&gt;Listes!$D$42,('Instruction Barèmes'!$E115*(VLOOKUP('Instruction Barèmes'!$D115,Listes!$A$43:$E$49,5,FALSE))),('Instruction Barèmes'!$E115*(VLOOKUP('Instruction Barèmes'!$D115,Listes!$A$43:$E$49,3,FALSE))+(VLOOKUP('Instruction Barèmes'!$D115,Listes!$A$43:$E$49,4,FALSE)))))))</f>
        <v/>
      </c>
      <c r="L115" s="240" t="str">
        <f>IF($G115="","",IF($C115=Listes!$B$34,Listes!$I$31,IF($C115=Listes!$B$35,(VLOOKUP('Instruction Barèmes'!$F115,Listes!$E$31:$F$36,2,FALSE)),IF($C115=Listes!$B$33,IF('Instruction Barèmes'!$E115&lt;=Listes!$A$64,'Instruction Barèmes'!$E115*Listes!$A$65,IF('Instruction Barèmes'!$E115&gt;Listes!$D$64,'Instruction Barèmes'!$E115*Listes!$D$65,(('Instruction Barèmes'!$E115*Listes!$B$65)+Listes!$C$65)))))))</f>
        <v/>
      </c>
      <c r="M115" s="279" t="str">
        <f>IF(Barèmes!M114="","",Barèmes!M114)</f>
        <v/>
      </c>
      <c r="N115" s="94" t="str">
        <f t="shared" si="4"/>
        <v/>
      </c>
      <c r="O115" s="254" t="str">
        <f t="shared" si="5"/>
        <v/>
      </c>
      <c r="P115" s="304" t="str">
        <f t="shared" si="6"/>
        <v/>
      </c>
      <c r="Q115" s="285" t="str">
        <f t="shared" si="7"/>
        <v/>
      </c>
      <c r="R115" s="259"/>
      <c r="S115" s="126"/>
    </row>
    <row r="116" spans="1:19" ht="20.100000000000001" customHeight="1" x14ac:dyDescent="0.25">
      <c r="A116" s="244">
        <v>110</v>
      </c>
      <c r="B116" s="252" t="str">
        <f>IF(Barèmes!B115="","",Barèmes!B115)</f>
        <v/>
      </c>
      <c r="C116" s="252" t="str">
        <f>IF(Barèmes!C115="","",Barèmes!C115)</f>
        <v/>
      </c>
      <c r="D116" s="252" t="str">
        <f>IF(Barèmes!D115="","",Barèmes!D115)</f>
        <v/>
      </c>
      <c r="E116" s="252" t="str">
        <f>IF(Barèmes!E115="","",Barèmes!E115)</f>
        <v/>
      </c>
      <c r="F116" s="252" t="str">
        <f>IF(Barèmes!F115="","",Barèmes!F115)</f>
        <v/>
      </c>
      <c r="G116" s="252" t="str">
        <f>IF(Barèmes!G115="","",Barèmes!G115)</f>
        <v/>
      </c>
      <c r="H116" s="252" t="str">
        <f>IF(Barèmes!H115="","",Barèmes!H115)</f>
        <v/>
      </c>
      <c r="I116" s="252" t="str">
        <f>IF(Barèmes!I115="","",Barèmes!I115)</f>
        <v/>
      </c>
      <c r="J116" s="240" t="str">
        <f>IF($G116="","",IF($C116=Listes!$B$32,IF('Instruction Barèmes'!$E116&lt;=Listes!$B$53,('Instruction Barèmes'!$E116*(VLOOKUP('Instruction Barèmes'!$D116,Listes!$A$54:$E$60,2,FALSE))),IF('Instruction Barèmes'!$E116&gt;Listes!$E$53,('Instruction Barèmes'!$E116*(VLOOKUP('Instruction Barèmes'!$D116,Listes!$A$54:$E$60,5,FALSE))),('Instruction Barèmes'!$E116*(VLOOKUP('Instruction Barèmes'!$D116,Listes!$A$54:$E$60,3,FALSE))+(VLOOKUP('Instruction Barèmes'!$D116,Listes!$A$54:$E$60,4,FALSE)))))))</f>
        <v/>
      </c>
      <c r="K116" s="240" t="str">
        <f>IF($G116="","",IF($C116=Listes!$B$31,IF('Instruction Barèmes'!$E116&lt;=Listes!$B$42,('Instruction Barèmes'!$E116*(VLOOKUP('Instruction Barèmes'!$D116,Listes!$A$43:$E$49,2,FALSE))),IF('Instruction Barèmes'!$E116&gt;Listes!$D$42,('Instruction Barèmes'!$E116*(VLOOKUP('Instruction Barèmes'!$D116,Listes!$A$43:$E$49,5,FALSE))),('Instruction Barèmes'!$E116*(VLOOKUP('Instruction Barèmes'!$D116,Listes!$A$43:$E$49,3,FALSE))+(VLOOKUP('Instruction Barèmes'!$D116,Listes!$A$43:$E$49,4,FALSE)))))))</f>
        <v/>
      </c>
      <c r="L116" s="240" t="str">
        <f>IF($G116="","",IF($C116=Listes!$B$34,Listes!$I$31,IF($C116=Listes!$B$35,(VLOOKUP('Instruction Barèmes'!$F116,Listes!$E$31:$F$36,2,FALSE)),IF($C116=Listes!$B$33,IF('Instruction Barèmes'!$E116&lt;=Listes!$A$64,'Instruction Barèmes'!$E116*Listes!$A$65,IF('Instruction Barèmes'!$E116&gt;Listes!$D$64,'Instruction Barèmes'!$E116*Listes!$D$65,(('Instruction Barèmes'!$E116*Listes!$B$65)+Listes!$C$65)))))))</f>
        <v/>
      </c>
      <c r="M116" s="279" t="str">
        <f>IF(Barèmes!M115="","",Barèmes!M115)</f>
        <v/>
      </c>
      <c r="N116" s="94" t="str">
        <f t="shared" si="4"/>
        <v/>
      </c>
      <c r="O116" s="254" t="str">
        <f t="shared" si="5"/>
        <v/>
      </c>
      <c r="P116" s="304" t="str">
        <f t="shared" si="6"/>
        <v/>
      </c>
      <c r="Q116" s="285" t="str">
        <f t="shared" si="7"/>
        <v/>
      </c>
      <c r="R116" s="259"/>
      <c r="S116" s="126"/>
    </row>
    <row r="117" spans="1:19" ht="20.100000000000001" customHeight="1" x14ac:dyDescent="0.25">
      <c r="A117" s="244">
        <v>111</v>
      </c>
      <c r="B117" s="252" t="str">
        <f>IF(Barèmes!B116="","",Barèmes!B116)</f>
        <v/>
      </c>
      <c r="C117" s="252" t="str">
        <f>IF(Barèmes!C116="","",Barèmes!C116)</f>
        <v/>
      </c>
      <c r="D117" s="252" t="str">
        <f>IF(Barèmes!D116="","",Barèmes!D116)</f>
        <v/>
      </c>
      <c r="E117" s="252" t="str">
        <f>IF(Barèmes!E116="","",Barèmes!E116)</f>
        <v/>
      </c>
      <c r="F117" s="252" t="str">
        <f>IF(Barèmes!F116="","",Barèmes!F116)</f>
        <v/>
      </c>
      <c r="G117" s="252" t="str">
        <f>IF(Barèmes!G116="","",Barèmes!G116)</f>
        <v/>
      </c>
      <c r="H117" s="252" t="str">
        <f>IF(Barèmes!H116="","",Barèmes!H116)</f>
        <v/>
      </c>
      <c r="I117" s="252" t="str">
        <f>IF(Barèmes!I116="","",Barèmes!I116)</f>
        <v/>
      </c>
      <c r="J117" s="240" t="str">
        <f>IF($G117="","",IF($C117=Listes!$B$32,IF('Instruction Barèmes'!$E117&lt;=Listes!$B$53,('Instruction Barèmes'!$E117*(VLOOKUP('Instruction Barèmes'!$D117,Listes!$A$54:$E$60,2,FALSE))),IF('Instruction Barèmes'!$E117&gt;Listes!$E$53,('Instruction Barèmes'!$E117*(VLOOKUP('Instruction Barèmes'!$D117,Listes!$A$54:$E$60,5,FALSE))),('Instruction Barèmes'!$E117*(VLOOKUP('Instruction Barèmes'!$D117,Listes!$A$54:$E$60,3,FALSE))+(VLOOKUP('Instruction Barèmes'!$D117,Listes!$A$54:$E$60,4,FALSE)))))))</f>
        <v/>
      </c>
      <c r="K117" s="240" t="str">
        <f>IF($G117="","",IF($C117=Listes!$B$31,IF('Instruction Barèmes'!$E117&lt;=Listes!$B$42,('Instruction Barèmes'!$E117*(VLOOKUP('Instruction Barèmes'!$D117,Listes!$A$43:$E$49,2,FALSE))),IF('Instruction Barèmes'!$E117&gt;Listes!$D$42,('Instruction Barèmes'!$E117*(VLOOKUP('Instruction Barèmes'!$D117,Listes!$A$43:$E$49,5,FALSE))),('Instruction Barèmes'!$E117*(VLOOKUP('Instruction Barèmes'!$D117,Listes!$A$43:$E$49,3,FALSE))+(VLOOKUP('Instruction Barèmes'!$D117,Listes!$A$43:$E$49,4,FALSE)))))))</f>
        <v/>
      </c>
      <c r="L117" s="240" t="str">
        <f>IF($G117="","",IF($C117=Listes!$B$34,Listes!$I$31,IF($C117=Listes!$B$35,(VLOOKUP('Instruction Barèmes'!$F117,Listes!$E$31:$F$36,2,FALSE)),IF($C117=Listes!$B$33,IF('Instruction Barèmes'!$E117&lt;=Listes!$A$64,'Instruction Barèmes'!$E117*Listes!$A$65,IF('Instruction Barèmes'!$E117&gt;Listes!$D$64,'Instruction Barèmes'!$E117*Listes!$D$65,(('Instruction Barèmes'!$E117*Listes!$B$65)+Listes!$C$65)))))))</f>
        <v/>
      </c>
      <c r="M117" s="279" t="str">
        <f>IF(Barèmes!M116="","",Barèmes!M116)</f>
        <v/>
      </c>
      <c r="N117" s="94" t="str">
        <f t="shared" si="4"/>
        <v/>
      </c>
      <c r="O117" s="254" t="str">
        <f t="shared" si="5"/>
        <v/>
      </c>
      <c r="P117" s="304" t="str">
        <f t="shared" si="6"/>
        <v/>
      </c>
      <c r="Q117" s="285" t="str">
        <f t="shared" si="7"/>
        <v/>
      </c>
      <c r="R117" s="259"/>
      <c r="S117" s="126"/>
    </row>
    <row r="118" spans="1:19" ht="20.100000000000001" customHeight="1" x14ac:dyDescent="0.25">
      <c r="A118" s="244">
        <v>112</v>
      </c>
      <c r="B118" s="252" t="str">
        <f>IF(Barèmes!B117="","",Barèmes!B117)</f>
        <v/>
      </c>
      <c r="C118" s="252" t="str">
        <f>IF(Barèmes!C117="","",Barèmes!C117)</f>
        <v/>
      </c>
      <c r="D118" s="252" t="str">
        <f>IF(Barèmes!D117="","",Barèmes!D117)</f>
        <v/>
      </c>
      <c r="E118" s="252" t="str">
        <f>IF(Barèmes!E117="","",Barèmes!E117)</f>
        <v/>
      </c>
      <c r="F118" s="252" t="str">
        <f>IF(Barèmes!F117="","",Barèmes!F117)</f>
        <v/>
      </c>
      <c r="G118" s="252" t="str">
        <f>IF(Barèmes!G117="","",Barèmes!G117)</f>
        <v/>
      </c>
      <c r="H118" s="252" t="str">
        <f>IF(Barèmes!H117="","",Barèmes!H117)</f>
        <v/>
      </c>
      <c r="I118" s="252" t="str">
        <f>IF(Barèmes!I117="","",Barèmes!I117)</f>
        <v/>
      </c>
      <c r="J118" s="240" t="str">
        <f>IF($G118="","",IF($C118=Listes!$B$32,IF('Instruction Barèmes'!$E118&lt;=Listes!$B$53,('Instruction Barèmes'!$E118*(VLOOKUP('Instruction Barèmes'!$D118,Listes!$A$54:$E$60,2,FALSE))),IF('Instruction Barèmes'!$E118&gt;Listes!$E$53,('Instruction Barèmes'!$E118*(VLOOKUP('Instruction Barèmes'!$D118,Listes!$A$54:$E$60,5,FALSE))),('Instruction Barèmes'!$E118*(VLOOKUP('Instruction Barèmes'!$D118,Listes!$A$54:$E$60,3,FALSE))+(VLOOKUP('Instruction Barèmes'!$D118,Listes!$A$54:$E$60,4,FALSE)))))))</f>
        <v/>
      </c>
      <c r="K118" s="240" t="str">
        <f>IF($G118="","",IF($C118=Listes!$B$31,IF('Instruction Barèmes'!$E118&lt;=Listes!$B$42,('Instruction Barèmes'!$E118*(VLOOKUP('Instruction Barèmes'!$D118,Listes!$A$43:$E$49,2,FALSE))),IF('Instruction Barèmes'!$E118&gt;Listes!$D$42,('Instruction Barèmes'!$E118*(VLOOKUP('Instruction Barèmes'!$D118,Listes!$A$43:$E$49,5,FALSE))),('Instruction Barèmes'!$E118*(VLOOKUP('Instruction Barèmes'!$D118,Listes!$A$43:$E$49,3,FALSE))+(VLOOKUP('Instruction Barèmes'!$D118,Listes!$A$43:$E$49,4,FALSE)))))))</f>
        <v/>
      </c>
      <c r="L118" s="240" t="str">
        <f>IF($G118="","",IF($C118=Listes!$B$34,Listes!$I$31,IF($C118=Listes!$B$35,(VLOOKUP('Instruction Barèmes'!$F118,Listes!$E$31:$F$36,2,FALSE)),IF($C118=Listes!$B$33,IF('Instruction Barèmes'!$E118&lt;=Listes!$A$64,'Instruction Barèmes'!$E118*Listes!$A$65,IF('Instruction Barèmes'!$E118&gt;Listes!$D$64,'Instruction Barèmes'!$E118*Listes!$D$65,(('Instruction Barèmes'!$E118*Listes!$B$65)+Listes!$C$65)))))))</f>
        <v/>
      </c>
      <c r="M118" s="279" t="str">
        <f>IF(Barèmes!M117="","",Barèmes!M117)</f>
        <v/>
      </c>
      <c r="N118" s="94" t="str">
        <f t="shared" si="4"/>
        <v/>
      </c>
      <c r="O118" s="254" t="str">
        <f t="shared" si="5"/>
        <v/>
      </c>
      <c r="P118" s="304" t="str">
        <f t="shared" si="6"/>
        <v/>
      </c>
      <c r="Q118" s="285" t="str">
        <f t="shared" si="7"/>
        <v/>
      </c>
      <c r="R118" s="259"/>
      <c r="S118" s="126"/>
    </row>
    <row r="119" spans="1:19" ht="20.100000000000001" customHeight="1" x14ac:dyDescent="0.25">
      <c r="A119" s="244">
        <v>113</v>
      </c>
      <c r="B119" s="252" t="str">
        <f>IF(Barèmes!B118="","",Barèmes!B118)</f>
        <v/>
      </c>
      <c r="C119" s="252" t="str">
        <f>IF(Barèmes!C118="","",Barèmes!C118)</f>
        <v/>
      </c>
      <c r="D119" s="252" t="str">
        <f>IF(Barèmes!D118="","",Barèmes!D118)</f>
        <v/>
      </c>
      <c r="E119" s="252" t="str">
        <f>IF(Barèmes!E118="","",Barèmes!E118)</f>
        <v/>
      </c>
      <c r="F119" s="252" t="str">
        <f>IF(Barèmes!F118="","",Barèmes!F118)</f>
        <v/>
      </c>
      <c r="G119" s="252" t="str">
        <f>IF(Barèmes!G118="","",Barèmes!G118)</f>
        <v/>
      </c>
      <c r="H119" s="252" t="str">
        <f>IF(Barèmes!H118="","",Barèmes!H118)</f>
        <v/>
      </c>
      <c r="I119" s="252" t="str">
        <f>IF(Barèmes!I118="","",Barèmes!I118)</f>
        <v/>
      </c>
      <c r="J119" s="240" t="str">
        <f>IF($G119="","",IF($C119=Listes!$B$32,IF('Instruction Barèmes'!$E119&lt;=Listes!$B$53,('Instruction Barèmes'!$E119*(VLOOKUP('Instruction Barèmes'!$D119,Listes!$A$54:$E$60,2,FALSE))),IF('Instruction Barèmes'!$E119&gt;Listes!$E$53,('Instruction Barèmes'!$E119*(VLOOKUP('Instruction Barèmes'!$D119,Listes!$A$54:$E$60,5,FALSE))),('Instruction Barèmes'!$E119*(VLOOKUP('Instruction Barèmes'!$D119,Listes!$A$54:$E$60,3,FALSE))+(VLOOKUP('Instruction Barèmes'!$D119,Listes!$A$54:$E$60,4,FALSE)))))))</f>
        <v/>
      </c>
      <c r="K119" s="240" t="str">
        <f>IF($G119="","",IF($C119=Listes!$B$31,IF('Instruction Barèmes'!$E119&lt;=Listes!$B$42,('Instruction Barèmes'!$E119*(VLOOKUP('Instruction Barèmes'!$D119,Listes!$A$43:$E$49,2,FALSE))),IF('Instruction Barèmes'!$E119&gt;Listes!$D$42,('Instruction Barèmes'!$E119*(VLOOKUP('Instruction Barèmes'!$D119,Listes!$A$43:$E$49,5,FALSE))),('Instruction Barèmes'!$E119*(VLOOKUP('Instruction Barèmes'!$D119,Listes!$A$43:$E$49,3,FALSE))+(VLOOKUP('Instruction Barèmes'!$D119,Listes!$A$43:$E$49,4,FALSE)))))))</f>
        <v/>
      </c>
      <c r="L119" s="240" t="str">
        <f>IF($G119="","",IF($C119=Listes!$B$34,Listes!$I$31,IF($C119=Listes!$B$35,(VLOOKUP('Instruction Barèmes'!$F119,Listes!$E$31:$F$36,2,FALSE)),IF($C119=Listes!$B$33,IF('Instruction Barèmes'!$E119&lt;=Listes!$A$64,'Instruction Barèmes'!$E119*Listes!$A$65,IF('Instruction Barèmes'!$E119&gt;Listes!$D$64,'Instruction Barèmes'!$E119*Listes!$D$65,(('Instruction Barèmes'!$E119*Listes!$B$65)+Listes!$C$65)))))))</f>
        <v/>
      </c>
      <c r="M119" s="279" t="str">
        <f>IF(Barèmes!M118="","",Barèmes!M118)</f>
        <v/>
      </c>
      <c r="N119" s="94" t="str">
        <f t="shared" si="4"/>
        <v/>
      </c>
      <c r="O119" s="254" t="str">
        <f t="shared" si="5"/>
        <v/>
      </c>
      <c r="P119" s="304" t="str">
        <f t="shared" si="6"/>
        <v/>
      </c>
      <c r="Q119" s="285" t="str">
        <f t="shared" si="7"/>
        <v/>
      </c>
      <c r="R119" s="259"/>
      <c r="S119" s="126"/>
    </row>
    <row r="120" spans="1:19" ht="20.100000000000001" customHeight="1" x14ac:dyDescent="0.25">
      <c r="A120" s="244">
        <v>114</v>
      </c>
      <c r="B120" s="252" t="str">
        <f>IF(Barèmes!B119="","",Barèmes!B119)</f>
        <v/>
      </c>
      <c r="C120" s="252" t="str">
        <f>IF(Barèmes!C119="","",Barèmes!C119)</f>
        <v/>
      </c>
      <c r="D120" s="252" t="str">
        <f>IF(Barèmes!D119="","",Barèmes!D119)</f>
        <v/>
      </c>
      <c r="E120" s="252" t="str">
        <f>IF(Barèmes!E119="","",Barèmes!E119)</f>
        <v/>
      </c>
      <c r="F120" s="252" t="str">
        <f>IF(Barèmes!F119="","",Barèmes!F119)</f>
        <v/>
      </c>
      <c r="G120" s="252" t="str">
        <f>IF(Barèmes!G119="","",Barèmes!G119)</f>
        <v/>
      </c>
      <c r="H120" s="252" t="str">
        <f>IF(Barèmes!H119="","",Barèmes!H119)</f>
        <v/>
      </c>
      <c r="I120" s="252" t="str">
        <f>IF(Barèmes!I119="","",Barèmes!I119)</f>
        <v/>
      </c>
      <c r="J120" s="240" t="str">
        <f>IF($G120="","",IF($C120=Listes!$B$32,IF('Instruction Barèmes'!$E120&lt;=Listes!$B$53,('Instruction Barèmes'!$E120*(VLOOKUP('Instruction Barèmes'!$D120,Listes!$A$54:$E$60,2,FALSE))),IF('Instruction Barèmes'!$E120&gt;Listes!$E$53,('Instruction Barèmes'!$E120*(VLOOKUP('Instruction Barèmes'!$D120,Listes!$A$54:$E$60,5,FALSE))),('Instruction Barèmes'!$E120*(VLOOKUP('Instruction Barèmes'!$D120,Listes!$A$54:$E$60,3,FALSE))+(VLOOKUP('Instruction Barèmes'!$D120,Listes!$A$54:$E$60,4,FALSE)))))))</f>
        <v/>
      </c>
      <c r="K120" s="240" t="str">
        <f>IF($G120="","",IF($C120=Listes!$B$31,IF('Instruction Barèmes'!$E120&lt;=Listes!$B$42,('Instruction Barèmes'!$E120*(VLOOKUP('Instruction Barèmes'!$D120,Listes!$A$43:$E$49,2,FALSE))),IF('Instruction Barèmes'!$E120&gt;Listes!$D$42,('Instruction Barèmes'!$E120*(VLOOKUP('Instruction Barèmes'!$D120,Listes!$A$43:$E$49,5,FALSE))),('Instruction Barèmes'!$E120*(VLOOKUP('Instruction Barèmes'!$D120,Listes!$A$43:$E$49,3,FALSE))+(VLOOKUP('Instruction Barèmes'!$D120,Listes!$A$43:$E$49,4,FALSE)))))))</f>
        <v/>
      </c>
      <c r="L120" s="240" t="str">
        <f>IF($G120="","",IF($C120=Listes!$B$34,Listes!$I$31,IF($C120=Listes!$B$35,(VLOOKUP('Instruction Barèmes'!$F120,Listes!$E$31:$F$36,2,FALSE)),IF($C120=Listes!$B$33,IF('Instruction Barèmes'!$E120&lt;=Listes!$A$64,'Instruction Barèmes'!$E120*Listes!$A$65,IF('Instruction Barèmes'!$E120&gt;Listes!$D$64,'Instruction Barèmes'!$E120*Listes!$D$65,(('Instruction Barèmes'!$E120*Listes!$B$65)+Listes!$C$65)))))))</f>
        <v/>
      </c>
      <c r="M120" s="279" t="str">
        <f>IF(Barèmes!M119="","",Barèmes!M119)</f>
        <v/>
      </c>
      <c r="N120" s="94" t="str">
        <f t="shared" si="4"/>
        <v/>
      </c>
      <c r="O120" s="254" t="str">
        <f t="shared" si="5"/>
        <v/>
      </c>
      <c r="P120" s="304" t="str">
        <f t="shared" si="6"/>
        <v/>
      </c>
      <c r="Q120" s="285" t="str">
        <f t="shared" si="7"/>
        <v/>
      </c>
      <c r="R120" s="259"/>
      <c r="S120" s="126"/>
    </row>
    <row r="121" spans="1:19" ht="20.100000000000001" customHeight="1" x14ac:dyDescent="0.25">
      <c r="A121" s="244">
        <v>115</v>
      </c>
      <c r="B121" s="252" t="str">
        <f>IF(Barèmes!B120="","",Barèmes!B120)</f>
        <v/>
      </c>
      <c r="C121" s="252" t="str">
        <f>IF(Barèmes!C120="","",Barèmes!C120)</f>
        <v/>
      </c>
      <c r="D121" s="252" t="str">
        <f>IF(Barèmes!D120="","",Barèmes!D120)</f>
        <v/>
      </c>
      <c r="E121" s="252" t="str">
        <f>IF(Barèmes!E120="","",Barèmes!E120)</f>
        <v/>
      </c>
      <c r="F121" s="252" t="str">
        <f>IF(Barèmes!F120="","",Barèmes!F120)</f>
        <v/>
      </c>
      <c r="G121" s="252" t="str">
        <f>IF(Barèmes!G120="","",Barèmes!G120)</f>
        <v/>
      </c>
      <c r="H121" s="252" t="str">
        <f>IF(Barèmes!H120="","",Barèmes!H120)</f>
        <v/>
      </c>
      <c r="I121" s="252" t="str">
        <f>IF(Barèmes!I120="","",Barèmes!I120)</f>
        <v/>
      </c>
      <c r="J121" s="240" t="str">
        <f>IF($G121="","",IF($C121=Listes!$B$32,IF('Instruction Barèmes'!$E121&lt;=Listes!$B$53,('Instruction Barèmes'!$E121*(VLOOKUP('Instruction Barèmes'!$D121,Listes!$A$54:$E$60,2,FALSE))),IF('Instruction Barèmes'!$E121&gt;Listes!$E$53,('Instruction Barèmes'!$E121*(VLOOKUP('Instruction Barèmes'!$D121,Listes!$A$54:$E$60,5,FALSE))),('Instruction Barèmes'!$E121*(VLOOKUP('Instruction Barèmes'!$D121,Listes!$A$54:$E$60,3,FALSE))+(VLOOKUP('Instruction Barèmes'!$D121,Listes!$A$54:$E$60,4,FALSE)))))))</f>
        <v/>
      </c>
      <c r="K121" s="240" t="str">
        <f>IF($G121="","",IF($C121=Listes!$B$31,IF('Instruction Barèmes'!$E121&lt;=Listes!$B$42,('Instruction Barèmes'!$E121*(VLOOKUP('Instruction Barèmes'!$D121,Listes!$A$43:$E$49,2,FALSE))),IF('Instruction Barèmes'!$E121&gt;Listes!$D$42,('Instruction Barèmes'!$E121*(VLOOKUP('Instruction Barèmes'!$D121,Listes!$A$43:$E$49,5,FALSE))),('Instruction Barèmes'!$E121*(VLOOKUP('Instruction Barèmes'!$D121,Listes!$A$43:$E$49,3,FALSE))+(VLOOKUP('Instruction Barèmes'!$D121,Listes!$A$43:$E$49,4,FALSE)))))))</f>
        <v/>
      </c>
      <c r="L121" s="240" t="str">
        <f>IF($G121="","",IF($C121=Listes!$B$34,Listes!$I$31,IF($C121=Listes!$B$35,(VLOOKUP('Instruction Barèmes'!$F121,Listes!$E$31:$F$36,2,FALSE)),IF($C121=Listes!$B$33,IF('Instruction Barèmes'!$E121&lt;=Listes!$A$64,'Instruction Barèmes'!$E121*Listes!$A$65,IF('Instruction Barèmes'!$E121&gt;Listes!$D$64,'Instruction Barèmes'!$E121*Listes!$D$65,(('Instruction Barèmes'!$E121*Listes!$B$65)+Listes!$C$65)))))))</f>
        <v/>
      </c>
      <c r="M121" s="279" t="str">
        <f>IF(Barèmes!M120="","",Barèmes!M120)</f>
        <v/>
      </c>
      <c r="N121" s="94" t="str">
        <f t="shared" si="4"/>
        <v/>
      </c>
      <c r="O121" s="254" t="str">
        <f t="shared" si="5"/>
        <v/>
      </c>
      <c r="P121" s="304" t="str">
        <f t="shared" si="6"/>
        <v/>
      </c>
      <c r="Q121" s="285" t="str">
        <f t="shared" si="7"/>
        <v/>
      </c>
      <c r="R121" s="259"/>
      <c r="S121" s="126"/>
    </row>
    <row r="122" spans="1:19" ht="20.100000000000001" customHeight="1" x14ac:dyDescent="0.25">
      <c r="A122" s="244">
        <v>116</v>
      </c>
      <c r="B122" s="252" t="str">
        <f>IF(Barèmes!B121="","",Barèmes!B121)</f>
        <v/>
      </c>
      <c r="C122" s="252" t="str">
        <f>IF(Barèmes!C121="","",Barèmes!C121)</f>
        <v/>
      </c>
      <c r="D122" s="252" t="str">
        <f>IF(Barèmes!D121="","",Barèmes!D121)</f>
        <v/>
      </c>
      <c r="E122" s="252" t="str">
        <f>IF(Barèmes!E121="","",Barèmes!E121)</f>
        <v/>
      </c>
      <c r="F122" s="252" t="str">
        <f>IF(Barèmes!F121="","",Barèmes!F121)</f>
        <v/>
      </c>
      <c r="G122" s="252" t="str">
        <f>IF(Barèmes!G121="","",Barèmes!G121)</f>
        <v/>
      </c>
      <c r="H122" s="252" t="str">
        <f>IF(Barèmes!H121="","",Barèmes!H121)</f>
        <v/>
      </c>
      <c r="I122" s="252" t="str">
        <f>IF(Barèmes!I121="","",Barèmes!I121)</f>
        <v/>
      </c>
      <c r="J122" s="240" t="str">
        <f>IF($G122="","",IF($C122=Listes!$B$32,IF('Instruction Barèmes'!$E122&lt;=Listes!$B$53,('Instruction Barèmes'!$E122*(VLOOKUP('Instruction Barèmes'!$D122,Listes!$A$54:$E$60,2,FALSE))),IF('Instruction Barèmes'!$E122&gt;Listes!$E$53,('Instruction Barèmes'!$E122*(VLOOKUP('Instruction Barèmes'!$D122,Listes!$A$54:$E$60,5,FALSE))),('Instruction Barèmes'!$E122*(VLOOKUP('Instruction Barèmes'!$D122,Listes!$A$54:$E$60,3,FALSE))+(VLOOKUP('Instruction Barèmes'!$D122,Listes!$A$54:$E$60,4,FALSE)))))))</f>
        <v/>
      </c>
      <c r="K122" s="240" t="str">
        <f>IF($G122="","",IF($C122=Listes!$B$31,IF('Instruction Barèmes'!$E122&lt;=Listes!$B$42,('Instruction Barèmes'!$E122*(VLOOKUP('Instruction Barèmes'!$D122,Listes!$A$43:$E$49,2,FALSE))),IF('Instruction Barèmes'!$E122&gt;Listes!$D$42,('Instruction Barèmes'!$E122*(VLOOKUP('Instruction Barèmes'!$D122,Listes!$A$43:$E$49,5,FALSE))),('Instruction Barèmes'!$E122*(VLOOKUP('Instruction Barèmes'!$D122,Listes!$A$43:$E$49,3,FALSE))+(VLOOKUP('Instruction Barèmes'!$D122,Listes!$A$43:$E$49,4,FALSE)))))))</f>
        <v/>
      </c>
      <c r="L122" s="240" t="str">
        <f>IF($G122="","",IF($C122=Listes!$B$34,Listes!$I$31,IF($C122=Listes!$B$35,(VLOOKUP('Instruction Barèmes'!$F122,Listes!$E$31:$F$36,2,FALSE)),IF($C122=Listes!$B$33,IF('Instruction Barèmes'!$E122&lt;=Listes!$A$64,'Instruction Barèmes'!$E122*Listes!$A$65,IF('Instruction Barèmes'!$E122&gt;Listes!$D$64,'Instruction Barèmes'!$E122*Listes!$D$65,(('Instruction Barèmes'!$E122*Listes!$B$65)+Listes!$C$65)))))))</f>
        <v/>
      </c>
      <c r="M122" s="279" t="str">
        <f>IF(Barèmes!M121="","",Barèmes!M121)</f>
        <v/>
      </c>
      <c r="N122" s="94" t="str">
        <f t="shared" si="4"/>
        <v/>
      </c>
      <c r="O122" s="254" t="str">
        <f t="shared" si="5"/>
        <v/>
      </c>
      <c r="P122" s="304" t="str">
        <f t="shared" si="6"/>
        <v/>
      </c>
      <c r="Q122" s="285" t="str">
        <f t="shared" si="7"/>
        <v/>
      </c>
      <c r="R122" s="259"/>
      <c r="S122" s="126"/>
    </row>
    <row r="123" spans="1:19" ht="20.100000000000001" customHeight="1" x14ac:dyDescent="0.25">
      <c r="A123" s="244">
        <v>117</v>
      </c>
      <c r="B123" s="252" t="str">
        <f>IF(Barèmes!B122="","",Barèmes!B122)</f>
        <v/>
      </c>
      <c r="C123" s="252" t="str">
        <f>IF(Barèmes!C122="","",Barèmes!C122)</f>
        <v/>
      </c>
      <c r="D123" s="252" t="str">
        <f>IF(Barèmes!D122="","",Barèmes!D122)</f>
        <v/>
      </c>
      <c r="E123" s="252" t="str">
        <f>IF(Barèmes!E122="","",Barèmes!E122)</f>
        <v/>
      </c>
      <c r="F123" s="252" t="str">
        <f>IF(Barèmes!F122="","",Barèmes!F122)</f>
        <v/>
      </c>
      <c r="G123" s="252" t="str">
        <f>IF(Barèmes!G122="","",Barèmes!G122)</f>
        <v/>
      </c>
      <c r="H123" s="252" t="str">
        <f>IF(Barèmes!H122="","",Barèmes!H122)</f>
        <v/>
      </c>
      <c r="I123" s="252" t="str">
        <f>IF(Barèmes!I122="","",Barèmes!I122)</f>
        <v/>
      </c>
      <c r="J123" s="240" t="str">
        <f>IF($G123="","",IF($C123=Listes!$B$32,IF('Instruction Barèmes'!$E123&lt;=Listes!$B$53,('Instruction Barèmes'!$E123*(VLOOKUP('Instruction Barèmes'!$D123,Listes!$A$54:$E$60,2,FALSE))),IF('Instruction Barèmes'!$E123&gt;Listes!$E$53,('Instruction Barèmes'!$E123*(VLOOKUP('Instruction Barèmes'!$D123,Listes!$A$54:$E$60,5,FALSE))),('Instruction Barèmes'!$E123*(VLOOKUP('Instruction Barèmes'!$D123,Listes!$A$54:$E$60,3,FALSE))+(VLOOKUP('Instruction Barèmes'!$D123,Listes!$A$54:$E$60,4,FALSE)))))))</f>
        <v/>
      </c>
      <c r="K123" s="240" t="str">
        <f>IF($G123="","",IF($C123=Listes!$B$31,IF('Instruction Barèmes'!$E123&lt;=Listes!$B$42,('Instruction Barèmes'!$E123*(VLOOKUP('Instruction Barèmes'!$D123,Listes!$A$43:$E$49,2,FALSE))),IF('Instruction Barèmes'!$E123&gt;Listes!$D$42,('Instruction Barèmes'!$E123*(VLOOKUP('Instruction Barèmes'!$D123,Listes!$A$43:$E$49,5,FALSE))),('Instruction Barèmes'!$E123*(VLOOKUP('Instruction Barèmes'!$D123,Listes!$A$43:$E$49,3,FALSE))+(VLOOKUP('Instruction Barèmes'!$D123,Listes!$A$43:$E$49,4,FALSE)))))))</f>
        <v/>
      </c>
      <c r="L123" s="240" t="str">
        <f>IF($G123="","",IF($C123=Listes!$B$34,Listes!$I$31,IF($C123=Listes!$B$35,(VLOOKUP('Instruction Barèmes'!$F123,Listes!$E$31:$F$36,2,FALSE)),IF($C123=Listes!$B$33,IF('Instruction Barèmes'!$E123&lt;=Listes!$A$64,'Instruction Barèmes'!$E123*Listes!$A$65,IF('Instruction Barèmes'!$E123&gt;Listes!$D$64,'Instruction Barèmes'!$E123*Listes!$D$65,(('Instruction Barèmes'!$E123*Listes!$B$65)+Listes!$C$65)))))))</f>
        <v/>
      </c>
      <c r="M123" s="279" t="str">
        <f>IF(Barèmes!M122="","",Barèmes!M122)</f>
        <v/>
      </c>
      <c r="N123" s="94" t="str">
        <f t="shared" si="4"/>
        <v/>
      </c>
      <c r="O123" s="254" t="str">
        <f t="shared" si="5"/>
        <v/>
      </c>
      <c r="P123" s="304" t="str">
        <f t="shared" si="6"/>
        <v/>
      </c>
      <c r="Q123" s="285" t="str">
        <f t="shared" si="7"/>
        <v/>
      </c>
      <c r="R123" s="259"/>
      <c r="S123" s="126"/>
    </row>
    <row r="124" spans="1:19" ht="20.100000000000001" customHeight="1" x14ac:dyDescent="0.25">
      <c r="A124" s="244">
        <v>118</v>
      </c>
      <c r="B124" s="252" t="str">
        <f>IF(Barèmes!B123="","",Barèmes!B123)</f>
        <v/>
      </c>
      <c r="C124" s="252" t="str">
        <f>IF(Barèmes!C123="","",Barèmes!C123)</f>
        <v/>
      </c>
      <c r="D124" s="252" t="str">
        <f>IF(Barèmes!D123="","",Barèmes!D123)</f>
        <v/>
      </c>
      <c r="E124" s="252" t="str">
        <f>IF(Barèmes!E123="","",Barèmes!E123)</f>
        <v/>
      </c>
      <c r="F124" s="252" t="str">
        <f>IF(Barèmes!F123="","",Barèmes!F123)</f>
        <v/>
      </c>
      <c r="G124" s="252" t="str">
        <f>IF(Barèmes!G123="","",Barèmes!G123)</f>
        <v/>
      </c>
      <c r="H124" s="252" t="str">
        <f>IF(Barèmes!H123="","",Barèmes!H123)</f>
        <v/>
      </c>
      <c r="I124" s="252" t="str">
        <f>IF(Barèmes!I123="","",Barèmes!I123)</f>
        <v/>
      </c>
      <c r="J124" s="240" t="str">
        <f>IF($G124="","",IF($C124=Listes!$B$32,IF('Instruction Barèmes'!$E124&lt;=Listes!$B$53,('Instruction Barèmes'!$E124*(VLOOKUP('Instruction Barèmes'!$D124,Listes!$A$54:$E$60,2,FALSE))),IF('Instruction Barèmes'!$E124&gt;Listes!$E$53,('Instruction Barèmes'!$E124*(VLOOKUP('Instruction Barèmes'!$D124,Listes!$A$54:$E$60,5,FALSE))),('Instruction Barèmes'!$E124*(VLOOKUP('Instruction Barèmes'!$D124,Listes!$A$54:$E$60,3,FALSE))+(VLOOKUP('Instruction Barèmes'!$D124,Listes!$A$54:$E$60,4,FALSE)))))))</f>
        <v/>
      </c>
      <c r="K124" s="240" t="str">
        <f>IF($G124="","",IF($C124=Listes!$B$31,IF('Instruction Barèmes'!$E124&lt;=Listes!$B$42,('Instruction Barèmes'!$E124*(VLOOKUP('Instruction Barèmes'!$D124,Listes!$A$43:$E$49,2,FALSE))),IF('Instruction Barèmes'!$E124&gt;Listes!$D$42,('Instruction Barèmes'!$E124*(VLOOKUP('Instruction Barèmes'!$D124,Listes!$A$43:$E$49,5,FALSE))),('Instruction Barèmes'!$E124*(VLOOKUP('Instruction Barèmes'!$D124,Listes!$A$43:$E$49,3,FALSE))+(VLOOKUP('Instruction Barèmes'!$D124,Listes!$A$43:$E$49,4,FALSE)))))))</f>
        <v/>
      </c>
      <c r="L124" s="240" t="str">
        <f>IF($G124="","",IF($C124=Listes!$B$34,Listes!$I$31,IF($C124=Listes!$B$35,(VLOOKUP('Instruction Barèmes'!$F124,Listes!$E$31:$F$36,2,FALSE)),IF($C124=Listes!$B$33,IF('Instruction Barèmes'!$E124&lt;=Listes!$A$64,'Instruction Barèmes'!$E124*Listes!$A$65,IF('Instruction Barèmes'!$E124&gt;Listes!$D$64,'Instruction Barèmes'!$E124*Listes!$D$65,(('Instruction Barèmes'!$E124*Listes!$B$65)+Listes!$C$65)))))))</f>
        <v/>
      </c>
      <c r="M124" s="279" t="str">
        <f>IF(Barèmes!M123="","",Barèmes!M123)</f>
        <v/>
      </c>
      <c r="N124" s="94" t="str">
        <f t="shared" si="4"/>
        <v/>
      </c>
      <c r="O124" s="254" t="str">
        <f t="shared" si="5"/>
        <v/>
      </c>
      <c r="P124" s="304" t="str">
        <f t="shared" si="6"/>
        <v/>
      </c>
      <c r="Q124" s="285" t="str">
        <f t="shared" si="7"/>
        <v/>
      </c>
      <c r="R124" s="259"/>
      <c r="S124" s="126"/>
    </row>
    <row r="125" spans="1:19" ht="20.100000000000001" customHeight="1" x14ac:dyDescent="0.25">
      <c r="A125" s="244">
        <v>119</v>
      </c>
      <c r="B125" s="252" t="str">
        <f>IF(Barèmes!B124="","",Barèmes!B124)</f>
        <v/>
      </c>
      <c r="C125" s="252" t="str">
        <f>IF(Barèmes!C124="","",Barèmes!C124)</f>
        <v/>
      </c>
      <c r="D125" s="252" t="str">
        <f>IF(Barèmes!D124="","",Barèmes!D124)</f>
        <v/>
      </c>
      <c r="E125" s="252" t="str">
        <f>IF(Barèmes!E124="","",Barèmes!E124)</f>
        <v/>
      </c>
      <c r="F125" s="252" t="str">
        <f>IF(Barèmes!F124="","",Barèmes!F124)</f>
        <v/>
      </c>
      <c r="G125" s="252" t="str">
        <f>IF(Barèmes!G124="","",Barèmes!G124)</f>
        <v/>
      </c>
      <c r="H125" s="252" t="str">
        <f>IF(Barèmes!H124="","",Barèmes!H124)</f>
        <v/>
      </c>
      <c r="I125" s="252" t="str">
        <f>IF(Barèmes!I124="","",Barèmes!I124)</f>
        <v/>
      </c>
      <c r="J125" s="240" t="str">
        <f>IF($G125="","",IF($C125=Listes!$B$32,IF('Instruction Barèmes'!$E125&lt;=Listes!$B$53,('Instruction Barèmes'!$E125*(VLOOKUP('Instruction Barèmes'!$D125,Listes!$A$54:$E$60,2,FALSE))),IF('Instruction Barèmes'!$E125&gt;Listes!$E$53,('Instruction Barèmes'!$E125*(VLOOKUP('Instruction Barèmes'!$D125,Listes!$A$54:$E$60,5,FALSE))),('Instruction Barèmes'!$E125*(VLOOKUP('Instruction Barèmes'!$D125,Listes!$A$54:$E$60,3,FALSE))+(VLOOKUP('Instruction Barèmes'!$D125,Listes!$A$54:$E$60,4,FALSE)))))))</f>
        <v/>
      </c>
      <c r="K125" s="240" t="str">
        <f>IF($G125="","",IF($C125=Listes!$B$31,IF('Instruction Barèmes'!$E125&lt;=Listes!$B$42,('Instruction Barèmes'!$E125*(VLOOKUP('Instruction Barèmes'!$D125,Listes!$A$43:$E$49,2,FALSE))),IF('Instruction Barèmes'!$E125&gt;Listes!$D$42,('Instruction Barèmes'!$E125*(VLOOKUP('Instruction Barèmes'!$D125,Listes!$A$43:$E$49,5,FALSE))),('Instruction Barèmes'!$E125*(VLOOKUP('Instruction Barèmes'!$D125,Listes!$A$43:$E$49,3,FALSE))+(VLOOKUP('Instruction Barèmes'!$D125,Listes!$A$43:$E$49,4,FALSE)))))))</f>
        <v/>
      </c>
      <c r="L125" s="240" t="str">
        <f>IF($G125="","",IF($C125=Listes!$B$34,Listes!$I$31,IF($C125=Listes!$B$35,(VLOOKUP('Instruction Barèmes'!$F125,Listes!$E$31:$F$36,2,FALSE)),IF($C125=Listes!$B$33,IF('Instruction Barèmes'!$E125&lt;=Listes!$A$64,'Instruction Barèmes'!$E125*Listes!$A$65,IF('Instruction Barèmes'!$E125&gt;Listes!$D$64,'Instruction Barèmes'!$E125*Listes!$D$65,(('Instruction Barèmes'!$E125*Listes!$B$65)+Listes!$C$65)))))))</f>
        <v/>
      </c>
      <c r="M125" s="279" t="str">
        <f>IF(Barèmes!M124="","",Barèmes!M124)</f>
        <v/>
      </c>
      <c r="N125" s="94" t="str">
        <f t="shared" si="4"/>
        <v/>
      </c>
      <c r="O125" s="254" t="str">
        <f t="shared" si="5"/>
        <v/>
      </c>
      <c r="P125" s="304" t="str">
        <f t="shared" si="6"/>
        <v/>
      </c>
      <c r="Q125" s="285" t="str">
        <f t="shared" si="7"/>
        <v/>
      </c>
      <c r="R125" s="259"/>
      <c r="S125" s="126"/>
    </row>
    <row r="126" spans="1:19" ht="20.100000000000001" customHeight="1" x14ac:dyDescent="0.25">
      <c r="A126" s="244">
        <v>120</v>
      </c>
      <c r="B126" s="252" t="str">
        <f>IF(Barèmes!B125="","",Barèmes!B125)</f>
        <v/>
      </c>
      <c r="C126" s="252" t="str">
        <f>IF(Barèmes!C125="","",Barèmes!C125)</f>
        <v/>
      </c>
      <c r="D126" s="252" t="str">
        <f>IF(Barèmes!D125="","",Barèmes!D125)</f>
        <v/>
      </c>
      <c r="E126" s="252" t="str">
        <f>IF(Barèmes!E125="","",Barèmes!E125)</f>
        <v/>
      </c>
      <c r="F126" s="252" t="str">
        <f>IF(Barèmes!F125="","",Barèmes!F125)</f>
        <v/>
      </c>
      <c r="G126" s="252" t="str">
        <f>IF(Barèmes!G125="","",Barèmes!G125)</f>
        <v/>
      </c>
      <c r="H126" s="252" t="str">
        <f>IF(Barèmes!H125="","",Barèmes!H125)</f>
        <v/>
      </c>
      <c r="I126" s="252" t="str">
        <f>IF(Barèmes!I125="","",Barèmes!I125)</f>
        <v/>
      </c>
      <c r="J126" s="240" t="str">
        <f>IF($G126="","",IF($C126=Listes!$B$32,IF('Instruction Barèmes'!$E126&lt;=Listes!$B$53,('Instruction Barèmes'!$E126*(VLOOKUP('Instruction Barèmes'!$D126,Listes!$A$54:$E$60,2,FALSE))),IF('Instruction Barèmes'!$E126&gt;Listes!$E$53,('Instruction Barèmes'!$E126*(VLOOKUP('Instruction Barèmes'!$D126,Listes!$A$54:$E$60,5,FALSE))),('Instruction Barèmes'!$E126*(VLOOKUP('Instruction Barèmes'!$D126,Listes!$A$54:$E$60,3,FALSE))+(VLOOKUP('Instruction Barèmes'!$D126,Listes!$A$54:$E$60,4,FALSE)))))))</f>
        <v/>
      </c>
      <c r="K126" s="240" t="str">
        <f>IF($G126="","",IF($C126=Listes!$B$31,IF('Instruction Barèmes'!$E126&lt;=Listes!$B$42,('Instruction Barèmes'!$E126*(VLOOKUP('Instruction Barèmes'!$D126,Listes!$A$43:$E$49,2,FALSE))),IF('Instruction Barèmes'!$E126&gt;Listes!$D$42,('Instruction Barèmes'!$E126*(VLOOKUP('Instruction Barèmes'!$D126,Listes!$A$43:$E$49,5,FALSE))),('Instruction Barèmes'!$E126*(VLOOKUP('Instruction Barèmes'!$D126,Listes!$A$43:$E$49,3,FALSE))+(VLOOKUP('Instruction Barèmes'!$D126,Listes!$A$43:$E$49,4,FALSE)))))))</f>
        <v/>
      </c>
      <c r="L126" s="240" t="str">
        <f>IF($G126="","",IF($C126=Listes!$B$34,Listes!$I$31,IF($C126=Listes!$B$35,(VLOOKUP('Instruction Barèmes'!$F126,Listes!$E$31:$F$36,2,FALSE)),IF($C126=Listes!$B$33,IF('Instruction Barèmes'!$E126&lt;=Listes!$A$64,'Instruction Barèmes'!$E126*Listes!$A$65,IF('Instruction Barèmes'!$E126&gt;Listes!$D$64,'Instruction Barèmes'!$E126*Listes!$D$65,(('Instruction Barèmes'!$E126*Listes!$B$65)+Listes!$C$65)))))))</f>
        <v/>
      </c>
      <c r="M126" s="279" t="str">
        <f>IF(Barèmes!M125="","",Barèmes!M125)</f>
        <v/>
      </c>
      <c r="N126" s="94" t="str">
        <f t="shared" si="4"/>
        <v/>
      </c>
      <c r="O126" s="254" t="str">
        <f t="shared" si="5"/>
        <v/>
      </c>
      <c r="P126" s="304" t="str">
        <f t="shared" si="6"/>
        <v/>
      </c>
      <c r="Q126" s="285" t="str">
        <f t="shared" si="7"/>
        <v/>
      </c>
      <c r="R126" s="259"/>
      <c r="S126" s="126"/>
    </row>
    <row r="127" spans="1:19" ht="20.100000000000001" customHeight="1" x14ac:dyDescent="0.25">
      <c r="A127" s="244">
        <v>121</v>
      </c>
      <c r="B127" s="252" t="str">
        <f>IF(Barèmes!B126="","",Barèmes!B126)</f>
        <v/>
      </c>
      <c r="C127" s="252" t="str">
        <f>IF(Barèmes!C126="","",Barèmes!C126)</f>
        <v/>
      </c>
      <c r="D127" s="252" t="str">
        <f>IF(Barèmes!D126="","",Barèmes!D126)</f>
        <v/>
      </c>
      <c r="E127" s="252" t="str">
        <f>IF(Barèmes!E126="","",Barèmes!E126)</f>
        <v/>
      </c>
      <c r="F127" s="252" t="str">
        <f>IF(Barèmes!F126="","",Barèmes!F126)</f>
        <v/>
      </c>
      <c r="G127" s="252" t="str">
        <f>IF(Barèmes!G126="","",Barèmes!G126)</f>
        <v/>
      </c>
      <c r="H127" s="252" t="str">
        <f>IF(Barèmes!H126="","",Barèmes!H126)</f>
        <v/>
      </c>
      <c r="I127" s="252" t="str">
        <f>IF(Barèmes!I126="","",Barèmes!I126)</f>
        <v/>
      </c>
      <c r="J127" s="240" t="str">
        <f>IF($G127="","",IF($C127=Listes!$B$32,IF('Instruction Barèmes'!$E127&lt;=Listes!$B$53,('Instruction Barèmes'!$E127*(VLOOKUP('Instruction Barèmes'!$D127,Listes!$A$54:$E$60,2,FALSE))),IF('Instruction Barèmes'!$E127&gt;Listes!$E$53,('Instruction Barèmes'!$E127*(VLOOKUP('Instruction Barèmes'!$D127,Listes!$A$54:$E$60,5,FALSE))),('Instruction Barèmes'!$E127*(VLOOKUP('Instruction Barèmes'!$D127,Listes!$A$54:$E$60,3,FALSE))+(VLOOKUP('Instruction Barèmes'!$D127,Listes!$A$54:$E$60,4,FALSE)))))))</f>
        <v/>
      </c>
      <c r="K127" s="240" t="str">
        <f>IF($G127="","",IF($C127=Listes!$B$31,IF('Instruction Barèmes'!$E127&lt;=Listes!$B$42,('Instruction Barèmes'!$E127*(VLOOKUP('Instruction Barèmes'!$D127,Listes!$A$43:$E$49,2,FALSE))),IF('Instruction Barèmes'!$E127&gt;Listes!$D$42,('Instruction Barèmes'!$E127*(VLOOKUP('Instruction Barèmes'!$D127,Listes!$A$43:$E$49,5,FALSE))),('Instruction Barèmes'!$E127*(VLOOKUP('Instruction Barèmes'!$D127,Listes!$A$43:$E$49,3,FALSE))+(VLOOKUP('Instruction Barèmes'!$D127,Listes!$A$43:$E$49,4,FALSE)))))))</f>
        <v/>
      </c>
      <c r="L127" s="240" t="str">
        <f>IF($G127="","",IF($C127=Listes!$B$34,Listes!$I$31,IF($C127=Listes!$B$35,(VLOOKUP('Instruction Barèmes'!$F127,Listes!$E$31:$F$36,2,FALSE)),IF($C127=Listes!$B$33,IF('Instruction Barèmes'!$E127&lt;=Listes!$A$64,'Instruction Barèmes'!$E127*Listes!$A$65,IF('Instruction Barèmes'!$E127&gt;Listes!$D$64,'Instruction Barèmes'!$E127*Listes!$D$65,(('Instruction Barèmes'!$E127*Listes!$B$65)+Listes!$C$65)))))))</f>
        <v/>
      </c>
      <c r="M127" s="279" t="str">
        <f>IF(Barèmes!M126="","",Barèmes!M126)</f>
        <v/>
      </c>
      <c r="N127" s="94" t="str">
        <f t="shared" si="4"/>
        <v/>
      </c>
      <c r="O127" s="254" t="str">
        <f t="shared" si="5"/>
        <v/>
      </c>
      <c r="P127" s="304" t="str">
        <f t="shared" si="6"/>
        <v/>
      </c>
      <c r="Q127" s="285" t="str">
        <f t="shared" si="7"/>
        <v/>
      </c>
      <c r="R127" s="259"/>
      <c r="S127" s="126"/>
    </row>
    <row r="128" spans="1:19" ht="20.100000000000001" customHeight="1" x14ac:dyDescent="0.25">
      <c r="A128" s="244">
        <v>122</v>
      </c>
      <c r="B128" s="252" t="str">
        <f>IF(Barèmes!B127="","",Barèmes!B127)</f>
        <v/>
      </c>
      <c r="C128" s="252" t="str">
        <f>IF(Barèmes!C127="","",Barèmes!C127)</f>
        <v/>
      </c>
      <c r="D128" s="252" t="str">
        <f>IF(Barèmes!D127="","",Barèmes!D127)</f>
        <v/>
      </c>
      <c r="E128" s="252" t="str">
        <f>IF(Barèmes!E127="","",Barèmes!E127)</f>
        <v/>
      </c>
      <c r="F128" s="252" t="str">
        <f>IF(Barèmes!F127="","",Barèmes!F127)</f>
        <v/>
      </c>
      <c r="G128" s="252" t="str">
        <f>IF(Barèmes!G127="","",Barèmes!G127)</f>
        <v/>
      </c>
      <c r="H128" s="252" t="str">
        <f>IF(Barèmes!H127="","",Barèmes!H127)</f>
        <v/>
      </c>
      <c r="I128" s="252" t="str">
        <f>IF(Barèmes!I127="","",Barèmes!I127)</f>
        <v/>
      </c>
      <c r="J128" s="240" t="str">
        <f>IF($G128="","",IF($C128=Listes!$B$32,IF('Instruction Barèmes'!$E128&lt;=Listes!$B$53,('Instruction Barèmes'!$E128*(VLOOKUP('Instruction Barèmes'!$D128,Listes!$A$54:$E$60,2,FALSE))),IF('Instruction Barèmes'!$E128&gt;Listes!$E$53,('Instruction Barèmes'!$E128*(VLOOKUP('Instruction Barèmes'!$D128,Listes!$A$54:$E$60,5,FALSE))),('Instruction Barèmes'!$E128*(VLOOKUP('Instruction Barèmes'!$D128,Listes!$A$54:$E$60,3,FALSE))+(VLOOKUP('Instruction Barèmes'!$D128,Listes!$A$54:$E$60,4,FALSE)))))))</f>
        <v/>
      </c>
      <c r="K128" s="240" t="str">
        <f>IF($G128="","",IF($C128=Listes!$B$31,IF('Instruction Barèmes'!$E128&lt;=Listes!$B$42,('Instruction Barèmes'!$E128*(VLOOKUP('Instruction Barèmes'!$D128,Listes!$A$43:$E$49,2,FALSE))),IF('Instruction Barèmes'!$E128&gt;Listes!$D$42,('Instruction Barèmes'!$E128*(VLOOKUP('Instruction Barèmes'!$D128,Listes!$A$43:$E$49,5,FALSE))),('Instruction Barèmes'!$E128*(VLOOKUP('Instruction Barèmes'!$D128,Listes!$A$43:$E$49,3,FALSE))+(VLOOKUP('Instruction Barèmes'!$D128,Listes!$A$43:$E$49,4,FALSE)))))))</f>
        <v/>
      </c>
      <c r="L128" s="240" t="str">
        <f>IF($G128="","",IF($C128=Listes!$B$34,Listes!$I$31,IF($C128=Listes!$B$35,(VLOOKUP('Instruction Barèmes'!$F128,Listes!$E$31:$F$36,2,FALSE)),IF($C128=Listes!$B$33,IF('Instruction Barèmes'!$E128&lt;=Listes!$A$64,'Instruction Barèmes'!$E128*Listes!$A$65,IF('Instruction Barèmes'!$E128&gt;Listes!$D$64,'Instruction Barèmes'!$E128*Listes!$D$65,(('Instruction Barèmes'!$E128*Listes!$B$65)+Listes!$C$65)))))))</f>
        <v/>
      </c>
      <c r="M128" s="279" t="str">
        <f>IF(Barèmes!M127="","",Barèmes!M127)</f>
        <v/>
      </c>
      <c r="N128" s="94" t="str">
        <f t="shared" si="4"/>
        <v/>
      </c>
      <c r="O128" s="254" t="str">
        <f t="shared" si="5"/>
        <v/>
      </c>
      <c r="P128" s="304" t="str">
        <f t="shared" si="6"/>
        <v/>
      </c>
      <c r="Q128" s="285" t="str">
        <f t="shared" si="7"/>
        <v/>
      </c>
      <c r="R128" s="259"/>
      <c r="S128" s="126"/>
    </row>
    <row r="129" spans="1:19" ht="20.100000000000001" customHeight="1" x14ac:dyDescent="0.25">
      <c r="A129" s="244">
        <v>123</v>
      </c>
      <c r="B129" s="252" t="str">
        <f>IF(Barèmes!B128="","",Barèmes!B128)</f>
        <v/>
      </c>
      <c r="C129" s="252" t="str">
        <f>IF(Barèmes!C128="","",Barèmes!C128)</f>
        <v/>
      </c>
      <c r="D129" s="252" t="str">
        <f>IF(Barèmes!D128="","",Barèmes!D128)</f>
        <v/>
      </c>
      <c r="E129" s="252" t="str">
        <f>IF(Barèmes!E128="","",Barèmes!E128)</f>
        <v/>
      </c>
      <c r="F129" s="252" t="str">
        <f>IF(Barèmes!F128="","",Barèmes!F128)</f>
        <v/>
      </c>
      <c r="G129" s="252" t="str">
        <f>IF(Barèmes!G128="","",Barèmes!G128)</f>
        <v/>
      </c>
      <c r="H129" s="252" t="str">
        <f>IF(Barèmes!H128="","",Barèmes!H128)</f>
        <v/>
      </c>
      <c r="I129" s="252" t="str">
        <f>IF(Barèmes!I128="","",Barèmes!I128)</f>
        <v/>
      </c>
      <c r="J129" s="240" t="str">
        <f>IF($G129="","",IF($C129=Listes!$B$32,IF('Instruction Barèmes'!$E129&lt;=Listes!$B$53,('Instruction Barèmes'!$E129*(VLOOKUP('Instruction Barèmes'!$D129,Listes!$A$54:$E$60,2,FALSE))),IF('Instruction Barèmes'!$E129&gt;Listes!$E$53,('Instruction Barèmes'!$E129*(VLOOKUP('Instruction Barèmes'!$D129,Listes!$A$54:$E$60,5,FALSE))),('Instruction Barèmes'!$E129*(VLOOKUP('Instruction Barèmes'!$D129,Listes!$A$54:$E$60,3,FALSE))+(VLOOKUP('Instruction Barèmes'!$D129,Listes!$A$54:$E$60,4,FALSE)))))))</f>
        <v/>
      </c>
      <c r="K129" s="240" t="str">
        <f>IF($G129="","",IF($C129=Listes!$B$31,IF('Instruction Barèmes'!$E129&lt;=Listes!$B$42,('Instruction Barèmes'!$E129*(VLOOKUP('Instruction Barèmes'!$D129,Listes!$A$43:$E$49,2,FALSE))),IF('Instruction Barèmes'!$E129&gt;Listes!$D$42,('Instruction Barèmes'!$E129*(VLOOKUP('Instruction Barèmes'!$D129,Listes!$A$43:$E$49,5,FALSE))),('Instruction Barèmes'!$E129*(VLOOKUP('Instruction Barèmes'!$D129,Listes!$A$43:$E$49,3,FALSE))+(VLOOKUP('Instruction Barèmes'!$D129,Listes!$A$43:$E$49,4,FALSE)))))))</f>
        <v/>
      </c>
      <c r="L129" s="240" t="str">
        <f>IF($G129="","",IF($C129=Listes!$B$34,Listes!$I$31,IF($C129=Listes!$B$35,(VLOOKUP('Instruction Barèmes'!$F129,Listes!$E$31:$F$36,2,FALSE)),IF($C129=Listes!$B$33,IF('Instruction Barèmes'!$E129&lt;=Listes!$A$64,'Instruction Barèmes'!$E129*Listes!$A$65,IF('Instruction Barèmes'!$E129&gt;Listes!$D$64,'Instruction Barèmes'!$E129*Listes!$D$65,(('Instruction Barèmes'!$E129*Listes!$B$65)+Listes!$C$65)))))))</f>
        <v/>
      </c>
      <c r="M129" s="279" t="str">
        <f>IF(Barèmes!M128="","",Barèmes!M128)</f>
        <v/>
      </c>
      <c r="N129" s="94" t="str">
        <f t="shared" si="4"/>
        <v/>
      </c>
      <c r="O129" s="254" t="str">
        <f t="shared" si="5"/>
        <v/>
      </c>
      <c r="P129" s="304" t="str">
        <f t="shared" si="6"/>
        <v/>
      </c>
      <c r="Q129" s="285" t="str">
        <f t="shared" si="7"/>
        <v/>
      </c>
      <c r="R129" s="259"/>
      <c r="S129" s="126"/>
    </row>
    <row r="130" spans="1:19" ht="20.100000000000001" customHeight="1" x14ac:dyDescent="0.25">
      <c r="A130" s="244">
        <v>124</v>
      </c>
      <c r="B130" s="252" t="str">
        <f>IF(Barèmes!B129="","",Barèmes!B129)</f>
        <v/>
      </c>
      <c r="C130" s="252" t="str">
        <f>IF(Barèmes!C129="","",Barèmes!C129)</f>
        <v/>
      </c>
      <c r="D130" s="252" t="str">
        <f>IF(Barèmes!D129="","",Barèmes!D129)</f>
        <v/>
      </c>
      <c r="E130" s="252" t="str">
        <f>IF(Barèmes!E129="","",Barèmes!E129)</f>
        <v/>
      </c>
      <c r="F130" s="252" t="str">
        <f>IF(Barèmes!F129="","",Barèmes!F129)</f>
        <v/>
      </c>
      <c r="G130" s="252" t="str">
        <f>IF(Barèmes!G129="","",Barèmes!G129)</f>
        <v/>
      </c>
      <c r="H130" s="252" t="str">
        <f>IF(Barèmes!H129="","",Barèmes!H129)</f>
        <v/>
      </c>
      <c r="I130" s="252" t="str">
        <f>IF(Barèmes!I129="","",Barèmes!I129)</f>
        <v/>
      </c>
      <c r="J130" s="240" t="str">
        <f>IF($G130="","",IF($C130=Listes!$B$32,IF('Instruction Barèmes'!$E130&lt;=Listes!$B$53,('Instruction Barèmes'!$E130*(VLOOKUP('Instruction Barèmes'!$D130,Listes!$A$54:$E$60,2,FALSE))),IF('Instruction Barèmes'!$E130&gt;Listes!$E$53,('Instruction Barèmes'!$E130*(VLOOKUP('Instruction Barèmes'!$D130,Listes!$A$54:$E$60,5,FALSE))),('Instruction Barèmes'!$E130*(VLOOKUP('Instruction Barèmes'!$D130,Listes!$A$54:$E$60,3,FALSE))+(VLOOKUP('Instruction Barèmes'!$D130,Listes!$A$54:$E$60,4,FALSE)))))))</f>
        <v/>
      </c>
      <c r="K130" s="240" t="str">
        <f>IF($G130="","",IF($C130=Listes!$B$31,IF('Instruction Barèmes'!$E130&lt;=Listes!$B$42,('Instruction Barèmes'!$E130*(VLOOKUP('Instruction Barèmes'!$D130,Listes!$A$43:$E$49,2,FALSE))),IF('Instruction Barèmes'!$E130&gt;Listes!$D$42,('Instruction Barèmes'!$E130*(VLOOKUP('Instruction Barèmes'!$D130,Listes!$A$43:$E$49,5,FALSE))),('Instruction Barèmes'!$E130*(VLOOKUP('Instruction Barèmes'!$D130,Listes!$A$43:$E$49,3,FALSE))+(VLOOKUP('Instruction Barèmes'!$D130,Listes!$A$43:$E$49,4,FALSE)))))))</f>
        <v/>
      </c>
      <c r="L130" s="240" t="str">
        <f>IF($G130="","",IF($C130=Listes!$B$34,Listes!$I$31,IF($C130=Listes!$B$35,(VLOOKUP('Instruction Barèmes'!$F130,Listes!$E$31:$F$36,2,FALSE)),IF($C130=Listes!$B$33,IF('Instruction Barèmes'!$E130&lt;=Listes!$A$64,'Instruction Barèmes'!$E130*Listes!$A$65,IF('Instruction Barèmes'!$E130&gt;Listes!$D$64,'Instruction Barèmes'!$E130*Listes!$D$65,(('Instruction Barèmes'!$E130*Listes!$B$65)+Listes!$C$65)))))))</f>
        <v/>
      </c>
      <c r="M130" s="279" t="str">
        <f>IF(Barèmes!M129="","",Barèmes!M129)</f>
        <v/>
      </c>
      <c r="N130" s="94" t="str">
        <f t="shared" si="4"/>
        <v/>
      </c>
      <c r="O130" s="254" t="str">
        <f t="shared" si="5"/>
        <v/>
      </c>
      <c r="P130" s="304" t="str">
        <f t="shared" si="6"/>
        <v/>
      </c>
      <c r="Q130" s="285" t="str">
        <f t="shared" si="7"/>
        <v/>
      </c>
      <c r="R130" s="259"/>
      <c r="S130" s="126"/>
    </row>
    <row r="131" spans="1:19" ht="20.100000000000001" customHeight="1" x14ac:dyDescent="0.25">
      <c r="A131" s="244">
        <v>125</v>
      </c>
      <c r="B131" s="252" t="str">
        <f>IF(Barèmes!B130="","",Barèmes!B130)</f>
        <v/>
      </c>
      <c r="C131" s="252" t="str">
        <f>IF(Barèmes!C130="","",Barèmes!C130)</f>
        <v/>
      </c>
      <c r="D131" s="252" t="str">
        <f>IF(Barèmes!D130="","",Barèmes!D130)</f>
        <v/>
      </c>
      <c r="E131" s="252" t="str">
        <f>IF(Barèmes!E130="","",Barèmes!E130)</f>
        <v/>
      </c>
      <c r="F131" s="252" t="str">
        <f>IF(Barèmes!F130="","",Barèmes!F130)</f>
        <v/>
      </c>
      <c r="G131" s="252" t="str">
        <f>IF(Barèmes!G130="","",Barèmes!G130)</f>
        <v/>
      </c>
      <c r="H131" s="252" t="str">
        <f>IF(Barèmes!H130="","",Barèmes!H130)</f>
        <v/>
      </c>
      <c r="I131" s="252" t="str">
        <f>IF(Barèmes!I130="","",Barèmes!I130)</f>
        <v/>
      </c>
      <c r="J131" s="240" t="str">
        <f>IF($G131="","",IF($C131=Listes!$B$32,IF('Instruction Barèmes'!$E131&lt;=Listes!$B$53,('Instruction Barèmes'!$E131*(VLOOKUP('Instruction Barèmes'!$D131,Listes!$A$54:$E$60,2,FALSE))),IF('Instruction Barèmes'!$E131&gt;Listes!$E$53,('Instruction Barèmes'!$E131*(VLOOKUP('Instruction Barèmes'!$D131,Listes!$A$54:$E$60,5,FALSE))),('Instruction Barèmes'!$E131*(VLOOKUP('Instruction Barèmes'!$D131,Listes!$A$54:$E$60,3,FALSE))+(VLOOKUP('Instruction Barèmes'!$D131,Listes!$A$54:$E$60,4,FALSE)))))))</f>
        <v/>
      </c>
      <c r="K131" s="240" t="str">
        <f>IF($G131="","",IF($C131=Listes!$B$31,IF('Instruction Barèmes'!$E131&lt;=Listes!$B$42,('Instruction Barèmes'!$E131*(VLOOKUP('Instruction Barèmes'!$D131,Listes!$A$43:$E$49,2,FALSE))),IF('Instruction Barèmes'!$E131&gt;Listes!$D$42,('Instruction Barèmes'!$E131*(VLOOKUP('Instruction Barèmes'!$D131,Listes!$A$43:$E$49,5,FALSE))),('Instruction Barèmes'!$E131*(VLOOKUP('Instruction Barèmes'!$D131,Listes!$A$43:$E$49,3,FALSE))+(VLOOKUP('Instruction Barèmes'!$D131,Listes!$A$43:$E$49,4,FALSE)))))))</f>
        <v/>
      </c>
      <c r="L131" s="240" t="str">
        <f>IF($G131="","",IF($C131=Listes!$B$34,Listes!$I$31,IF($C131=Listes!$B$35,(VLOOKUP('Instruction Barèmes'!$F131,Listes!$E$31:$F$36,2,FALSE)),IF($C131=Listes!$B$33,IF('Instruction Barèmes'!$E131&lt;=Listes!$A$64,'Instruction Barèmes'!$E131*Listes!$A$65,IF('Instruction Barèmes'!$E131&gt;Listes!$D$64,'Instruction Barèmes'!$E131*Listes!$D$65,(('Instruction Barèmes'!$E131*Listes!$B$65)+Listes!$C$65)))))))</f>
        <v/>
      </c>
      <c r="M131" s="279" t="str">
        <f>IF(Barèmes!M130="","",Barèmes!M130)</f>
        <v/>
      </c>
      <c r="N131" s="94" t="str">
        <f t="shared" si="4"/>
        <v/>
      </c>
      <c r="O131" s="254" t="str">
        <f t="shared" si="5"/>
        <v/>
      </c>
      <c r="P131" s="304" t="str">
        <f t="shared" si="6"/>
        <v/>
      </c>
      <c r="Q131" s="285" t="str">
        <f t="shared" si="7"/>
        <v/>
      </c>
      <c r="R131" s="259"/>
      <c r="S131" s="126"/>
    </row>
    <row r="132" spans="1:19" ht="20.100000000000001" customHeight="1" x14ac:dyDescent="0.25">
      <c r="A132" s="244">
        <v>126</v>
      </c>
      <c r="B132" s="252" t="str">
        <f>IF(Barèmes!B131="","",Barèmes!B131)</f>
        <v/>
      </c>
      <c r="C132" s="252" t="str">
        <f>IF(Barèmes!C131="","",Barèmes!C131)</f>
        <v/>
      </c>
      <c r="D132" s="252" t="str">
        <f>IF(Barèmes!D131="","",Barèmes!D131)</f>
        <v/>
      </c>
      <c r="E132" s="252" t="str">
        <f>IF(Barèmes!E131="","",Barèmes!E131)</f>
        <v/>
      </c>
      <c r="F132" s="252" t="str">
        <f>IF(Barèmes!F131="","",Barèmes!F131)</f>
        <v/>
      </c>
      <c r="G132" s="252" t="str">
        <f>IF(Barèmes!G131="","",Barèmes!G131)</f>
        <v/>
      </c>
      <c r="H132" s="252" t="str">
        <f>IF(Barèmes!H131="","",Barèmes!H131)</f>
        <v/>
      </c>
      <c r="I132" s="252" t="str">
        <f>IF(Barèmes!I131="","",Barèmes!I131)</f>
        <v/>
      </c>
      <c r="J132" s="240" t="str">
        <f>IF($G132="","",IF($C132=Listes!$B$32,IF('Instruction Barèmes'!$E132&lt;=Listes!$B$53,('Instruction Barèmes'!$E132*(VLOOKUP('Instruction Barèmes'!$D132,Listes!$A$54:$E$60,2,FALSE))),IF('Instruction Barèmes'!$E132&gt;Listes!$E$53,('Instruction Barèmes'!$E132*(VLOOKUP('Instruction Barèmes'!$D132,Listes!$A$54:$E$60,5,FALSE))),('Instruction Barèmes'!$E132*(VLOOKUP('Instruction Barèmes'!$D132,Listes!$A$54:$E$60,3,FALSE))+(VLOOKUP('Instruction Barèmes'!$D132,Listes!$A$54:$E$60,4,FALSE)))))))</f>
        <v/>
      </c>
      <c r="K132" s="240" t="str">
        <f>IF($G132="","",IF($C132=Listes!$B$31,IF('Instruction Barèmes'!$E132&lt;=Listes!$B$42,('Instruction Barèmes'!$E132*(VLOOKUP('Instruction Barèmes'!$D132,Listes!$A$43:$E$49,2,FALSE))),IF('Instruction Barèmes'!$E132&gt;Listes!$D$42,('Instruction Barèmes'!$E132*(VLOOKUP('Instruction Barèmes'!$D132,Listes!$A$43:$E$49,5,FALSE))),('Instruction Barèmes'!$E132*(VLOOKUP('Instruction Barèmes'!$D132,Listes!$A$43:$E$49,3,FALSE))+(VLOOKUP('Instruction Barèmes'!$D132,Listes!$A$43:$E$49,4,FALSE)))))))</f>
        <v/>
      </c>
      <c r="L132" s="240" t="str">
        <f>IF($G132="","",IF($C132=Listes!$B$34,Listes!$I$31,IF($C132=Listes!$B$35,(VLOOKUP('Instruction Barèmes'!$F132,Listes!$E$31:$F$36,2,FALSE)),IF($C132=Listes!$B$33,IF('Instruction Barèmes'!$E132&lt;=Listes!$A$64,'Instruction Barèmes'!$E132*Listes!$A$65,IF('Instruction Barèmes'!$E132&gt;Listes!$D$64,'Instruction Barèmes'!$E132*Listes!$D$65,(('Instruction Barèmes'!$E132*Listes!$B$65)+Listes!$C$65)))))))</f>
        <v/>
      </c>
      <c r="M132" s="279" t="str">
        <f>IF(Barèmes!M131="","",Barèmes!M131)</f>
        <v/>
      </c>
      <c r="N132" s="94" t="str">
        <f t="shared" si="4"/>
        <v/>
      </c>
      <c r="O132" s="254" t="str">
        <f t="shared" si="5"/>
        <v/>
      </c>
      <c r="P132" s="304" t="str">
        <f t="shared" si="6"/>
        <v/>
      </c>
      <c r="Q132" s="285" t="str">
        <f t="shared" si="7"/>
        <v/>
      </c>
      <c r="R132" s="259"/>
      <c r="S132" s="126"/>
    </row>
    <row r="133" spans="1:19" ht="20.100000000000001" customHeight="1" x14ac:dyDescent="0.25">
      <c r="A133" s="244">
        <v>127</v>
      </c>
      <c r="B133" s="252" t="str">
        <f>IF(Barèmes!B132="","",Barèmes!B132)</f>
        <v/>
      </c>
      <c r="C133" s="252" t="str">
        <f>IF(Barèmes!C132="","",Barèmes!C132)</f>
        <v/>
      </c>
      <c r="D133" s="252" t="str">
        <f>IF(Barèmes!D132="","",Barèmes!D132)</f>
        <v/>
      </c>
      <c r="E133" s="252" t="str">
        <f>IF(Barèmes!E132="","",Barèmes!E132)</f>
        <v/>
      </c>
      <c r="F133" s="252" t="str">
        <f>IF(Barèmes!F132="","",Barèmes!F132)</f>
        <v/>
      </c>
      <c r="G133" s="252" t="str">
        <f>IF(Barèmes!G132="","",Barèmes!G132)</f>
        <v/>
      </c>
      <c r="H133" s="252" t="str">
        <f>IF(Barèmes!H132="","",Barèmes!H132)</f>
        <v/>
      </c>
      <c r="I133" s="252" t="str">
        <f>IF(Barèmes!I132="","",Barèmes!I132)</f>
        <v/>
      </c>
      <c r="J133" s="240" t="str">
        <f>IF($G133="","",IF($C133=Listes!$B$32,IF('Instruction Barèmes'!$E133&lt;=Listes!$B$53,('Instruction Barèmes'!$E133*(VLOOKUP('Instruction Barèmes'!$D133,Listes!$A$54:$E$60,2,FALSE))),IF('Instruction Barèmes'!$E133&gt;Listes!$E$53,('Instruction Barèmes'!$E133*(VLOOKUP('Instruction Barèmes'!$D133,Listes!$A$54:$E$60,5,FALSE))),('Instruction Barèmes'!$E133*(VLOOKUP('Instruction Barèmes'!$D133,Listes!$A$54:$E$60,3,FALSE))+(VLOOKUP('Instruction Barèmes'!$D133,Listes!$A$54:$E$60,4,FALSE)))))))</f>
        <v/>
      </c>
      <c r="K133" s="240" t="str">
        <f>IF($G133="","",IF($C133=Listes!$B$31,IF('Instruction Barèmes'!$E133&lt;=Listes!$B$42,('Instruction Barèmes'!$E133*(VLOOKUP('Instruction Barèmes'!$D133,Listes!$A$43:$E$49,2,FALSE))),IF('Instruction Barèmes'!$E133&gt;Listes!$D$42,('Instruction Barèmes'!$E133*(VLOOKUP('Instruction Barèmes'!$D133,Listes!$A$43:$E$49,5,FALSE))),('Instruction Barèmes'!$E133*(VLOOKUP('Instruction Barèmes'!$D133,Listes!$A$43:$E$49,3,FALSE))+(VLOOKUP('Instruction Barèmes'!$D133,Listes!$A$43:$E$49,4,FALSE)))))))</f>
        <v/>
      </c>
      <c r="L133" s="240" t="str">
        <f>IF($G133="","",IF($C133=Listes!$B$34,Listes!$I$31,IF($C133=Listes!$B$35,(VLOOKUP('Instruction Barèmes'!$F133,Listes!$E$31:$F$36,2,FALSE)),IF($C133=Listes!$B$33,IF('Instruction Barèmes'!$E133&lt;=Listes!$A$64,'Instruction Barèmes'!$E133*Listes!$A$65,IF('Instruction Barèmes'!$E133&gt;Listes!$D$64,'Instruction Barèmes'!$E133*Listes!$D$65,(('Instruction Barèmes'!$E133*Listes!$B$65)+Listes!$C$65)))))))</f>
        <v/>
      </c>
      <c r="M133" s="279" t="str">
        <f>IF(Barèmes!M132="","",Barèmes!M132)</f>
        <v/>
      </c>
      <c r="N133" s="94" t="str">
        <f t="shared" si="4"/>
        <v/>
      </c>
      <c r="O133" s="254" t="str">
        <f t="shared" si="5"/>
        <v/>
      </c>
      <c r="P133" s="304" t="str">
        <f t="shared" si="6"/>
        <v/>
      </c>
      <c r="Q133" s="285" t="str">
        <f t="shared" si="7"/>
        <v/>
      </c>
      <c r="R133" s="259"/>
      <c r="S133" s="126"/>
    </row>
    <row r="134" spans="1:19" ht="20.100000000000001" customHeight="1" x14ac:dyDescent="0.25">
      <c r="A134" s="244">
        <v>128</v>
      </c>
      <c r="B134" s="252" t="str">
        <f>IF(Barèmes!B133="","",Barèmes!B133)</f>
        <v/>
      </c>
      <c r="C134" s="252" t="str">
        <f>IF(Barèmes!C133="","",Barèmes!C133)</f>
        <v/>
      </c>
      <c r="D134" s="252" t="str">
        <f>IF(Barèmes!D133="","",Barèmes!D133)</f>
        <v/>
      </c>
      <c r="E134" s="252" t="str">
        <f>IF(Barèmes!E133="","",Barèmes!E133)</f>
        <v/>
      </c>
      <c r="F134" s="252" t="str">
        <f>IF(Barèmes!F133="","",Barèmes!F133)</f>
        <v/>
      </c>
      <c r="G134" s="252" t="str">
        <f>IF(Barèmes!G133="","",Barèmes!G133)</f>
        <v/>
      </c>
      <c r="H134" s="252" t="str">
        <f>IF(Barèmes!H133="","",Barèmes!H133)</f>
        <v/>
      </c>
      <c r="I134" s="252" t="str">
        <f>IF(Barèmes!I133="","",Barèmes!I133)</f>
        <v/>
      </c>
      <c r="J134" s="240" t="str">
        <f>IF($G134="","",IF($C134=Listes!$B$32,IF('Instruction Barèmes'!$E134&lt;=Listes!$B$53,('Instruction Barèmes'!$E134*(VLOOKUP('Instruction Barèmes'!$D134,Listes!$A$54:$E$60,2,FALSE))),IF('Instruction Barèmes'!$E134&gt;Listes!$E$53,('Instruction Barèmes'!$E134*(VLOOKUP('Instruction Barèmes'!$D134,Listes!$A$54:$E$60,5,FALSE))),('Instruction Barèmes'!$E134*(VLOOKUP('Instruction Barèmes'!$D134,Listes!$A$54:$E$60,3,FALSE))+(VLOOKUP('Instruction Barèmes'!$D134,Listes!$A$54:$E$60,4,FALSE)))))))</f>
        <v/>
      </c>
      <c r="K134" s="240" t="str">
        <f>IF($G134="","",IF($C134=Listes!$B$31,IF('Instruction Barèmes'!$E134&lt;=Listes!$B$42,('Instruction Barèmes'!$E134*(VLOOKUP('Instruction Barèmes'!$D134,Listes!$A$43:$E$49,2,FALSE))),IF('Instruction Barèmes'!$E134&gt;Listes!$D$42,('Instruction Barèmes'!$E134*(VLOOKUP('Instruction Barèmes'!$D134,Listes!$A$43:$E$49,5,FALSE))),('Instruction Barèmes'!$E134*(VLOOKUP('Instruction Barèmes'!$D134,Listes!$A$43:$E$49,3,FALSE))+(VLOOKUP('Instruction Barèmes'!$D134,Listes!$A$43:$E$49,4,FALSE)))))))</f>
        <v/>
      </c>
      <c r="L134" s="240" t="str">
        <f>IF($G134="","",IF($C134=Listes!$B$34,Listes!$I$31,IF($C134=Listes!$B$35,(VLOOKUP('Instruction Barèmes'!$F134,Listes!$E$31:$F$36,2,FALSE)),IF($C134=Listes!$B$33,IF('Instruction Barèmes'!$E134&lt;=Listes!$A$64,'Instruction Barèmes'!$E134*Listes!$A$65,IF('Instruction Barèmes'!$E134&gt;Listes!$D$64,'Instruction Barèmes'!$E134*Listes!$D$65,(('Instruction Barèmes'!$E134*Listes!$B$65)+Listes!$C$65)))))))</f>
        <v/>
      </c>
      <c r="M134" s="279" t="str">
        <f>IF(Barèmes!M133="","",Barèmes!M133)</f>
        <v/>
      </c>
      <c r="N134" s="94" t="str">
        <f t="shared" si="4"/>
        <v/>
      </c>
      <c r="O134" s="254" t="str">
        <f t="shared" si="5"/>
        <v/>
      </c>
      <c r="P134" s="304" t="str">
        <f t="shared" si="6"/>
        <v/>
      </c>
      <c r="Q134" s="285" t="str">
        <f t="shared" si="7"/>
        <v/>
      </c>
      <c r="R134" s="259"/>
      <c r="S134" s="126"/>
    </row>
    <row r="135" spans="1:19" ht="20.100000000000001" customHeight="1" x14ac:dyDescent="0.25">
      <c r="A135" s="244">
        <v>129</v>
      </c>
      <c r="B135" s="252" t="str">
        <f>IF(Barèmes!B134="","",Barèmes!B134)</f>
        <v/>
      </c>
      <c r="C135" s="252" t="str">
        <f>IF(Barèmes!C134="","",Barèmes!C134)</f>
        <v/>
      </c>
      <c r="D135" s="252" t="str">
        <f>IF(Barèmes!D134="","",Barèmes!D134)</f>
        <v/>
      </c>
      <c r="E135" s="252" t="str">
        <f>IF(Barèmes!E134="","",Barèmes!E134)</f>
        <v/>
      </c>
      <c r="F135" s="252" t="str">
        <f>IF(Barèmes!F134="","",Barèmes!F134)</f>
        <v/>
      </c>
      <c r="G135" s="252" t="str">
        <f>IF(Barèmes!G134="","",Barèmes!G134)</f>
        <v/>
      </c>
      <c r="H135" s="252" t="str">
        <f>IF(Barèmes!H134="","",Barèmes!H134)</f>
        <v/>
      </c>
      <c r="I135" s="252" t="str">
        <f>IF(Barèmes!I134="","",Barèmes!I134)</f>
        <v/>
      </c>
      <c r="J135" s="240" t="str">
        <f>IF($G135="","",IF($C135=Listes!$B$32,IF('Instruction Barèmes'!$E135&lt;=Listes!$B$53,('Instruction Barèmes'!$E135*(VLOOKUP('Instruction Barèmes'!$D135,Listes!$A$54:$E$60,2,FALSE))),IF('Instruction Barèmes'!$E135&gt;Listes!$E$53,('Instruction Barèmes'!$E135*(VLOOKUP('Instruction Barèmes'!$D135,Listes!$A$54:$E$60,5,FALSE))),('Instruction Barèmes'!$E135*(VLOOKUP('Instruction Barèmes'!$D135,Listes!$A$54:$E$60,3,FALSE))+(VLOOKUP('Instruction Barèmes'!$D135,Listes!$A$54:$E$60,4,FALSE)))))))</f>
        <v/>
      </c>
      <c r="K135" s="240" t="str">
        <f>IF($G135="","",IF($C135=Listes!$B$31,IF('Instruction Barèmes'!$E135&lt;=Listes!$B$42,('Instruction Barèmes'!$E135*(VLOOKUP('Instruction Barèmes'!$D135,Listes!$A$43:$E$49,2,FALSE))),IF('Instruction Barèmes'!$E135&gt;Listes!$D$42,('Instruction Barèmes'!$E135*(VLOOKUP('Instruction Barèmes'!$D135,Listes!$A$43:$E$49,5,FALSE))),('Instruction Barèmes'!$E135*(VLOOKUP('Instruction Barèmes'!$D135,Listes!$A$43:$E$49,3,FALSE))+(VLOOKUP('Instruction Barèmes'!$D135,Listes!$A$43:$E$49,4,FALSE)))))))</f>
        <v/>
      </c>
      <c r="L135" s="240" t="str">
        <f>IF($G135="","",IF($C135=Listes!$B$34,Listes!$I$31,IF($C135=Listes!$B$35,(VLOOKUP('Instruction Barèmes'!$F135,Listes!$E$31:$F$36,2,FALSE)),IF($C135=Listes!$B$33,IF('Instruction Barèmes'!$E135&lt;=Listes!$A$64,'Instruction Barèmes'!$E135*Listes!$A$65,IF('Instruction Barèmes'!$E135&gt;Listes!$D$64,'Instruction Barèmes'!$E135*Listes!$D$65,(('Instruction Barèmes'!$E135*Listes!$B$65)+Listes!$C$65)))))))</f>
        <v/>
      </c>
      <c r="M135" s="279" t="str">
        <f>IF(Barèmes!M134="","",Barèmes!M134)</f>
        <v/>
      </c>
      <c r="N135" s="94" t="str">
        <f t="shared" si="4"/>
        <v/>
      </c>
      <c r="O135" s="254" t="str">
        <f t="shared" si="5"/>
        <v/>
      </c>
      <c r="P135" s="304" t="str">
        <f t="shared" si="6"/>
        <v/>
      </c>
      <c r="Q135" s="285" t="str">
        <f t="shared" si="7"/>
        <v/>
      </c>
      <c r="R135" s="259"/>
      <c r="S135" s="126"/>
    </row>
    <row r="136" spans="1:19" ht="20.100000000000001" customHeight="1" x14ac:dyDescent="0.25">
      <c r="A136" s="244">
        <v>130</v>
      </c>
      <c r="B136" s="252" t="str">
        <f>IF(Barèmes!B135="","",Barèmes!B135)</f>
        <v/>
      </c>
      <c r="C136" s="252" t="str">
        <f>IF(Barèmes!C135="","",Barèmes!C135)</f>
        <v/>
      </c>
      <c r="D136" s="252" t="str">
        <f>IF(Barèmes!D135="","",Barèmes!D135)</f>
        <v/>
      </c>
      <c r="E136" s="252" t="str">
        <f>IF(Barèmes!E135="","",Barèmes!E135)</f>
        <v/>
      </c>
      <c r="F136" s="252" t="str">
        <f>IF(Barèmes!F135="","",Barèmes!F135)</f>
        <v/>
      </c>
      <c r="G136" s="252" t="str">
        <f>IF(Barèmes!G135="","",Barèmes!G135)</f>
        <v/>
      </c>
      <c r="H136" s="252" t="str">
        <f>IF(Barèmes!H135="","",Barèmes!H135)</f>
        <v/>
      </c>
      <c r="I136" s="252" t="str">
        <f>IF(Barèmes!I135="","",Barèmes!I135)</f>
        <v/>
      </c>
      <c r="J136" s="240" t="str">
        <f>IF($G136="","",IF($C136=Listes!$B$32,IF('Instruction Barèmes'!$E136&lt;=Listes!$B$53,('Instruction Barèmes'!$E136*(VLOOKUP('Instruction Barèmes'!$D136,Listes!$A$54:$E$60,2,FALSE))),IF('Instruction Barèmes'!$E136&gt;Listes!$E$53,('Instruction Barèmes'!$E136*(VLOOKUP('Instruction Barèmes'!$D136,Listes!$A$54:$E$60,5,FALSE))),('Instruction Barèmes'!$E136*(VLOOKUP('Instruction Barèmes'!$D136,Listes!$A$54:$E$60,3,FALSE))+(VLOOKUP('Instruction Barèmes'!$D136,Listes!$A$54:$E$60,4,FALSE)))))))</f>
        <v/>
      </c>
      <c r="K136" s="240" t="str">
        <f>IF($G136="","",IF($C136=Listes!$B$31,IF('Instruction Barèmes'!$E136&lt;=Listes!$B$42,('Instruction Barèmes'!$E136*(VLOOKUP('Instruction Barèmes'!$D136,Listes!$A$43:$E$49,2,FALSE))),IF('Instruction Barèmes'!$E136&gt;Listes!$D$42,('Instruction Barèmes'!$E136*(VLOOKUP('Instruction Barèmes'!$D136,Listes!$A$43:$E$49,5,FALSE))),('Instruction Barèmes'!$E136*(VLOOKUP('Instruction Barèmes'!$D136,Listes!$A$43:$E$49,3,FALSE))+(VLOOKUP('Instruction Barèmes'!$D136,Listes!$A$43:$E$49,4,FALSE)))))))</f>
        <v/>
      </c>
      <c r="L136" s="240" t="str">
        <f>IF($G136="","",IF($C136=Listes!$B$34,Listes!$I$31,IF($C136=Listes!$B$35,(VLOOKUP('Instruction Barèmes'!$F136,Listes!$E$31:$F$36,2,FALSE)),IF($C136=Listes!$B$33,IF('Instruction Barèmes'!$E136&lt;=Listes!$A$64,'Instruction Barèmes'!$E136*Listes!$A$65,IF('Instruction Barèmes'!$E136&gt;Listes!$D$64,'Instruction Barèmes'!$E136*Listes!$D$65,(('Instruction Barèmes'!$E136*Listes!$B$65)+Listes!$C$65)))))))</f>
        <v/>
      </c>
      <c r="M136" s="279" t="str">
        <f>IF(Barèmes!M135="","",Barèmes!M135)</f>
        <v/>
      </c>
      <c r="N136" s="94" t="str">
        <f t="shared" ref="N136:N199" si="8">IF($H136="","",($L136+$K136+$J136)*$H136)</f>
        <v/>
      </c>
      <c r="O136" s="254" t="str">
        <f t="shared" ref="O136:O199" si="9">IF($M136="","",IF($N136&gt;$M136,"Le montant éligible ne peut etre supérieur au montant présenté",""))</f>
        <v/>
      </c>
      <c r="P136" s="304" t="str">
        <f t="shared" ref="P136:P199" si="10">N136</f>
        <v/>
      </c>
      <c r="Q136" s="285" t="str">
        <f t="shared" ref="Q136:Q199" si="11">IF($N136="","",$N136)</f>
        <v/>
      </c>
      <c r="R136" s="259"/>
      <c r="S136" s="126"/>
    </row>
    <row r="137" spans="1:19" ht="20.100000000000001" customHeight="1" x14ac:dyDescent="0.25">
      <c r="A137" s="244">
        <v>131</v>
      </c>
      <c r="B137" s="252" t="str">
        <f>IF(Barèmes!B136="","",Barèmes!B136)</f>
        <v/>
      </c>
      <c r="C137" s="252" t="str">
        <f>IF(Barèmes!C136="","",Barèmes!C136)</f>
        <v/>
      </c>
      <c r="D137" s="252" t="str">
        <f>IF(Barèmes!D136="","",Barèmes!D136)</f>
        <v/>
      </c>
      <c r="E137" s="252" t="str">
        <f>IF(Barèmes!E136="","",Barèmes!E136)</f>
        <v/>
      </c>
      <c r="F137" s="252" t="str">
        <f>IF(Barèmes!F136="","",Barèmes!F136)</f>
        <v/>
      </c>
      <c r="G137" s="252" t="str">
        <f>IF(Barèmes!G136="","",Barèmes!G136)</f>
        <v/>
      </c>
      <c r="H137" s="252" t="str">
        <f>IF(Barèmes!H136="","",Barèmes!H136)</f>
        <v/>
      </c>
      <c r="I137" s="252" t="str">
        <f>IF(Barèmes!I136="","",Barèmes!I136)</f>
        <v/>
      </c>
      <c r="J137" s="240" t="str">
        <f>IF($G137="","",IF($C137=Listes!$B$32,IF('Instruction Barèmes'!$E137&lt;=Listes!$B$53,('Instruction Barèmes'!$E137*(VLOOKUP('Instruction Barèmes'!$D137,Listes!$A$54:$E$60,2,FALSE))),IF('Instruction Barèmes'!$E137&gt;Listes!$E$53,('Instruction Barèmes'!$E137*(VLOOKUP('Instruction Barèmes'!$D137,Listes!$A$54:$E$60,5,FALSE))),('Instruction Barèmes'!$E137*(VLOOKUP('Instruction Barèmes'!$D137,Listes!$A$54:$E$60,3,FALSE))+(VLOOKUP('Instruction Barèmes'!$D137,Listes!$A$54:$E$60,4,FALSE)))))))</f>
        <v/>
      </c>
      <c r="K137" s="240" t="str">
        <f>IF($G137="","",IF($C137=Listes!$B$31,IF('Instruction Barèmes'!$E137&lt;=Listes!$B$42,('Instruction Barèmes'!$E137*(VLOOKUP('Instruction Barèmes'!$D137,Listes!$A$43:$E$49,2,FALSE))),IF('Instruction Barèmes'!$E137&gt;Listes!$D$42,('Instruction Barèmes'!$E137*(VLOOKUP('Instruction Barèmes'!$D137,Listes!$A$43:$E$49,5,FALSE))),('Instruction Barèmes'!$E137*(VLOOKUP('Instruction Barèmes'!$D137,Listes!$A$43:$E$49,3,FALSE))+(VLOOKUP('Instruction Barèmes'!$D137,Listes!$A$43:$E$49,4,FALSE)))))))</f>
        <v/>
      </c>
      <c r="L137" s="240" t="str">
        <f>IF($G137="","",IF($C137=Listes!$B$34,Listes!$I$31,IF($C137=Listes!$B$35,(VLOOKUP('Instruction Barèmes'!$F137,Listes!$E$31:$F$36,2,FALSE)),IF($C137=Listes!$B$33,IF('Instruction Barèmes'!$E137&lt;=Listes!$A$64,'Instruction Barèmes'!$E137*Listes!$A$65,IF('Instruction Barèmes'!$E137&gt;Listes!$D$64,'Instruction Barèmes'!$E137*Listes!$D$65,(('Instruction Barèmes'!$E137*Listes!$B$65)+Listes!$C$65)))))))</f>
        <v/>
      </c>
      <c r="M137" s="279" t="str">
        <f>IF(Barèmes!M136="","",Barèmes!M136)</f>
        <v/>
      </c>
      <c r="N137" s="94" t="str">
        <f t="shared" si="8"/>
        <v/>
      </c>
      <c r="O137" s="254" t="str">
        <f t="shared" si="9"/>
        <v/>
      </c>
      <c r="P137" s="304" t="str">
        <f t="shared" si="10"/>
        <v/>
      </c>
      <c r="Q137" s="285" t="str">
        <f t="shared" si="11"/>
        <v/>
      </c>
      <c r="R137" s="259"/>
      <c r="S137" s="126"/>
    </row>
    <row r="138" spans="1:19" ht="20.100000000000001" customHeight="1" x14ac:dyDescent="0.25">
      <c r="A138" s="244">
        <v>132</v>
      </c>
      <c r="B138" s="252" t="str">
        <f>IF(Barèmes!B137="","",Barèmes!B137)</f>
        <v/>
      </c>
      <c r="C138" s="252" t="str">
        <f>IF(Barèmes!C137="","",Barèmes!C137)</f>
        <v/>
      </c>
      <c r="D138" s="252" t="str">
        <f>IF(Barèmes!D137="","",Barèmes!D137)</f>
        <v/>
      </c>
      <c r="E138" s="252" t="str">
        <f>IF(Barèmes!E137="","",Barèmes!E137)</f>
        <v/>
      </c>
      <c r="F138" s="252" t="str">
        <f>IF(Barèmes!F137="","",Barèmes!F137)</f>
        <v/>
      </c>
      <c r="G138" s="252" t="str">
        <f>IF(Barèmes!G137="","",Barèmes!G137)</f>
        <v/>
      </c>
      <c r="H138" s="252" t="str">
        <f>IF(Barèmes!H137="","",Barèmes!H137)</f>
        <v/>
      </c>
      <c r="I138" s="252" t="str">
        <f>IF(Barèmes!I137="","",Barèmes!I137)</f>
        <v/>
      </c>
      <c r="J138" s="240" t="str">
        <f>IF($G138="","",IF($C138=Listes!$B$32,IF('Instruction Barèmes'!$E138&lt;=Listes!$B$53,('Instruction Barèmes'!$E138*(VLOOKUP('Instruction Barèmes'!$D138,Listes!$A$54:$E$60,2,FALSE))),IF('Instruction Barèmes'!$E138&gt;Listes!$E$53,('Instruction Barèmes'!$E138*(VLOOKUP('Instruction Barèmes'!$D138,Listes!$A$54:$E$60,5,FALSE))),('Instruction Barèmes'!$E138*(VLOOKUP('Instruction Barèmes'!$D138,Listes!$A$54:$E$60,3,FALSE))+(VLOOKUP('Instruction Barèmes'!$D138,Listes!$A$54:$E$60,4,FALSE)))))))</f>
        <v/>
      </c>
      <c r="K138" s="240" t="str">
        <f>IF($G138="","",IF($C138=Listes!$B$31,IF('Instruction Barèmes'!$E138&lt;=Listes!$B$42,('Instruction Barèmes'!$E138*(VLOOKUP('Instruction Barèmes'!$D138,Listes!$A$43:$E$49,2,FALSE))),IF('Instruction Barèmes'!$E138&gt;Listes!$D$42,('Instruction Barèmes'!$E138*(VLOOKUP('Instruction Barèmes'!$D138,Listes!$A$43:$E$49,5,FALSE))),('Instruction Barèmes'!$E138*(VLOOKUP('Instruction Barèmes'!$D138,Listes!$A$43:$E$49,3,FALSE))+(VLOOKUP('Instruction Barèmes'!$D138,Listes!$A$43:$E$49,4,FALSE)))))))</f>
        <v/>
      </c>
      <c r="L138" s="240" t="str">
        <f>IF($G138="","",IF($C138=Listes!$B$34,Listes!$I$31,IF($C138=Listes!$B$35,(VLOOKUP('Instruction Barèmes'!$F138,Listes!$E$31:$F$36,2,FALSE)),IF($C138=Listes!$B$33,IF('Instruction Barèmes'!$E138&lt;=Listes!$A$64,'Instruction Barèmes'!$E138*Listes!$A$65,IF('Instruction Barèmes'!$E138&gt;Listes!$D$64,'Instruction Barèmes'!$E138*Listes!$D$65,(('Instruction Barèmes'!$E138*Listes!$B$65)+Listes!$C$65)))))))</f>
        <v/>
      </c>
      <c r="M138" s="279" t="str">
        <f>IF(Barèmes!M137="","",Barèmes!M137)</f>
        <v/>
      </c>
      <c r="N138" s="94" t="str">
        <f t="shared" si="8"/>
        <v/>
      </c>
      <c r="O138" s="254" t="str">
        <f t="shared" si="9"/>
        <v/>
      </c>
      <c r="P138" s="304" t="str">
        <f t="shared" si="10"/>
        <v/>
      </c>
      <c r="Q138" s="285" t="str">
        <f t="shared" si="11"/>
        <v/>
      </c>
      <c r="R138" s="259"/>
      <c r="S138" s="126"/>
    </row>
    <row r="139" spans="1:19" ht="20.100000000000001" customHeight="1" x14ac:dyDescent="0.25">
      <c r="A139" s="244">
        <v>133</v>
      </c>
      <c r="B139" s="252" t="str">
        <f>IF(Barèmes!B138="","",Barèmes!B138)</f>
        <v/>
      </c>
      <c r="C139" s="252" t="str">
        <f>IF(Barèmes!C138="","",Barèmes!C138)</f>
        <v/>
      </c>
      <c r="D139" s="252" t="str">
        <f>IF(Barèmes!D138="","",Barèmes!D138)</f>
        <v/>
      </c>
      <c r="E139" s="252" t="str">
        <f>IF(Barèmes!E138="","",Barèmes!E138)</f>
        <v/>
      </c>
      <c r="F139" s="252" t="str">
        <f>IF(Barèmes!F138="","",Barèmes!F138)</f>
        <v/>
      </c>
      <c r="G139" s="252" t="str">
        <f>IF(Barèmes!G138="","",Barèmes!G138)</f>
        <v/>
      </c>
      <c r="H139" s="252" t="str">
        <f>IF(Barèmes!H138="","",Barèmes!H138)</f>
        <v/>
      </c>
      <c r="I139" s="252" t="str">
        <f>IF(Barèmes!I138="","",Barèmes!I138)</f>
        <v/>
      </c>
      <c r="J139" s="240" t="str">
        <f>IF($G139="","",IF($C139=Listes!$B$32,IF('Instruction Barèmes'!$E139&lt;=Listes!$B$53,('Instruction Barèmes'!$E139*(VLOOKUP('Instruction Barèmes'!$D139,Listes!$A$54:$E$60,2,FALSE))),IF('Instruction Barèmes'!$E139&gt;Listes!$E$53,('Instruction Barèmes'!$E139*(VLOOKUP('Instruction Barèmes'!$D139,Listes!$A$54:$E$60,5,FALSE))),('Instruction Barèmes'!$E139*(VLOOKUP('Instruction Barèmes'!$D139,Listes!$A$54:$E$60,3,FALSE))+(VLOOKUP('Instruction Barèmes'!$D139,Listes!$A$54:$E$60,4,FALSE)))))))</f>
        <v/>
      </c>
      <c r="K139" s="240" t="str">
        <f>IF($G139="","",IF($C139=Listes!$B$31,IF('Instruction Barèmes'!$E139&lt;=Listes!$B$42,('Instruction Barèmes'!$E139*(VLOOKUP('Instruction Barèmes'!$D139,Listes!$A$43:$E$49,2,FALSE))),IF('Instruction Barèmes'!$E139&gt;Listes!$D$42,('Instruction Barèmes'!$E139*(VLOOKUP('Instruction Barèmes'!$D139,Listes!$A$43:$E$49,5,FALSE))),('Instruction Barèmes'!$E139*(VLOOKUP('Instruction Barèmes'!$D139,Listes!$A$43:$E$49,3,FALSE))+(VLOOKUP('Instruction Barèmes'!$D139,Listes!$A$43:$E$49,4,FALSE)))))))</f>
        <v/>
      </c>
      <c r="L139" s="240" t="str">
        <f>IF($G139="","",IF($C139=Listes!$B$34,Listes!$I$31,IF($C139=Listes!$B$35,(VLOOKUP('Instruction Barèmes'!$F139,Listes!$E$31:$F$36,2,FALSE)),IF($C139=Listes!$B$33,IF('Instruction Barèmes'!$E139&lt;=Listes!$A$64,'Instruction Barèmes'!$E139*Listes!$A$65,IF('Instruction Barèmes'!$E139&gt;Listes!$D$64,'Instruction Barèmes'!$E139*Listes!$D$65,(('Instruction Barèmes'!$E139*Listes!$B$65)+Listes!$C$65)))))))</f>
        <v/>
      </c>
      <c r="M139" s="279" t="str">
        <f>IF(Barèmes!M138="","",Barèmes!M138)</f>
        <v/>
      </c>
      <c r="N139" s="94" t="str">
        <f t="shared" si="8"/>
        <v/>
      </c>
      <c r="O139" s="254" t="str">
        <f t="shared" si="9"/>
        <v/>
      </c>
      <c r="P139" s="304" t="str">
        <f t="shared" si="10"/>
        <v/>
      </c>
      <c r="Q139" s="285" t="str">
        <f t="shared" si="11"/>
        <v/>
      </c>
      <c r="R139" s="259"/>
      <c r="S139" s="126"/>
    </row>
    <row r="140" spans="1:19" ht="20.100000000000001" customHeight="1" x14ac:dyDescent="0.25">
      <c r="A140" s="244">
        <v>134</v>
      </c>
      <c r="B140" s="252" t="str">
        <f>IF(Barèmes!B139="","",Barèmes!B139)</f>
        <v/>
      </c>
      <c r="C140" s="252" t="str">
        <f>IF(Barèmes!C139="","",Barèmes!C139)</f>
        <v/>
      </c>
      <c r="D140" s="252" t="str">
        <f>IF(Barèmes!D139="","",Barèmes!D139)</f>
        <v/>
      </c>
      <c r="E140" s="252" t="str">
        <f>IF(Barèmes!E139="","",Barèmes!E139)</f>
        <v/>
      </c>
      <c r="F140" s="252" t="str">
        <f>IF(Barèmes!F139="","",Barèmes!F139)</f>
        <v/>
      </c>
      <c r="G140" s="252" t="str">
        <f>IF(Barèmes!G139="","",Barèmes!G139)</f>
        <v/>
      </c>
      <c r="H140" s="252" t="str">
        <f>IF(Barèmes!H139="","",Barèmes!H139)</f>
        <v/>
      </c>
      <c r="I140" s="252" t="str">
        <f>IF(Barèmes!I139="","",Barèmes!I139)</f>
        <v/>
      </c>
      <c r="J140" s="240" t="str">
        <f>IF($G140="","",IF($C140=Listes!$B$32,IF('Instruction Barèmes'!$E140&lt;=Listes!$B$53,('Instruction Barèmes'!$E140*(VLOOKUP('Instruction Barèmes'!$D140,Listes!$A$54:$E$60,2,FALSE))),IF('Instruction Barèmes'!$E140&gt;Listes!$E$53,('Instruction Barèmes'!$E140*(VLOOKUP('Instruction Barèmes'!$D140,Listes!$A$54:$E$60,5,FALSE))),('Instruction Barèmes'!$E140*(VLOOKUP('Instruction Barèmes'!$D140,Listes!$A$54:$E$60,3,FALSE))+(VLOOKUP('Instruction Barèmes'!$D140,Listes!$A$54:$E$60,4,FALSE)))))))</f>
        <v/>
      </c>
      <c r="K140" s="240" t="str">
        <f>IF($G140="","",IF($C140=Listes!$B$31,IF('Instruction Barèmes'!$E140&lt;=Listes!$B$42,('Instruction Barèmes'!$E140*(VLOOKUP('Instruction Barèmes'!$D140,Listes!$A$43:$E$49,2,FALSE))),IF('Instruction Barèmes'!$E140&gt;Listes!$D$42,('Instruction Barèmes'!$E140*(VLOOKUP('Instruction Barèmes'!$D140,Listes!$A$43:$E$49,5,FALSE))),('Instruction Barèmes'!$E140*(VLOOKUP('Instruction Barèmes'!$D140,Listes!$A$43:$E$49,3,FALSE))+(VLOOKUP('Instruction Barèmes'!$D140,Listes!$A$43:$E$49,4,FALSE)))))))</f>
        <v/>
      </c>
      <c r="L140" s="240" t="str">
        <f>IF($G140="","",IF($C140=Listes!$B$34,Listes!$I$31,IF($C140=Listes!$B$35,(VLOOKUP('Instruction Barèmes'!$F140,Listes!$E$31:$F$36,2,FALSE)),IF($C140=Listes!$B$33,IF('Instruction Barèmes'!$E140&lt;=Listes!$A$64,'Instruction Barèmes'!$E140*Listes!$A$65,IF('Instruction Barèmes'!$E140&gt;Listes!$D$64,'Instruction Barèmes'!$E140*Listes!$D$65,(('Instruction Barèmes'!$E140*Listes!$B$65)+Listes!$C$65)))))))</f>
        <v/>
      </c>
      <c r="M140" s="279" t="str">
        <f>IF(Barèmes!M139="","",Barèmes!M139)</f>
        <v/>
      </c>
      <c r="N140" s="94" t="str">
        <f t="shared" si="8"/>
        <v/>
      </c>
      <c r="O140" s="254" t="str">
        <f t="shared" si="9"/>
        <v/>
      </c>
      <c r="P140" s="304" t="str">
        <f t="shared" si="10"/>
        <v/>
      </c>
      <c r="Q140" s="285" t="str">
        <f t="shared" si="11"/>
        <v/>
      </c>
      <c r="R140" s="259"/>
      <c r="S140" s="126"/>
    </row>
    <row r="141" spans="1:19" ht="20.100000000000001" customHeight="1" x14ac:dyDescent="0.25">
      <c r="A141" s="244">
        <v>135</v>
      </c>
      <c r="B141" s="252" t="str">
        <f>IF(Barèmes!B140="","",Barèmes!B140)</f>
        <v/>
      </c>
      <c r="C141" s="252" t="str">
        <f>IF(Barèmes!C140="","",Barèmes!C140)</f>
        <v/>
      </c>
      <c r="D141" s="252" t="str">
        <f>IF(Barèmes!D140="","",Barèmes!D140)</f>
        <v/>
      </c>
      <c r="E141" s="252" t="str">
        <f>IF(Barèmes!E140="","",Barèmes!E140)</f>
        <v/>
      </c>
      <c r="F141" s="252" t="str">
        <f>IF(Barèmes!F140="","",Barèmes!F140)</f>
        <v/>
      </c>
      <c r="G141" s="252" t="str">
        <f>IF(Barèmes!G140="","",Barèmes!G140)</f>
        <v/>
      </c>
      <c r="H141" s="252" t="str">
        <f>IF(Barèmes!H140="","",Barèmes!H140)</f>
        <v/>
      </c>
      <c r="I141" s="252" t="str">
        <f>IF(Barèmes!I140="","",Barèmes!I140)</f>
        <v/>
      </c>
      <c r="J141" s="240" t="str">
        <f>IF($G141="","",IF($C141=Listes!$B$32,IF('Instruction Barèmes'!$E141&lt;=Listes!$B$53,('Instruction Barèmes'!$E141*(VLOOKUP('Instruction Barèmes'!$D141,Listes!$A$54:$E$60,2,FALSE))),IF('Instruction Barèmes'!$E141&gt;Listes!$E$53,('Instruction Barèmes'!$E141*(VLOOKUP('Instruction Barèmes'!$D141,Listes!$A$54:$E$60,5,FALSE))),('Instruction Barèmes'!$E141*(VLOOKUP('Instruction Barèmes'!$D141,Listes!$A$54:$E$60,3,FALSE))+(VLOOKUP('Instruction Barèmes'!$D141,Listes!$A$54:$E$60,4,FALSE)))))))</f>
        <v/>
      </c>
      <c r="K141" s="240" t="str">
        <f>IF($G141="","",IF($C141=Listes!$B$31,IF('Instruction Barèmes'!$E141&lt;=Listes!$B$42,('Instruction Barèmes'!$E141*(VLOOKUP('Instruction Barèmes'!$D141,Listes!$A$43:$E$49,2,FALSE))),IF('Instruction Barèmes'!$E141&gt;Listes!$D$42,('Instruction Barèmes'!$E141*(VLOOKUP('Instruction Barèmes'!$D141,Listes!$A$43:$E$49,5,FALSE))),('Instruction Barèmes'!$E141*(VLOOKUP('Instruction Barèmes'!$D141,Listes!$A$43:$E$49,3,FALSE))+(VLOOKUP('Instruction Barèmes'!$D141,Listes!$A$43:$E$49,4,FALSE)))))))</f>
        <v/>
      </c>
      <c r="L141" s="240" t="str">
        <f>IF($G141="","",IF($C141=Listes!$B$34,Listes!$I$31,IF($C141=Listes!$B$35,(VLOOKUP('Instruction Barèmes'!$F141,Listes!$E$31:$F$36,2,FALSE)),IF($C141=Listes!$B$33,IF('Instruction Barèmes'!$E141&lt;=Listes!$A$64,'Instruction Barèmes'!$E141*Listes!$A$65,IF('Instruction Barèmes'!$E141&gt;Listes!$D$64,'Instruction Barèmes'!$E141*Listes!$D$65,(('Instruction Barèmes'!$E141*Listes!$B$65)+Listes!$C$65)))))))</f>
        <v/>
      </c>
      <c r="M141" s="279" t="str">
        <f>IF(Barèmes!M140="","",Barèmes!M140)</f>
        <v/>
      </c>
      <c r="N141" s="94" t="str">
        <f t="shared" si="8"/>
        <v/>
      </c>
      <c r="O141" s="254" t="str">
        <f t="shared" si="9"/>
        <v/>
      </c>
      <c r="P141" s="304" t="str">
        <f t="shared" si="10"/>
        <v/>
      </c>
      <c r="Q141" s="285" t="str">
        <f t="shared" si="11"/>
        <v/>
      </c>
      <c r="R141" s="259"/>
      <c r="S141" s="126"/>
    </row>
    <row r="142" spans="1:19" ht="20.100000000000001" customHeight="1" x14ac:dyDescent="0.25">
      <c r="A142" s="244">
        <v>136</v>
      </c>
      <c r="B142" s="252" t="str">
        <f>IF(Barèmes!B141="","",Barèmes!B141)</f>
        <v/>
      </c>
      <c r="C142" s="252" t="str">
        <f>IF(Barèmes!C141="","",Barèmes!C141)</f>
        <v/>
      </c>
      <c r="D142" s="252" t="str">
        <f>IF(Barèmes!D141="","",Barèmes!D141)</f>
        <v/>
      </c>
      <c r="E142" s="252" t="str">
        <f>IF(Barèmes!E141="","",Barèmes!E141)</f>
        <v/>
      </c>
      <c r="F142" s="252" t="str">
        <f>IF(Barèmes!F141="","",Barèmes!F141)</f>
        <v/>
      </c>
      <c r="G142" s="252" t="str">
        <f>IF(Barèmes!G141="","",Barèmes!G141)</f>
        <v/>
      </c>
      <c r="H142" s="252" t="str">
        <f>IF(Barèmes!H141="","",Barèmes!H141)</f>
        <v/>
      </c>
      <c r="I142" s="252" t="str">
        <f>IF(Barèmes!I141="","",Barèmes!I141)</f>
        <v/>
      </c>
      <c r="J142" s="240" t="str">
        <f>IF($G142="","",IF($C142=Listes!$B$32,IF('Instruction Barèmes'!$E142&lt;=Listes!$B$53,('Instruction Barèmes'!$E142*(VLOOKUP('Instruction Barèmes'!$D142,Listes!$A$54:$E$60,2,FALSE))),IF('Instruction Barèmes'!$E142&gt;Listes!$E$53,('Instruction Barèmes'!$E142*(VLOOKUP('Instruction Barèmes'!$D142,Listes!$A$54:$E$60,5,FALSE))),('Instruction Barèmes'!$E142*(VLOOKUP('Instruction Barèmes'!$D142,Listes!$A$54:$E$60,3,FALSE))+(VLOOKUP('Instruction Barèmes'!$D142,Listes!$A$54:$E$60,4,FALSE)))))))</f>
        <v/>
      </c>
      <c r="K142" s="240" t="str">
        <f>IF($G142="","",IF($C142=Listes!$B$31,IF('Instruction Barèmes'!$E142&lt;=Listes!$B$42,('Instruction Barèmes'!$E142*(VLOOKUP('Instruction Barèmes'!$D142,Listes!$A$43:$E$49,2,FALSE))),IF('Instruction Barèmes'!$E142&gt;Listes!$D$42,('Instruction Barèmes'!$E142*(VLOOKUP('Instruction Barèmes'!$D142,Listes!$A$43:$E$49,5,FALSE))),('Instruction Barèmes'!$E142*(VLOOKUP('Instruction Barèmes'!$D142,Listes!$A$43:$E$49,3,FALSE))+(VLOOKUP('Instruction Barèmes'!$D142,Listes!$A$43:$E$49,4,FALSE)))))))</f>
        <v/>
      </c>
      <c r="L142" s="240" t="str">
        <f>IF($G142="","",IF($C142=Listes!$B$34,Listes!$I$31,IF($C142=Listes!$B$35,(VLOOKUP('Instruction Barèmes'!$F142,Listes!$E$31:$F$36,2,FALSE)),IF($C142=Listes!$B$33,IF('Instruction Barèmes'!$E142&lt;=Listes!$A$64,'Instruction Barèmes'!$E142*Listes!$A$65,IF('Instruction Barèmes'!$E142&gt;Listes!$D$64,'Instruction Barèmes'!$E142*Listes!$D$65,(('Instruction Barèmes'!$E142*Listes!$B$65)+Listes!$C$65)))))))</f>
        <v/>
      </c>
      <c r="M142" s="279" t="str">
        <f>IF(Barèmes!M141="","",Barèmes!M141)</f>
        <v/>
      </c>
      <c r="N142" s="94" t="str">
        <f t="shared" si="8"/>
        <v/>
      </c>
      <c r="O142" s="254" t="str">
        <f t="shared" si="9"/>
        <v/>
      </c>
      <c r="P142" s="304" t="str">
        <f t="shared" si="10"/>
        <v/>
      </c>
      <c r="Q142" s="285" t="str">
        <f t="shared" si="11"/>
        <v/>
      </c>
      <c r="R142" s="259"/>
      <c r="S142" s="126"/>
    </row>
    <row r="143" spans="1:19" ht="20.100000000000001" customHeight="1" x14ac:dyDescent="0.25">
      <c r="A143" s="244">
        <v>137</v>
      </c>
      <c r="B143" s="252" t="str">
        <f>IF(Barèmes!B142="","",Barèmes!B142)</f>
        <v/>
      </c>
      <c r="C143" s="252" t="str">
        <f>IF(Barèmes!C142="","",Barèmes!C142)</f>
        <v/>
      </c>
      <c r="D143" s="252" t="str">
        <f>IF(Barèmes!D142="","",Barèmes!D142)</f>
        <v/>
      </c>
      <c r="E143" s="252" t="str">
        <f>IF(Barèmes!E142="","",Barèmes!E142)</f>
        <v/>
      </c>
      <c r="F143" s="252" t="str">
        <f>IF(Barèmes!F142="","",Barèmes!F142)</f>
        <v/>
      </c>
      <c r="G143" s="252" t="str">
        <f>IF(Barèmes!G142="","",Barèmes!G142)</f>
        <v/>
      </c>
      <c r="H143" s="252" t="str">
        <f>IF(Barèmes!H142="","",Barèmes!H142)</f>
        <v/>
      </c>
      <c r="I143" s="252" t="str">
        <f>IF(Barèmes!I142="","",Barèmes!I142)</f>
        <v/>
      </c>
      <c r="J143" s="240" t="str">
        <f>IF($G143="","",IF($C143=Listes!$B$32,IF('Instruction Barèmes'!$E143&lt;=Listes!$B$53,('Instruction Barèmes'!$E143*(VLOOKUP('Instruction Barèmes'!$D143,Listes!$A$54:$E$60,2,FALSE))),IF('Instruction Barèmes'!$E143&gt;Listes!$E$53,('Instruction Barèmes'!$E143*(VLOOKUP('Instruction Barèmes'!$D143,Listes!$A$54:$E$60,5,FALSE))),('Instruction Barèmes'!$E143*(VLOOKUP('Instruction Barèmes'!$D143,Listes!$A$54:$E$60,3,FALSE))+(VLOOKUP('Instruction Barèmes'!$D143,Listes!$A$54:$E$60,4,FALSE)))))))</f>
        <v/>
      </c>
      <c r="K143" s="240" t="str">
        <f>IF($G143="","",IF($C143=Listes!$B$31,IF('Instruction Barèmes'!$E143&lt;=Listes!$B$42,('Instruction Barèmes'!$E143*(VLOOKUP('Instruction Barèmes'!$D143,Listes!$A$43:$E$49,2,FALSE))),IF('Instruction Barèmes'!$E143&gt;Listes!$D$42,('Instruction Barèmes'!$E143*(VLOOKUP('Instruction Barèmes'!$D143,Listes!$A$43:$E$49,5,FALSE))),('Instruction Barèmes'!$E143*(VLOOKUP('Instruction Barèmes'!$D143,Listes!$A$43:$E$49,3,FALSE))+(VLOOKUP('Instruction Barèmes'!$D143,Listes!$A$43:$E$49,4,FALSE)))))))</f>
        <v/>
      </c>
      <c r="L143" s="240" t="str">
        <f>IF($G143="","",IF($C143=Listes!$B$34,Listes!$I$31,IF($C143=Listes!$B$35,(VLOOKUP('Instruction Barèmes'!$F143,Listes!$E$31:$F$36,2,FALSE)),IF($C143=Listes!$B$33,IF('Instruction Barèmes'!$E143&lt;=Listes!$A$64,'Instruction Barèmes'!$E143*Listes!$A$65,IF('Instruction Barèmes'!$E143&gt;Listes!$D$64,'Instruction Barèmes'!$E143*Listes!$D$65,(('Instruction Barèmes'!$E143*Listes!$B$65)+Listes!$C$65)))))))</f>
        <v/>
      </c>
      <c r="M143" s="279" t="str">
        <f>IF(Barèmes!M142="","",Barèmes!M142)</f>
        <v/>
      </c>
      <c r="N143" s="94" t="str">
        <f t="shared" si="8"/>
        <v/>
      </c>
      <c r="O143" s="254" t="str">
        <f t="shared" si="9"/>
        <v/>
      </c>
      <c r="P143" s="304" t="str">
        <f t="shared" si="10"/>
        <v/>
      </c>
      <c r="Q143" s="285" t="str">
        <f t="shared" si="11"/>
        <v/>
      </c>
      <c r="R143" s="259"/>
      <c r="S143" s="126"/>
    </row>
    <row r="144" spans="1:19" ht="20.100000000000001" customHeight="1" x14ac:dyDescent="0.25">
      <c r="A144" s="244">
        <v>138</v>
      </c>
      <c r="B144" s="252" t="str">
        <f>IF(Barèmes!B143="","",Barèmes!B143)</f>
        <v/>
      </c>
      <c r="C144" s="252" t="str">
        <f>IF(Barèmes!C143="","",Barèmes!C143)</f>
        <v/>
      </c>
      <c r="D144" s="252" t="str">
        <f>IF(Barèmes!D143="","",Barèmes!D143)</f>
        <v/>
      </c>
      <c r="E144" s="252" t="str">
        <f>IF(Barèmes!E143="","",Barèmes!E143)</f>
        <v/>
      </c>
      <c r="F144" s="252" t="str">
        <f>IF(Barèmes!F143="","",Barèmes!F143)</f>
        <v/>
      </c>
      <c r="G144" s="252" t="str">
        <f>IF(Barèmes!G143="","",Barèmes!G143)</f>
        <v/>
      </c>
      <c r="H144" s="252" t="str">
        <f>IF(Barèmes!H143="","",Barèmes!H143)</f>
        <v/>
      </c>
      <c r="I144" s="252" t="str">
        <f>IF(Barèmes!I143="","",Barèmes!I143)</f>
        <v/>
      </c>
      <c r="J144" s="240" t="str">
        <f>IF($G144="","",IF($C144=Listes!$B$32,IF('Instruction Barèmes'!$E144&lt;=Listes!$B$53,('Instruction Barèmes'!$E144*(VLOOKUP('Instruction Barèmes'!$D144,Listes!$A$54:$E$60,2,FALSE))),IF('Instruction Barèmes'!$E144&gt;Listes!$E$53,('Instruction Barèmes'!$E144*(VLOOKUP('Instruction Barèmes'!$D144,Listes!$A$54:$E$60,5,FALSE))),('Instruction Barèmes'!$E144*(VLOOKUP('Instruction Barèmes'!$D144,Listes!$A$54:$E$60,3,FALSE))+(VLOOKUP('Instruction Barèmes'!$D144,Listes!$A$54:$E$60,4,FALSE)))))))</f>
        <v/>
      </c>
      <c r="K144" s="240" t="str">
        <f>IF($G144="","",IF($C144=Listes!$B$31,IF('Instruction Barèmes'!$E144&lt;=Listes!$B$42,('Instruction Barèmes'!$E144*(VLOOKUP('Instruction Barèmes'!$D144,Listes!$A$43:$E$49,2,FALSE))),IF('Instruction Barèmes'!$E144&gt;Listes!$D$42,('Instruction Barèmes'!$E144*(VLOOKUP('Instruction Barèmes'!$D144,Listes!$A$43:$E$49,5,FALSE))),('Instruction Barèmes'!$E144*(VLOOKUP('Instruction Barèmes'!$D144,Listes!$A$43:$E$49,3,FALSE))+(VLOOKUP('Instruction Barèmes'!$D144,Listes!$A$43:$E$49,4,FALSE)))))))</f>
        <v/>
      </c>
      <c r="L144" s="240" t="str">
        <f>IF($G144="","",IF($C144=Listes!$B$34,Listes!$I$31,IF($C144=Listes!$B$35,(VLOOKUP('Instruction Barèmes'!$F144,Listes!$E$31:$F$36,2,FALSE)),IF($C144=Listes!$B$33,IF('Instruction Barèmes'!$E144&lt;=Listes!$A$64,'Instruction Barèmes'!$E144*Listes!$A$65,IF('Instruction Barèmes'!$E144&gt;Listes!$D$64,'Instruction Barèmes'!$E144*Listes!$D$65,(('Instruction Barèmes'!$E144*Listes!$B$65)+Listes!$C$65)))))))</f>
        <v/>
      </c>
      <c r="M144" s="279" t="str">
        <f>IF(Barèmes!M143="","",Barèmes!M143)</f>
        <v/>
      </c>
      <c r="N144" s="94" t="str">
        <f t="shared" si="8"/>
        <v/>
      </c>
      <c r="O144" s="254" t="str">
        <f t="shared" si="9"/>
        <v/>
      </c>
      <c r="P144" s="304" t="str">
        <f t="shared" si="10"/>
        <v/>
      </c>
      <c r="Q144" s="285" t="str">
        <f t="shared" si="11"/>
        <v/>
      </c>
      <c r="R144" s="259"/>
      <c r="S144" s="126"/>
    </row>
    <row r="145" spans="1:19" ht="20.100000000000001" customHeight="1" x14ac:dyDescent="0.25">
      <c r="A145" s="244">
        <v>139</v>
      </c>
      <c r="B145" s="252" t="str">
        <f>IF(Barèmes!B144="","",Barèmes!B144)</f>
        <v/>
      </c>
      <c r="C145" s="252" t="str">
        <f>IF(Barèmes!C144="","",Barèmes!C144)</f>
        <v/>
      </c>
      <c r="D145" s="252" t="str">
        <f>IF(Barèmes!D144="","",Barèmes!D144)</f>
        <v/>
      </c>
      <c r="E145" s="252" t="str">
        <f>IF(Barèmes!E144="","",Barèmes!E144)</f>
        <v/>
      </c>
      <c r="F145" s="252" t="str">
        <f>IF(Barèmes!F144="","",Barèmes!F144)</f>
        <v/>
      </c>
      <c r="G145" s="252" t="str">
        <f>IF(Barèmes!G144="","",Barèmes!G144)</f>
        <v/>
      </c>
      <c r="H145" s="252" t="str">
        <f>IF(Barèmes!H144="","",Barèmes!H144)</f>
        <v/>
      </c>
      <c r="I145" s="252" t="str">
        <f>IF(Barèmes!I144="","",Barèmes!I144)</f>
        <v/>
      </c>
      <c r="J145" s="240" t="str">
        <f>IF($G145="","",IF($C145=Listes!$B$32,IF('Instruction Barèmes'!$E145&lt;=Listes!$B$53,('Instruction Barèmes'!$E145*(VLOOKUP('Instruction Barèmes'!$D145,Listes!$A$54:$E$60,2,FALSE))),IF('Instruction Barèmes'!$E145&gt;Listes!$E$53,('Instruction Barèmes'!$E145*(VLOOKUP('Instruction Barèmes'!$D145,Listes!$A$54:$E$60,5,FALSE))),('Instruction Barèmes'!$E145*(VLOOKUP('Instruction Barèmes'!$D145,Listes!$A$54:$E$60,3,FALSE))+(VLOOKUP('Instruction Barèmes'!$D145,Listes!$A$54:$E$60,4,FALSE)))))))</f>
        <v/>
      </c>
      <c r="K145" s="240" t="str">
        <f>IF($G145="","",IF($C145=Listes!$B$31,IF('Instruction Barèmes'!$E145&lt;=Listes!$B$42,('Instruction Barèmes'!$E145*(VLOOKUP('Instruction Barèmes'!$D145,Listes!$A$43:$E$49,2,FALSE))),IF('Instruction Barèmes'!$E145&gt;Listes!$D$42,('Instruction Barèmes'!$E145*(VLOOKUP('Instruction Barèmes'!$D145,Listes!$A$43:$E$49,5,FALSE))),('Instruction Barèmes'!$E145*(VLOOKUP('Instruction Barèmes'!$D145,Listes!$A$43:$E$49,3,FALSE))+(VLOOKUP('Instruction Barèmes'!$D145,Listes!$A$43:$E$49,4,FALSE)))))))</f>
        <v/>
      </c>
      <c r="L145" s="240" t="str">
        <f>IF($G145="","",IF($C145=Listes!$B$34,Listes!$I$31,IF($C145=Listes!$B$35,(VLOOKUP('Instruction Barèmes'!$F145,Listes!$E$31:$F$36,2,FALSE)),IF($C145=Listes!$B$33,IF('Instruction Barèmes'!$E145&lt;=Listes!$A$64,'Instruction Barèmes'!$E145*Listes!$A$65,IF('Instruction Barèmes'!$E145&gt;Listes!$D$64,'Instruction Barèmes'!$E145*Listes!$D$65,(('Instruction Barèmes'!$E145*Listes!$B$65)+Listes!$C$65)))))))</f>
        <v/>
      </c>
      <c r="M145" s="279" t="str">
        <f>IF(Barèmes!M144="","",Barèmes!M144)</f>
        <v/>
      </c>
      <c r="N145" s="94" t="str">
        <f t="shared" si="8"/>
        <v/>
      </c>
      <c r="O145" s="254" t="str">
        <f t="shared" si="9"/>
        <v/>
      </c>
      <c r="P145" s="304" t="str">
        <f t="shared" si="10"/>
        <v/>
      </c>
      <c r="Q145" s="285" t="str">
        <f t="shared" si="11"/>
        <v/>
      </c>
      <c r="R145" s="259"/>
      <c r="S145" s="126"/>
    </row>
    <row r="146" spans="1:19" ht="20.100000000000001" customHeight="1" x14ac:dyDescent="0.25">
      <c r="A146" s="244">
        <v>140</v>
      </c>
      <c r="B146" s="252" t="str">
        <f>IF(Barèmes!B145="","",Barèmes!B145)</f>
        <v/>
      </c>
      <c r="C146" s="252" t="str">
        <f>IF(Barèmes!C145="","",Barèmes!C145)</f>
        <v/>
      </c>
      <c r="D146" s="252" t="str">
        <f>IF(Barèmes!D145="","",Barèmes!D145)</f>
        <v/>
      </c>
      <c r="E146" s="252" t="str">
        <f>IF(Barèmes!E145="","",Barèmes!E145)</f>
        <v/>
      </c>
      <c r="F146" s="252" t="str">
        <f>IF(Barèmes!F145="","",Barèmes!F145)</f>
        <v/>
      </c>
      <c r="G146" s="252" t="str">
        <f>IF(Barèmes!G145="","",Barèmes!G145)</f>
        <v/>
      </c>
      <c r="H146" s="252" t="str">
        <f>IF(Barèmes!H145="","",Barèmes!H145)</f>
        <v/>
      </c>
      <c r="I146" s="252" t="str">
        <f>IF(Barèmes!I145="","",Barèmes!I145)</f>
        <v/>
      </c>
      <c r="J146" s="240" t="str">
        <f>IF($G146="","",IF($C146=Listes!$B$32,IF('Instruction Barèmes'!$E146&lt;=Listes!$B$53,('Instruction Barèmes'!$E146*(VLOOKUP('Instruction Barèmes'!$D146,Listes!$A$54:$E$60,2,FALSE))),IF('Instruction Barèmes'!$E146&gt;Listes!$E$53,('Instruction Barèmes'!$E146*(VLOOKUP('Instruction Barèmes'!$D146,Listes!$A$54:$E$60,5,FALSE))),('Instruction Barèmes'!$E146*(VLOOKUP('Instruction Barèmes'!$D146,Listes!$A$54:$E$60,3,FALSE))+(VLOOKUP('Instruction Barèmes'!$D146,Listes!$A$54:$E$60,4,FALSE)))))))</f>
        <v/>
      </c>
      <c r="K146" s="240" t="str">
        <f>IF($G146="","",IF($C146=Listes!$B$31,IF('Instruction Barèmes'!$E146&lt;=Listes!$B$42,('Instruction Barèmes'!$E146*(VLOOKUP('Instruction Barèmes'!$D146,Listes!$A$43:$E$49,2,FALSE))),IF('Instruction Barèmes'!$E146&gt;Listes!$D$42,('Instruction Barèmes'!$E146*(VLOOKUP('Instruction Barèmes'!$D146,Listes!$A$43:$E$49,5,FALSE))),('Instruction Barèmes'!$E146*(VLOOKUP('Instruction Barèmes'!$D146,Listes!$A$43:$E$49,3,FALSE))+(VLOOKUP('Instruction Barèmes'!$D146,Listes!$A$43:$E$49,4,FALSE)))))))</f>
        <v/>
      </c>
      <c r="L146" s="240" t="str">
        <f>IF($G146="","",IF($C146=Listes!$B$34,Listes!$I$31,IF($C146=Listes!$B$35,(VLOOKUP('Instruction Barèmes'!$F146,Listes!$E$31:$F$36,2,FALSE)),IF($C146=Listes!$B$33,IF('Instruction Barèmes'!$E146&lt;=Listes!$A$64,'Instruction Barèmes'!$E146*Listes!$A$65,IF('Instruction Barèmes'!$E146&gt;Listes!$D$64,'Instruction Barèmes'!$E146*Listes!$D$65,(('Instruction Barèmes'!$E146*Listes!$B$65)+Listes!$C$65)))))))</f>
        <v/>
      </c>
      <c r="M146" s="279" t="str">
        <f>IF(Barèmes!M145="","",Barèmes!M145)</f>
        <v/>
      </c>
      <c r="N146" s="94" t="str">
        <f t="shared" si="8"/>
        <v/>
      </c>
      <c r="O146" s="254" t="str">
        <f t="shared" si="9"/>
        <v/>
      </c>
      <c r="P146" s="304" t="str">
        <f t="shared" si="10"/>
        <v/>
      </c>
      <c r="Q146" s="285" t="str">
        <f t="shared" si="11"/>
        <v/>
      </c>
      <c r="R146" s="259"/>
      <c r="S146" s="126"/>
    </row>
    <row r="147" spans="1:19" ht="20.100000000000001" customHeight="1" x14ac:dyDescent="0.25">
      <c r="A147" s="244">
        <v>141</v>
      </c>
      <c r="B147" s="252" t="str">
        <f>IF(Barèmes!B146="","",Barèmes!B146)</f>
        <v/>
      </c>
      <c r="C147" s="252" t="str">
        <f>IF(Barèmes!C146="","",Barèmes!C146)</f>
        <v/>
      </c>
      <c r="D147" s="252" t="str">
        <f>IF(Barèmes!D146="","",Barèmes!D146)</f>
        <v/>
      </c>
      <c r="E147" s="252" t="str">
        <f>IF(Barèmes!E146="","",Barèmes!E146)</f>
        <v/>
      </c>
      <c r="F147" s="252" t="str">
        <f>IF(Barèmes!F146="","",Barèmes!F146)</f>
        <v/>
      </c>
      <c r="G147" s="252" t="str">
        <f>IF(Barèmes!G146="","",Barèmes!G146)</f>
        <v/>
      </c>
      <c r="H147" s="252" t="str">
        <f>IF(Barèmes!H146="","",Barèmes!H146)</f>
        <v/>
      </c>
      <c r="I147" s="252" t="str">
        <f>IF(Barèmes!I146="","",Barèmes!I146)</f>
        <v/>
      </c>
      <c r="J147" s="240" t="str">
        <f>IF($G147="","",IF($C147=Listes!$B$32,IF('Instruction Barèmes'!$E147&lt;=Listes!$B$53,('Instruction Barèmes'!$E147*(VLOOKUP('Instruction Barèmes'!$D147,Listes!$A$54:$E$60,2,FALSE))),IF('Instruction Barèmes'!$E147&gt;Listes!$E$53,('Instruction Barèmes'!$E147*(VLOOKUP('Instruction Barèmes'!$D147,Listes!$A$54:$E$60,5,FALSE))),('Instruction Barèmes'!$E147*(VLOOKUP('Instruction Barèmes'!$D147,Listes!$A$54:$E$60,3,FALSE))+(VLOOKUP('Instruction Barèmes'!$D147,Listes!$A$54:$E$60,4,FALSE)))))))</f>
        <v/>
      </c>
      <c r="K147" s="240" t="str">
        <f>IF($G147="","",IF($C147=Listes!$B$31,IF('Instruction Barèmes'!$E147&lt;=Listes!$B$42,('Instruction Barèmes'!$E147*(VLOOKUP('Instruction Barèmes'!$D147,Listes!$A$43:$E$49,2,FALSE))),IF('Instruction Barèmes'!$E147&gt;Listes!$D$42,('Instruction Barèmes'!$E147*(VLOOKUP('Instruction Barèmes'!$D147,Listes!$A$43:$E$49,5,FALSE))),('Instruction Barèmes'!$E147*(VLOOKUP('Instruction Barèmes'!$D147,Listes!$A$43:$E$49,3,FALSE))+(VLOOKUP('Instruction Barèmes'!$D147,Listes!$A$43:$E$49,4,FALSE)))))))</f>
        <v/>
      </c>
      <c r="L147" s="240" t="str">
        <f>IF($G147="","",IF($C147=Listes!$B$34,Listes!$I$31,IF($C147=Listes!$B$35,(VLOOKUP('Instruction Barèmes'!$F147,Listes!$E$31:$F$36,2,FALSE)),IF($C147=Listes!$B$33,IF('Instruction Barèmes'!$E147&lt;=Listes!$A$64,'Instruction Barèmes'!$E147*Listes!$A$65,IF('Instruction Barèmes'!$E147&gt;Listes!$D$64,'Instruction Barèmes'!$E147*Listes!$D$65,(('Instruction Barèmes'!$E147*Listes!$B$65)+Listes!$C$65)))))))</f>
        <v/>
      </c>
      <c r="M147" s="279" t="str">
        <f>IF(Barèmes!M146="","",Barèmes!M146)</f>
        <v/>
      </c>
      <c r="N147" s="94" t="str">
        <f t="shared" si="8"/>
        <v/>
      </c>
      <c r="O147" s="254" t="str">
        <f t="shared" si="9"/>
        <v/>
      </c>
      <c r="P147" s="304" t="str">
        <f t="shared" si="10"/>
        <v/>
      </c>
      <c r="Q147" s="285" t="str">
        <f t="shared" si="11"/>
        <v/>
      </c>
      <c r="R147" s="259"/>
      <c r="S147" s="126"/>
    </row>
    <row r="148" spans="1:19" ht="20.100000000000001" customHeight="1" x14ac:dyDescent="0.25">
      <c r="A148" s="244">
        <v>142</v>
      </c>
      <c r="B148" s="252" t="str">
        <f>IF(Barèmes!B147="","",Barèmes!B147)</f>
        <v/>
      </c>
      <c r="C148" s="252" t="str">
        <f>IF(Barèmes!C147="","",Barèmes!C147)</f>
        <v/>
      </c>
      <c r="D148" s="252" t="str">
        <f>IF(Barèmes!D147="","",Barèmes!D147)</f>
        <v/>
      </c>
      <c r="E148" s="252" t="str">
        <f>IF(Barèmes!E147="","",Barèmes!E147)</f>
        <v/>
      </c>
      <c r="F148" s="252" t="str">
        <f>IF(Barèmes!F147="","",Barèmes!F147)</f>
        <v/>
      </c>
      <c r="G148" s="252" t="str">
        <f>IF(Barèmes!G147="","",Barèmes!G147)</f>
        <v/>
      </c>
      <c r="H148" s="252" t="str">
        <f>IF(Barèmes!H147="","",Barèmes!H147)</f>
        <v/>
      </c>
      <c r="I148" s="252" t="str">
        <f>IF(Barèmes!I147="","",Barèmes!I147)</f>
        <v/>
      </c>
      <c r="J148" s="240" t="str">
        <f>IF($G148="","",IF($C148=Listes!$B$32,IF('Instruction Barèmes'!$E148&lt;=Listes!$B$53,('Instruction Barèmes'!$E148*(VLOOKUP('Instruction Barèmes'!$D148,Listes!$A$54:$E$60,2,FALSE))),IF('Instruction Barèmes'!$E148&gt;Listes!$E$53,('Instruction Barèmes'!$E148*(VLOOKUP('Instruction Barèmes'!$D148,Listes!$A$54:$E$60,5,FALSE))),('Instruction Barèmes'!$E148*(VLOOKUP('Instruction Barèmes'!$D148,Listes!$A$54:$E$60,3,FALSE))+(VLOOKUP('Instruction Barèmes'!$D148,Listes!$A$54:$E$60,4,FALSE)))))))</f>
        <v/>
      </c>
      <c r="K148" s="240" t="str">
        <f>IF($G148="","",IF($C148=Listes!$B$31,IF('Instruction Barèmes'!$E148&lt;=Listes!$B$42,('Instruction Barèmes'!$E148*(VLOOKUP('Instruction Barèmes'!$D148,Listes!$A$43:$E$49,2,FALSE))),IF('Instruction Barèmes'!$E148&gt;Listes!$D$42,('Instruction Barèmes'!$E148*(VLOOKUP('Instruction Barèmes'!$D148,Listes!$A$43:$E$49,5,FALSE))),('Instruction Barèmes'!$E148*(VLOOKUP('Instruction Barèmes'!$D148,Listes!$A$43:$E$49,3,FALSE))+(VLOOKUP('Instruction Barèmes'!$D148,Listes!$A$43:$E$49,4,FALSE)))))))</f>
        <v/>
      </c>
      <c r="L148" s="240" t="str">
        <f>IF($G148="","",IF($C148=Listes!$B$34,Listes!$I$31,IF($C148=Listes!$B$35,(VLOOKUP('Instruction Barèmes'!$F148,Listes!$E$31:$F$36,2,FALSE)),IF($C148=Listes!$B$33,IF('Instruction Barèmes'!$E148&lt;=Listes!$A$64,'Instruction Barèmes'!$E148*Listes!$A$65,IF('Instruction Barèmes'!$E148&gt;Listes!$D$64,'Instruction Barèmes'!$E148*Listes!$D$65,(('Instruction Barèmes'!$E148*Listes!$B$65)+Listes!$C$65)))))))</f>
        <v/>
      </c>
      <c r="M148" s="279" t="str">
        <f>IF(Barèmes!M147="","",Barèmes!M147)</f>
        <v/>
      </c>
      <c r="N148" s="94" t="str">
        <f t="shared" si="8"/>
        <v/>
      </c>
      <c r="O148" s="254" t="str">
        <f t="shared" si="9"/>
        <v/>
      </c>
      <c r="P148" s="304" t="str">
        <f t="shared" si="10"/>
        <v/>
      </c>
      <c r="Q148" s="285" t="str">
        <f t="shared" si="11"/>
        <v/>
      </c>
      <c r="R148" s="259"/>
      <c r="S148" s="126"/>
    </row>
    <row r="149" spans="1:19" ht="20.100000000000001" customHeight="1" x14ac:dyDescent="0.25">
      <c r="A149" s="244">
        <v>143</v>
      </c>
      <c r="B149" s="252" t="str">
        <f>IF(Barèmes!B148="","",Barèmes!B148)</f>
        <v/>
      </c>
      <c r="C149" s="252" t="str">
        <f>IF(Barèmes!C148="","",Barèmes!C148)</f>
        <v/>
      </c>
      <c r="D149" s="252" t="str">
        <f>IF(Barèmes!D148="","",Barèmes!D148)</f>
        <v/>
      </c>
      <c r="E149" s="252" t="str">
        <f>IF(Barèmes!E148="","",Barèmes!E148)</f>
        <v/>
      </c>
      <c r="F149" s="252" t="str">
        <f>IF(Barèmes!F148="","",Barèmes!F148)</f>
        <v/>
      </c>
      <c r="G149" s="252" t="str">
        <f>IF(Barèmes!G148="","",Barèmes!G148)</f>
        <v/>
      </c>
      <c r="H149" s="252" t="str">
        <f>IF(Barèmes!H148="","",Barèmes!H148)</f>
        <v/>
      </c>
      <c r="I149" s="252" t="str">
        <f>IF(Barèmes!I148="","",Barèmes!I148)</f>
        <v/>
      </c>
      <c r="J149" s="240" t="str">
        <f>IF($G149="","",IF($C149=Listes!$B$32,IF('Instruction Barèmes'!$E149&lt;=Listes!$B$53,('Instruction Barèmes'!$E149*(VLOOKUP('Instruction Barèmes'!$D149,Listes!$A$54:$E$60,2,FALSE))),IF('Instruction Barèmes'!$E149&gt;Listes!$E$53,('Instruction Barèmes'!$E149*(VLOOKUP('Instruction Barèmes'!$D149,Listes!$A$54:$E$60,5,FALSE))),('Instruction Barèmes'!$E149*(VLOOKUP('Instruction Barèmes'!$D149,Listes!$A$54:$E$60,3,FALSE))+(VLOOKUP('Instruction Barèmes'!$D149,Listes!$A$54:$E$60,4,FALSE)))))))</f>
        <v/>
      </c>
      <c r="K149" s="240" t="str">
        <f>IF($G149="","",IF($C149=Listes!$B$31,IF('Instruction Barèmes'!$E149&lt;=Listes!$B$42,('Instruction Barèmes'!$E149*(VLOOKUP('Instruction Barèmes'!$D149,Listes!$A$43:$E$49,2,FALSE))),IF('Instruction Barèmes'!$E149&gt;Listes!$D$42,('Instruction Barèmes'!$E149*(VLOOKUP('Instruction Barèmes'!$D149,Listes!$A$43:$E$49,5,FALSE))),('Instruction Barèmes'!$E149*(VLOOKUP('Instruction Barèmes'!$D149,Listes!$A$43:$E$49,3,FALSE))+(VLOOKUP('Instruction Barèmes'!$D149,Listes!$A$43:$E$49,4,FALSE)))))))</f>
        <v/>
      </c>
      <c r="L149" s="240" t="str">
        <f>IF($G149="","",IF($C149=Listes!$B$34,Listes!$I$31,IF($C149=Listes!$B$35,(VLOOKUP('Instruction Barèmes'!$F149,Listes!$E$31:$F$36,2,FALSE)),IF($C149=Listes!$B$33,IF('Instruction Barèmes'!$E149&lt;=Listes!$A$64,'Instruction Barèmes'!$E149*Listes!$A$65,IF('Instruction Barèmes'!$E149&gt;Listes!$D$64,'Instruction Barèmes'!$E149*Listes!$D$65,(('Instruction Barèmes'!$E149*Listes!$B$65)+Listes!$C$65)))))))</f>
        <v/>
      </c>
      <c r="M149" s="279" t="str">
        <f>IF(Barèmes!M148="","",Barèmes!M148)</f>
        <v/>
      </c>
      <c r="N149" s="94" t="str">
        <f t="shared" si="8"/>
        <v/>
      </c>
      <c r="O149" s="254" t="str">
        <f t="shared" si="9"/>
        <v/>
      </c>
      <c r="P149" s="304" t="str">
        <f t="shared" si="10"/>
        <v/>
      </c>
      <c r="Q149" s="285" t="str">
        <f t="shared" si="11"/>
        <v/>
      </c>
      <c r="R149" s="259"/>
      <c r="S149" s="126"/>
    </row>
    <row r="150" spans="1:19" ht="20.100000000000001" customHeight="1" x14ac:dyDescent="0.25">
      <c r="A150" s="244">
        <v>144</v>
      </c>
      <c r="B150" s="252" t="str">
        <f>IF(Barèmes!B149="","",Barèmes!B149)</f>
        <v/>
      </c>
      <c r="C150" s="252" t="str">
        <f>IF(Barèmes!C149="","",Barèmes!C149)</f>
        <v/>
      </c>
      <c r="D150" s="252" t="str">
        <f>IF(Barèmes!D149="","",Barèmes!D149)</f>
        <v/>
      </c>
      <c r="E150" s="252" t="str">
        <f>IF(Barèmes!E149="","",Barèmes!E149)</f>
        <v/>
      </c>
      <c r="F150" s="252" t="str">
        <f>IF(Barèmes!F149="","",Barèmes!F149)</f>
        <v/>
      </c>
      <c r="G150" s="252" t="str">
        <f>IF(Barèmes!G149="","",Barèmes!G149)</f>
        <v/>
      </c>
      <c r="H150" s="252" t="str">
        <f>IF(Barèmes!H149="","",Barèmes!H149)</f>
        <v/>
      </c>
      <c r="I150" s="252" t="str">
        <f>IF(Barèmes!I149="","",Barèmes!I149)</f>
        <v/>
      </c>
      <c r="J150" s="240" t="str">
        <f>IF($G150="","",IF($C150=Listes!$B$32,IF('Instruction Barèmes'!$E150&lt;=Listes!$B$53,('Instruction Barèmes'!$E150*(VLOOKUP('Instruction Barèmes'!$D150,Listes!$A$54:$E$60,2,FALSE))),IF('Instruction Barèmes'!$E150&gt;Listes!$E$53,('Instruction Barèmes'!$E150*(VLOOKUP('Instruction Barèmes'!$D150,Listes!$A$54:$E$60,5,FALSE))),('Instruction Barèmes'!$E150*(VLOOKUP('Instruction Barèmes'!$D150,Listes!$A$54:$E$60,3,FALSE))+(VLOOKUP('Instruction Barèmes'!$D150,Listes!$A$54:$E$60,4,FALSE)))))))</f>
        <v/>
      </c>
      <c r="K150" s="240" t="str">
        <f>IF($G150="","",IF($C150=Listes!$B$31,IF('Instruction Barèmes'!$E150&lt;=Listes!$B$42,('Instruction Barèmes'!$E150*(VLOOKUP('Instruction Barèmes'!$D150,Listes!$A$43:$E$49,2,FALSE))),IF('Instruction Barèmes'!$E150&gt;Listes!$D$42,('Instruction Barèmes'!$E150*(VLOOKUP('Instruction Barèmes'!$D150,Listes!$A$43:$E$49,5,FALSE))),('Instruction Barèmes'!$E150*(VLOOKUP('Instruction Barèmes'!$D150,Listes!$A$43:$E$49,3,FALSE))+(VLOOKUP('Instruction Barèmes'!$D150,Listes!$A$43:$E$49,4,FALSE)))))))</f>
        <v/>
      </c>
      <c r="L150" s="240" t="str">
        <f>IF($G150="","",IF($C150=Listes!$B$34,Listes!$I$31,IF($C150=Listes!$B$35,(VLOOKUP('Instruction Barèmes'!$F150,Listes!$E$31:$F$36,2,FALSE)),IF($C150=Listes!$B$33,IF('Instruction Barèmes'!$E150&lt;=Listes!$A$64,'Instruction Barèmes'!$E150*Listes!$A$65,IF('Instruction Barèmes'!$E150&gt;Listes!$D$64,'Instruction Barèmes'!$E150*Listes!$D$65,(('Instruction Barèmes'!$E150*Listes!$B$65)+Listes!$C$65)))))))</f>
        <v/>
      </c>
      <c r="M150" s="279" t="str">
        <f>IF(Barèmes!M149="","",Barèmes!M149)</f>
        <v/>
      </c>
      <c r="N150" s="94" t="str">
        <f t="shared" si="8"/>
        <v/>
      </c>
      <c r="O150" s="254" t="str">
        <f t="shared" si="9"/>
        <v/>
      </c>
      <c r="P150" s="304" t="str">
        <f t="shared" si="10"/>
        <v/>
      </c>
      <c r="Q150" s="285" t="str">
        <f t="shared" si="11"/>
        <v/>
      </c>
      <c r="R150" s="259"/>
      <c r="S150" s="126"/>
    </row>
    <row r="151" spans="1:19" ht="20.100000000000001" customHeight="1" x14ac:dyDescent="0.25">
      <c r="A151" s="244">
        <v>145</v>
      </c>
      <c r="B151" s="252" t="str">
        <f>IF(Barèmes!B150="","",Barèmes!B150)</f>
        <v/>
      </c>
      <c r="C151" s="252" t="str">
        <f>IF(Barèmes!C150="","",Barèmes!C150)</f>
        <v/>
      </c>
      <c r="D151" s="252" t="str">
        <f>IF(Barèmes!D150="","",Barèmes!D150)</f>
        <v/>
      </c>
      <c r="E151" s="252" t="str">
        <f>IF(Barèmes!E150="","",Barèmes!E150)</f>
        <v/>
      </c>
      <c r="F151" s="252" t="str">
        <f>IF(Barèmes!F150="","",Barèmes!F150)</f>
        <v/>
      </c>
      <c r="G151" s="252" t="str">
        <f>IF(Barèmes!G150="","",Barèmes!G150)</f>
        <v/>
      </c>
      <c r="H151" s="252" t="str">
        <f>IF(Barèmes!H150="","",Barèmes!H150)</f>
        <v/>
      </c>
      <c r="I151" s="252" t="str">
        <f>IF(Barèmes!I150="","",Barèmes!I150)</f>
        <v/>
      </c>
      <c r="J151" s="240" t="str">
        <f>IF($G151="","",IF($C151=Listes!$B$32,IF('Instruction Barèmes'!$E151&lt;=Listes!$B$53,('Instruction Barèmes'!$E151*(VLOOKUP('Instruction Barèmes'!$D151,Listes!$A$54:$E$60,2,FALSE))),IF('Instruction Barèmes'!$E151&gt;Listes!$E$53,('Instruction Barèmes'!$E151*(VLOOKUP('Instruction Barèmes'!$D151,Listes!$A$54:$E$60,5,FALSE))),('Instruction Barèmes'!$E151*(VLOOKUP('Instruction Barèmes'!$D151,Listes!$A$54:$E$60,3,FALSE))+(VLOOKUP('Instruction Barèmes'!$D151,Listes!$A$54:$E$60,4,FALSE)))))))</f>
        <v/>
      </c>
      <c r="K151" s="240" t="str">
        <f>IF($G151="","",IF($C151=Listes!$B$31,IF('Instruction Barèmes'!$E151&lt;=Listes!$B$42,('Instruction Barèmes'!$E151*(VLOOKUP('Instruction Barèmes'!$D151,Listes!$A$43:$E$49,2,FALSE))),IF('Instruction Barèmes'!$E151&gt;Listes!$D$42,('Instruction Barèmes'!$E151*(VLOOKUP('Instruction Barèmes'!$D151,Listes!$A$43:$E$49,5,FALSE))),('Instruction Barèmes'!$E151*(VLOOKUP('Instruction Barèmes'!$D151,Listes!$A$43:$E$49,3,FALSE))+(VLOOKUP('Instruction Barèmes'!$D151,Listes!$A$43:$E$49,4,FALSE)))))))</f>
        <v/>
      </c>
      <c r="L151" s="240" t="str">
        <f>IF($G151="","",IF($C151=Listes!$B$34,Listes!$I$31,IF($C151=Listes!$B$35,(VLOOKUP('Instruction Barèmes'!$F151,Listes!$E$31:$F$36,2,FALSE)),IF($C151=Listes!$B$33,IF('Instruction Barèmes'!$E151&lt;=Listes!$A$64,'Instruction Barèmes'!$E151*Listes!$A$65,IF('Instruction Barèmes'!$E151&gt;Listes!$D$64,'Instruction Barèmes'!$E151*Listes!$D$65,(('Instruction Barèmes'!$E151*Listes!$B$65)+Listes!$C$65)))))))</f>
        <v/>
      </c>
      <c r="M151" s="279" t="str">
        <f>IF(Barèmes!M150="","",Barèmes!M150)</f>
        <v/>
      </c>
      <c r="N151" s="94" t="str">
        <f t="shared" si="8"/>
        <v/>
      </c>
      <c r="O151" s="254" t="str">
        <f t="shared" si="9"/>
        <v/>
      </c>
      <c r="P151" s="304" t="str">
        <f t="shared" si="10"/>
        <v/>
      </c>
      <c r="Q151" s="285" t="str">
        <f t="shared" si="11"/>
        <v/>
      </c>
      <c r="R151" s="259"/>
      <c r="S151" s="126"/>
    </row>
    <row r="152" spans="1:19" ht="20.100000000000001" customHeight="1" x14ac:dyDescent="0.25">
      <c r="A152" s="244">
        <v>146</v>
      </c>
      <c r="B152" s="252" t="str">
        <f>IF(Barèmes!B151="","",Barèmes!B151)</f>
        <v/>
      </c>
      <c r="C152" s="252" t="str">
        <f>IF(Barèmes!C151="","",Barèmes!C151)</f>
        <v/>
      </c>
      <c r="D152" s="252" t="str">
        <f>IF(Barèmes!D151="","",Barèmes!D151)</f>
        <v/>
      </c>
      <c r="E152" s="252" t="str">
        <f>IF(Barèmes!E151="","",Barèmes!E151)</f>
        <v/>
      </c>
      <c r="F152" s="252" t="str">
        <f>IF(Barèmes!F151="","",Barèmes!F151)</f>
        <v/>
      </c>
      <c r="G152" s="252" t="str">
        <f>IF(Barèmes!G151="","",Barèmes!G151)</f>
        <v/>
      </c>
      <c r="H152" s="252" t="str">
        <f>IF(Barèmes!H151="","",Barèmes!H151)</f>
        <v/>
      </c>
      <c r="I152" s="252" t="str">
        <f>IF(Barèmes!I151="","",Barèmes!I151)</f>
        <v/>
      </c>
      <c r="J152" s="240" t="str">
        <f>IF($G152="","",IF($C152=Listes!$B$32,IF('Instruction Barèmes'!$E152&lt;=Listes!$B$53,('Instruction Barèmes'!$E152*(VLOOKUP('Instruction Barèmes'!$D152,Listes!$A$54:$E$60,2,FALSE))),IF('Instruction Barèmes'!$E152&gt;Listes!$E$53,('Instruction Barèmes'!$E152*(VLOOKUP('Instruction Barèmes'!$D152,Listes!$A$54:$E$60,5,FALSE))),('Instruction Barèmes'!$E152*(VLOOKUP('Instruction Barèmes'!$D152,Listes!$A$54:$E$60,3,FALSE))+(VLOOKUP('Instruction Barèmes'!$D152,Listes!$A$54:$E$60,4,FALSE)))))))</f>
        <v/>
      </c>
      <c r="K152" s="240" t="str">
        <f>IF($G152="","",IF($C152=Listes!$B$31,IF('Instruction Barèmes'!$E152&lt;=Listes!$B$42,('Instruction Barèmes'!$E152*(VLOOKUP('Instruction Barèmes'!$D152,Listes!$A$43:$E$49,2,FALSE))),IF('Instruction Barèmes'!$E152&gt;Listes!$D$42,('Instruction Barèmes'!$E152*(VLOOKUP('Instruction Barèmes'!$D152,Listes!$A$43:$E$49,5,FALSE))),('Instruction Barèmes'!$E152*(VLOOKUP('Instruction Barèmes'!$D152,Listes!$A$43:$E$49,3,FALSE))+(VLOOKUP('Instruction Barèmes'!$D152,Listes!$A$43:$E$49,4,FALSE)))))))</f>
        <v/>
      </c>
      <c r="L152" s="240" t="str">
        <f>IF($G152="","",IF($C152=Listes!$B$34,Listes!$I$31,IF($C152=Listes!$B$35,(VLOOKUP('Instruction Barèmes'!$F152,Listes!$E$31:$F$36,2,FALSE)),IF($C152=Listes!$B$33,IF('Instruction Barèmes'!$E152&lt;=Listes!$A$64,'Instruction Barèmes'!$E152*Listes!$A$65,IF('Instruction Barèmes'!$E152&gt;Listes!$D$64,'Instruction Barèmes'!$E152*Listes!$D$65,(('Instruction Barèmes'!$E152*Listes!$B$65)+Listes!$C$65)))))))</f>
        <v/>
      </c>
      <c r="M152" s="279" t="str">
        <f>IF(Barèmes!M151="","",Barèmes!M151)</f>
        <v/>
      </c>
      <c r="N152" s="94" t="str">
        <f t="shared" si="8"/>
        <v/>
      </c>
      <c r="O152" s="254" t="str">
        <f t="shared" si="9"/>
        <v/>
      </c>
      <c r="P152" s="304" t="str">
        <f t="shared" si="10"/>
        <v/>
      </c>
      <c r="Q152" s="285" t="str">
        <f t="shared" si="11"/>
        <v/>
      </c>
      <c r="R152" s="259"/>
      <c r="S152" s="126"/>
    </row>
    <row r="153" spans="1:19" ht="20.100000000000001" customHeight="1" x14ac:dyDescent="0.25">
      <c r="A153" s="244">
        <v>147</v>
      </c>
      <c r="B153" s="252" t="str">
        <f>IF(Barèmes!B152="","",Barèmes!B152)</f>
        <v/>
      </c>
      <c r="C153" s="252" t="str">
        <f>IF(Barèmes!C152="","",Barèmes!C152)</f>
        <v/>
      </c>
      <c r="D153" s="252" t="str">
        <f>IF(Barèmes!D152="","",Barèmes!D152)</f>
        <v/>
      </c>
      <c r="E153" s="252" t="str">
        <f>IF(Barèmes!E152="","",Barèmes!E152)</f>
        <v/>
      </c>
      <c r="F153" s="252" t="str">
        <f>IF(Barèmes!F152="","",Barèmes!F152)</f>
        <v/>
      </c>
      <c r="G153" s="252" t="str">
        <f>IF(Barèmes!G152="","",Barèmes!G152)</f>
        <v/>
      </c>
      <c r="H153" s="252" t="str">
        <f>IF(Barèmes!H152="","",Barèmes!H152)</f>
        <v/>
      </c>
      <c r="I153" s="252" t="str">
        <f>IF(Barèmes!I152="","",Barèmes!I152)</f>
        <v/>
      </c>
      <c r="J153" s="240" t="str">
        <f>IF($G153="","",IF($C153=Listes!$B$32,IF('Instruction Barèmes'!$E153&lt;=Listes!$B$53,('Instruction Barèmes'!$E153*(VLOOKUP('Instruction Barèmes'!$D153,Listes!$A$54:$E$60,2,FALSE))),IF('Instruction Barèmes'!$E153&gt;Listes!$E$53,('Instruction Barèmes'!$E153*(VLOOKUP('Instruction Barèmes'!$D153,Listes!$A$54:$E$60,5,FALSE))),('Instruction Barèmes'!$E153*(VLOOKUP('Instruction Barèmes'!$D153,Listes!$A$54:$E$60,3,FALSE))+(VLOOKUP('Instruction Barèmes'!$D153,Listes!$A$54:$E$60,4,FALSE)))))))</f>
        <v/>
      </c>
      <c r="K153" s="240" t="str">
        <f>IF($G153="","",IF($C153=Listes!$B$31,IF('Instruction Barèmes'!$E153&lt;=Listes!$B$42,('Instruction Barèmes'!$E153*(VLOOKUP('Instruction Barèmes'!$D153,Listes!$A$43:$E$49,2,FALSE))),IF('Instruction Barèmes'!$E153&gt;Listes!$D$42,('Instruction Barèmes'!$E153*(VLOOKUP('Instruction Barèmes'!$D153,Listes!$A$43:$E$49,5,FALSE))),('Instruction Barèmes'!$E153*(VLOOKUP('Instruction Barèmes'!$D153,Listes!$A$43:$E$49,3,FALSE))+(VLOOKUP('Instruction Barèmes'!$D153,Listes!$A$43:$E$49,4,FALSE)))))))</f>
        <v/>
      </c>
      <c r="L153" s="240" t="str">
        <f>IF($G153="","",IF($C153=Listes!$B$34,Listes!$I$31,IF($C153=Listes!$B$35,(VLOOKUP('Instruction Barèmes'!$F153,Listes!$E$31:$F$36,2,FALSE)),IF($C153=Listes!$B$33,IF('Instruction Barèmes'!$E153&lt;=Listes!$A$64,'Instruction Barèmes'!$E153*Listes!$A$65,IF('Instruction Barèmes'!$E153&gt;Listes!$D$64,'Instruction Barèmes'!$E153*Listes!$D$65,(('Instruction Barèmes'!$E153*Listes!$B$65)+Listes!$C$65)))))))</f>
        <v/>
      </c>
      <c r="M153" s="279" t="str">
        <f>IF(Barèmes!M152="","",Barèmes!M152)</f>
        <v/>
      </c>
      <c r="N153" s="94" t="str">
        <f t="shared" si="8"/>
        <v/>
      </c>
      <c r="O153" s="254" t="str">
        <f t="shared" si="9"/>
        <v/>
      </c>
      <c r="P153" s="304" t="str">
        <f t="shared" si="10"/>
        <v/>
      </c>
      <c r="Q153" s="285" t="str">
        <f t="shared" si="11"/>
        <v/>
      </c>
      <c r="R153" s="259"/>
      <c r="S153" s="126"/>
    </row>
    <row r="154" spans="1:19" ht="20.100000000000001" customHeight="1" x14ac:dyDescent="0.25">
      <c r="A154" s="244">
        <v>148</v>
      </c>
      <c r="B154" s="252" t="str">
        <f>IF(Barèmes!B153="","",Barèmes!B153)</f>
        <v/>
      </c>
      <c r="C154" s="252" t="str">
        <f>IF(Barèmes!C153="","",Barèmes!C153)</f>
        <v/>
      </c>
      <c r="D154" s="252" t="str">
        <f>IF(Barèmes!D153="","",Barèmes!D153)</f>
        <v/>
      </c>
      <c r="E154" s="252" t="str">
        <f>IF(Barèmes!E153="","",Barèmes!E153)</f>
        <v/>
      </c>
      <c r="F154" s="252" t="str">
        <f>IF(Barèmes!F153="","",Barèmes!F153)</f>
        <v/>
      </c>
      <c r="G154" s="252" t="str">
        <f>IF(Barèmes!G153="","",Barèmes!G153)</f>
        <v/>
      </c>
      <c r="H154" s="252" t="str">
        <f>IF(Barèmes!H153="","",Barèmes!H153)</f>
        <v/>
      </c>
      <c r="I154" s="252" t="str">
        <f>IF(Barèmes!I153="","",Barèmes!I153)</f>
        <v/>
      </c>
      <c r="J154" s="240" t="str">
        <f>IF($G154="","",IF($C154=Listes!$B$32,IF('Instruction Barèmes'!$E154&lt;=Listes!$B$53,('Instruction Barèmes'!$E154*(VLOOKUP('Instruction Barèmes'!$D154,Listes!$A$54:$E$60,2,FALSE))),IF('Instruction Barèmes'!$E154&gt;Listes!$E$53,('Instruction Barèmes'!$E154*(VLOOKUP('Instruction Barèmes'!$D154,Listes!$A$54:$E$60,5,FALSE))),('Instruction Barèmes'!$E154*(VLOOKUP('Instruction Barèmes'!$D154,Listes!$A$54:$E$60,3,FALSE))+(VLOOKUP('Instruction Barèmes'!$D154,Listes!$A$54:$E$60,4,FALSE)))))))</f>
        <v/>
      </c>
      <c r="K154" s="240" t="str">
        <f>IF($G154="","",IF($C154=Listes!$B$31,IF('Instruction Barèmes'!$E154&lt;=Listes!$B$42,('Instruction Barèmes'!$E154*(VLOOKUP('Instruction Barèmes'!$D154,Listes!$A$43:$E$49,2,FALSE))),IF('Instruction Barèmes'!$E154&gt;Listes!$D$42,('Instruction Barèmes'!$E154*(VLOOKUP('Instruction Barèmes'!$D154,Listes!$A$43:$E$49,5,FALSE))),('Instruction Barèmes'!$E154*(VLOOKUP('Instruction Barèmes'!$D154,Listes!$A$43:$E$49,3,FALSE))+(VLOOKUP('Instruction Barèmes'!$D154,Listes!$A$43:$E$49,4,FALSE)))))))</f>
        <v/>
      </c>
      <c r="L154" s="240" t="str">
        <f>IF($G154="","",IF($C154=Listes!$B$34,Listes!$I$31,IF($C154=Listes!$B$35,(VLOOKUP('Instruction Barèmes'!$F154,Listes!$E$31:$F$36,2,FALSE)),IF($C154=Listes!$B$33,IF('Instruction Barèmes'!$E154&lt;=Listes!$A$64,'Instruction Barèmes'!$E154*Listes!$A$65,IF('Instruction Barèmes'!$E154&gt;Listes!$D$64,'Instruction Barèmes'!$E154*Listes!$D$65,(('Instruction Barèmes'!$E154*Listes!$B$65)+Listes!$C$65)))))))</f>
        <v/>
      </c>
      <c r="M154" s="279" t="str">
        <f>IF(Barèmes!M153="","",Barèmes!M153)</f>
        <v/>
      </c>
      <c r="N154" s="94" t="str">
        <f t="shared" si="8"/>
        <v/>
      </c>
      <c r="O154" s="254" t="str">
        <f t="shared" si="9"/>
        <v/>
      </c>
      <c r="P154" s="304" t="str">
        <f t="shared" si="10"/>
        <v/>
      </c>
      <c r="Q154" s="285" t="str">
        <f t="shared" si="11"/>
        <v/>
      </c>
      <c r="R154" s="259"/>
      <c r="S154" s="126"/>
    </row>
    <row r="155" spans="1:19" ht="20.100000000000001" customHeight="1" x14ac:dyDescent="0.25">
      <c r="A155" s="244">
        <v>149</v>
      </c>
      <c r="B155" s="252" t="str">
        <f>IF(Barèmes!B154="","",Barèmes!B154)</f>
        <v/>
      </c>
      <c r="C155" s="252" t="str">
        <f>IF(Barèmes!C154="","",Barèmes!C154)</f>
        <v/>
      </c>
      <c r="D155" s="252" t="str">
        <f>IF(Barèmes!D154="","",Barèmes!D154)</f>
        <v/>
      </c>
      <c r="E155" s="252" t="str">
        <f>IF(Barèmes!E154="","",Barèmes!E154)</f>
        <v/>
      </c>
      <c r="F155" s="252" t="str">
        <f>IF(Barèmes!F154="","",Barèmes!F154)</f>
        <v/>
      </c>
      <c r="G155" s="252" t="str">
        <f>IF(Barèmes!G154="","",Barèmes!G154)</f>
        <v/>
      </c>
      <c r="H155" s="252" t="str">
        <f>IF(Barèmes!H154="","",Barèmes!H154)</f>
        <v/>
      </c>
      <c r="I155" s="252" t="str">
        <f>IF(Barèmes!I154="","",Barèmes!I154)</f>
        <v/>
      </c>
      <c r="J155" s="240" t="str">
        <f>IF($G155="","",IF($C155=Listes!$B$32,IF('Instruction Barèmes'!$E155&lt;=Listes!$B$53,('Instruction Barèmes'!$E155*(VLOOKUP('Instruction Barèmes'!$D155,Listes!$A$54:$E$60,2,FALSE))),IF('Instruction Barèmes'!$E155&gt;Listes!$E$53,('Instruction Barèmes'!$E155*(VLOOKUP('Instruction Barèmes'!$D155,Listes!$A$54:$E$60,5,FALSE))),('Instruction Barèmes'!$E155*(VLOOKUP('Instruction Barèmes'!$D155,Listes!$A$54:$E$60,3,FALSE))+(VLOOKUP('Instruction Barèmes'!$D155,Listes!$A$54:$E$60,4,FALSE)))))))</f>
        <v/>
      </c>
      <c r="K155" s="240" t="str">
        <f>IF($G155="","",IF($C155=Listes!$B$31,IF('Instruction Barèmes'!$E155&lt;=Listes!$B$42,('Instruction Barèmes'!$E155*(VLOOKUP('Instruction Barèmes'!$D155,Listes!$A$43:$E$49,2,FALSE))),IF('Instruction Barèmes'!$E155&gt;Listes!$D$42,('Instruction Barèmes'!$E155*(VLOOKUP('Instruction Barèmes'!$D155,Listes!$A$43:$E$49,5,FALSE))),('Instruction Barèmes'!$E155*(VLOOKUP('Instruction Barèmes'!$D155,Listes!$A$43:$E$49,3,FALSE))+(VLOOKUP('Instruction Barèmes'!$D155,Listes!$A$43:$E$49,4,FALSE)))))))</f>
        <v/>
      </c>
      <c r="L155" s="240" t="str">
        <f>IF($G155="","",IF($C155=Listes!$B$34,Listes!$I$31,IF($C155=Listes!$B$35,(VLOOKUP('Instruction Barèmes'!$F155,Listes!$E$31:$F$36,2,FALSE)),IF($C155=Listes!$B$33,IF('Instruction Barèmes'!$E155&lt;=Listes!$A$64,'Instruction Barèmes'!$E155*Listes!$A$65,IF('Instruction Barèmes'!$E155&gt;Listes!$D$64,'Instruction Barèmes'!$E155*Listes!$D$65,(('Instruction Barèmes'!$E155*Listes!$B$65)+Listes!$C$65)))))))</f>
        <v/>
      </c>
      <c r="M155" s="279" t="str">
        <f>IF(Barèmes!M154="","",Barèmes!M154)</f>
        <v/>
      </c>
      <c r="N155" s="94" t="str">
        <f t="shared" si="8"/>
        <v/>
      </c>
      <c r="O155" s="254" t="str">
        <f t="shared" si="9"/>
        <v/>
      </c>
      <c r="P155" s="304" t="str">
        <f t="shared" si="10"/>
        <v/>
      </c>
      <c r="Q155" s="285" t="str">
        <f t="shared" si="11"/>
        <v/>
      </c>
      <c r="R155" s="259"/>
      <c r="S155" s="126"/>
    </row>
    <row r="156" spans="1:19" ht="20.100000000000001" customHeight="1" x14ac:dyDescent="0.25">
      <c r="A156" s="244">
        <v>150</v>
      </c>
      <c r="B156" s="252" t="str">
        <f>IF(Barèmes!B155="","",Barèmes!B155)</f>
        <v/>
      </c>
      <c r="C156" s="252" t="str">
        <f>IF(Barèmes!C155="","",Barèmes!C155)</f>
        <v/>
      </c>
      <c r="D156" s="252" t="str">
        <f>IF(Barèmes!D155="","",Barèmes!D155)</f>
        <v/>
      </c>
      <c r="E156" s="252" t="str">
        <f>IF(Barèmes!E155="","",Barèmes!E155)</f>
        <v/>
      </c>
      <c r="F156" s="252" t="str">
        <f>IF(Barèmes!F155="","",Barèmes!F155)</f>
        <v/>
      </c>
      <c r="G156" s="252" t="str">
        <f>IF(Barèmes!G155="","",Barèmes!G155)</f>
        <v/>
      </c>
      <c r="H156" s="252" t="str">
        <f>IF(Barèmes!H155="","",Barèmes!H155)</f>
        <v/>
      </c>
      <c r="I156" s="252" t="str">
        <f>IF(Barèmes!I155="","",Barèmes!I155)</f>
        <v/>
      </c>
      <c r="J156" s="240" t="str">
        <f>IF($G156="","",IF($C156=Listes!$B$32,IF('Instruction Barèmes'!$E156&lt;=Listes!$B$53,('Instruction Barèmes'!$E156*(VLOOKUP('Instruction Barèmes'!$D156,Listes!$A$54:$E$60,2,FALSE))),IF('Instruction Barèmes'!$E156&gt;Listes!$E$53,('Instruction Barèmes'!$E156*(VLOOKUP('Instruction Barèmes'!$D156,Listes!$A$54:$E$60,5,FALSE))),('Instruction Barèmes'!$E156*(VLOOKUP('Instruction Barèmes'!$D156,Listes!$A$54:$E$60,3,FALSE))+(VLOOKUP('Instruction Barèmes'!$D156,Listes!$A$54:$E$60,4,FALSE)))))))</f>
        <v/>
      </c>
      <c r="K156" s="240" t="str">
        <f>IF($G156="","",IF($C156=Listes!$B$31,IF('Instruction Barèmes'!$E156&lt;=Listes!$B$42,('Instruction Barèmes'!$E156*(VLOOKUP('Instruction Barèmes'!$D156,Listes!$A$43:$E$49,2,FALSE))),IF('Instruction Barèmes'!$E156&gt;Listes!$D$42,('Instruction Barèmes'!$E156*(VLOOKUP('Instruction Barèmes'!$D156,Listes!$A$43:$E$49,5,FALSE))),('Instruction Barèmes'!$E156*(VLOOKUP('Instruction Barèmes'!$D156,Listes!$A$43:$E$49,3,FALSE))+(VLOOKUP('Instruction Barèmes'!$D156,Listes!$A$43:$E$49,4,FALSE)))))))</f>
        <v/>
      </c>
      <c r="L156" s="240" t="str">
        <f>IF($G156="","",IF($C156=Listes!$B$34,Listes!$I$31,IF($C156=Listes!$B$35,(VLOOKUP('Instruction Barèmes'!$F156,Listes!$E$31:$F$36,2,FALSE)),IF($C156=Listes!$B$33,IF('Instruction Barèmes'!$E156&lt;=Listes!$A$64,'Instruction Barèmes'!$E156*Listes!$A$65,IF('Instruction Barèmes'!$E156&gt;Listes!$D$64,'Instruction Barèmes'!$E156*Listes!$D$65,(('Instruction Barèmes'!$E156*Listes!$B$65)+Listes!$C$65)))))))</f>
        <v/>
      </c>
      <c r="M156" s="279" t="str">
        <f>IF(Barèmes!M155="","",Barèmes!M155)</f>
        <v/>
      </c>
      <c r="N156" s="94" t="str">
        <f t="shared" si="8"/>
        <v/>
      </c>
      <c r="O156" s="254" t="str">
        <f t="shared" si="9"/>
        <v/>
      </c>
      <c r="P156" s="304" t="str">
        <f t="shared" si="10"/>
        <v/>
      </c>
      <c r="Q156" s="285" t="str">
        <f t="shared" si="11"/>
        <v/>
      </c>
      <c r="R156" s="259"/>
      <c r="S156" s="126"/>
    </row>
    <row r="157" spans="1:19" ht="20.100000000000001" customHeight="1" x14ac:dyDescent="0.25">
      <c r="A157" s="244">
        <v>151</v>
      </c>
      <c r="B157" s="252" t="str">
        <f>IF(Barèmes!B156="","",Barèmes!B156)</f>
        <v/>
      </c>
      <c r="C157" s="252" t="str">
        <f>IF(Barèmes!C156="","",Barèmes!C156)</f>
        <v/>
      </c>
      <c r="D157" s="252" t="str">
        <f>IF(Barèmes!D156="","",Barèmes!D156)</f>
        <v/>
      </c>
      <c r="E157" s="252" t="str">
        <f>IF(Barèmes!E156="","",Barèmes!E156)</f>
        <v/>
      </c>
      <c r="F157" s="252" t="str">
        <f>IF(Barèmes!F156="","",Barèmes!F156)</f>
        <v/>
      </c>
      <c r="G157" s="252" t="str">
        <f>IF(Barèmes!G156="","",Barèmes!G156)</f>
        <v/>
      </c>
      <c r="H157" s="252" t="str">
        <f>IF(Barèmes!H156="","",Barèmes!H156)</f>
        <v/>
      </c>
      <c r="I157" s="252" t="str">
        <f>IF(Barèmes!I156="","",Barèmes!I156)</f>
        <v/>
      </c>
      <c r="J157" s="240" t="str">
        <f>IF($G157="","",IF($C157=Listes!$B$32,IF('Instruction Barèmes'!$E157&lt;=Listes!$B$53,('Instruction Barèmes'!$E157*(VLOOKUP('Instruction Barèmes'!$D157,Listes!$A$54:$E$60,2,FALSE))),IF('Instruction Barèmes'!$E157&gt;Listes!$E$53,('Instruction Barèmes'!$E157*(VLOOKUP('Instruction Barèmes'!$D157,Listes!$A$54:$E$60,5,FALSE))),('Instruction Barèmes'!$E157*(VLOOKUP('Instruction Barèmes'!$D157,Listes!$A$54:$E$60,3,FALSE))+(VLOOKUP('Instruction Barèmes'!$D157,Listes!$A$54:$E$60,4,FALSE)))))))</f>
        <v/>
      </c>
      <c r="K157" s="240" t="str">
        <f>IF($G157="","",IF($C157=Listes!$B$31,IF('Instruction Barèmes'!$E157&lt;=Listes!$B$42,('Instruction Barèmes'!$E157*(VLOOKUP('Instruction Barèmes'!$D157,Listes!$A$43:$E$49,2,FALSE))),IF('Instruction Barèmes'!$E157&gt;Listes!$D$42,('Instruction Barèmes'!$E157*(VLOOKUP('Instruction Barèmes'!$D157,Listes!$A$43:$E$49,5,FALSE))),('Instruction Barèmes'!$E157*(VLOOKUP('Instruction Barèmes'!$D157,Listes!$A$43:$E$49,3,FALSE))+(VLOOKUP('Instruction Barèmes'!$D157,Listes!$A$43:$E$49,4,FALSE)))))))</f>
        <v/>
      </c>
      <c r="L157" s="240" t="str">
        <f>IF($G157="","",IF($C157=Listes!$B$34,Listes!$I$31,IF($C157=Listes!$B$35,(VLOOKUP('Instruction Barèmes'!$F157,Listes!$E$31:$F$36,2,FALSE)),IF($C157=Listes!$B$33,IF('Instruction Barèmes'!$E157&lt;=Listes!$A$64,'Instruction Barèmes'!$E157*Listes!$A$65,IF('Instruction Barèmes'!$E157&gt;Listes!$D$64,'Instruction Barèmes'!$E157*Listes!$D$65,(('Instruction Barèmes'!$E157*Listes!$B$65)+Listes!$C$65)))))))</f>
        <v/>
      </c>
      <c r="M157" s="279" t="str">
        <f>IF(Barèmes!M156="","",Barèmes!M156)</f>
        <v/>
      </c>
      <c r="N157" s="94" t="str">
        <f t="shared" si="8"/>
        <v/>
      </c>
      <c r="O157" s="254" t="str">
        <f t="shared" si="9"/>
        <v/>
      </c>
      <c r="P157" s="304" t="str">
        <f t="shared" si="10"/>
        <v/>
      </c>
      <c r="Q157" s="285" t="str">
        <f t="shared" si="11"/>
        <v/>
      </c>
      <c r="R157" s="259"/>
      <c r="S157" s="126"/>
    </row>
    <row r="158" spans="1:19" ht="20.100000000000001" customHeight="1" x14ac:dyDescent="0.25">
      <c r="A158" s="244">
        <v>152</v>
      </c>
      <c r="B158" s="252" t="str">
        <f>IF(Barèmes!B157="","",Barèmes!B157)</f>
        <v/>
      </c>
      <c r="C158" s="252" t="str">
        <f>IF(Barèmes!C157="","",Barèmes!C157)</f>
        <v/>
      </c>
      <c r="D158" s="252" t="str">
        <f>IF(Barèmes!D157="","",Barèmes!D157)</f>
        <v/>
      </c>
      <c r="E158" s="252" t="str">
        <f>IF(Barèmes!E157="","",Barèmes!E157)</f>
        <v/>
      </c>
      <c r="F158" s="252" t="str">
        <f>IF(Barèmes!F157="","",Barèmes!F157)</f>
        <v/>
      </c>
      <c r="G158" s="252" t="str">
        <f>IF(Barèmes!G157="","",Barèmes!G157)</f>
        <v/>
      </c>
      <c r="H158" s="252" t="str">
        <f>IF(Barèmes!H157="","",Barèmes!H157)</f>
        <v/>
      </c>
      <c r="I158" s="252" t="str">
        <f>IF(Barèmes!I157="","",Barèmes!I157)</f>
        <v/>
      </c>
      <c r="J158" s="240" t="str">
        <f>IF($G158="","",IF($C158=Listes!$B$32,IF('Instruction Barèmes'!$E158&lt;=Listes!$B$53,('Instruction Barèmes'!$E158*(VLOOKUP('Instruction Barèmes'!$D158,Listes!$A$54:$E$60,2,FALSE))),IF('Instruction Barèmes'!$E158&gt;Listes!$E$53,('Instruction Barèmes'!$E158*(VLOOKUP('Instruction Barèmes'!$D158,Listes!$A$54:$E$60,5,FALSE))),('Instruction Barèmes'!$E158*(VLOOKUP('Instruction Barèmes'!$D158,Listes!$A$54:$E$60,3,FALSE))+(VLOOKUP('Instruction Barèmes'!$D158,Listes!$A$54:$E$60,4,FALSE)))))))</f>
        <v/>
      </c>
      <c r="K158" s="240" t="str">
        <f>IF($G158="","",IF($C158=Listes!$B$31,IF('Instruction Barèmes'!$E158&lt;=Listes!$B$42,('Instruction Barèmes'!$E158*(VLOOKUP('Instruction Barèmes'!$D158,Listes!$A$43:$E$49,2,FALSE))),IF('Instruction Barèmes'!$E158&gt;Listes!$D$42,('Instruction Barèmes'!$E158*(VLOOKUP('Instruction Barèmes'!$D158,Listes!$A$43:$E$49,5,FALSE))),('Instruction Barèmes'!$E158*(VLOOKUP('Instruction Barèmes'!$D158,Listes!$A$43:$E$49,3,FALSE))+(VLOOKUP('Instruction Barèmes'!$D158,Listes!$A$43:$E$49,4,FALSE)))))))</f>
        <v/>
      </c>
      <c r="L158" s="240" t="str">
        <f>IF($G158="","",IF($C158=Listes!$B$34,Listes!$I$31,IF($C158=Listes!$B$35,(VLOOKUP('Instruction Barèmes'!$F158,Listes!$E$31:$F$36,2,FALSE)),IF($C158=Listes!$B$33,IF('Instruction Barèmes'!$E158&lt;=Listes!$A$64,'Instruction Barèmes'!$E158*Listes!$A$65,IF('Instruction Barèmes'!$E158&gt;Listes!$D$64,'Instruction Barèmes'!$E158*Listes!$D$65,(('Instruction Barèmes'!$E158*Listes!$B$65)+Listes!$C$65)))))))</f>
        <v/>
      </c>
      <c r="M158" s="279" t="str">
        <f>IF(Barèmes!M157="","",Barèmes!M157)</f>
        <v/>
      </c>
      <c r="N158" s="94" t="str">
        <f t="shared" si="8"/>
        <v/>
      </c>
      <c r="O158" s="254" t="str">
        <f t="shared" si="9"/>
        <v/>
      </c>
      <c r="P158" s="304" t="str">
        <f t="shared" si="10"/>
        <v/>
      </c>
      <c r="Q158" s="285" t="str">
        <f t="shared" si="11"/>
        <v/>
      </c>
      <c r="R158" s="259"/>
      <c r="S158" s="126"/>
    </row>
    <row r="159" spans="1:19" ht="20.100000000000001" customHeight="1" x14ac:dyDescent="0.25">
      <c r="A159" s="244">
        <v>153</v>
      </c>
      <c r="B159" s="252" t="str">
        <f>IF(Barèmes!B158="","",Barèmes!B158)</f>
        <v/>
      </c>
      <c r="C159" s="252" t="str">
        <f>IF(Barèmes!C158="","",Barèmes!C158)</f>
        <v/>
      </c>
      <c r="D159" s="252" t="str">
        <f>IF(Barèmes!D158="","",Barèmes!D158)</f>
        <v/>
      </c>
      <c r="E159" s="252" t="str">
        <f>IF(Barèmes!E158="","",Barèmes!E158)</f>
        <v/>
      </c>
      <c r="F159" s="252" t="str">
        <f>IF(Barèmes!F158="","",Barèmes!F158)</f>
        <v/>
      </c>
      <c r="G159" s="252" t="str">
        <f>IF(Barèmes!G158="","",Barèmes!G158)</f>
        <v/>
      </c>
      <c r="H159" s="252" t="str">
        <f>IF(Barèmes!H158="","",Barèmes!H158)</f>
        <v/>
      </c>
      <c r="I159" s="252" t="str">
        <f>IF(Barèmes!I158="","",Barèmes!I158)</f>
        <v/>
      </c>
      <c r="J159" s="240" t="str">
        <f>IF($G159="","",IF($C159=Listes!$B$32,IF('Instruction Barèmes'!$E159&lt;=Listes!$B$53,('Instruction Barèmes'!$E159*(VLOOKUP('Instruction Barèmes'!$D159,Listes!$A$54:$E$60,2,FALSE))),IF('Instruction Barèmes'!$E159&gt;Listes!$E$53,('Instruction Barèmes'!$E159*(VLOOKUP('Instruction Barèmes'!$D159,Listes!$A$54:$E$60,5,FALSE))),('Instruction Barèmes'!$E159*(VLOOKUP('Instruction Barèmes'!$D159,Listes!$A$54:$E$60,3,FALSE))+(VLOOKUP('Instruction Barèmes'!$D159,Listes!$A$54:$E$60,4,FALSE)))))))</f>
        <v/>
      </c>
      <c r="K159" s="240" t="str">
        <f>IF($G159="","",IF($C159=Listes!$B$31,IF('Instruction Barèmes'!$E159&lt;=Listes!$B$42,('Instruction Barèmes'!$E159*(VLOOKUP('Instruction Barèmes'!$D159,Listes!$A$43:$E$49,2,FALSE))),IF('Instruction Barèmes'!$E159&gt;Listes!$D$42,('Instruction Barèmes'!$E159*(VLOOKUP('Instruction Barèmes'!$D159,Listes!$A$43:$E$49,5,FALSE))),('Instruction Barèmes'!$E159*(VLOOKUP('Instruction Barèmes'!$D159,Listes!$A$43:$E$49,3,FALSE))+(VLOOKUP('Instruction Barèmes'!$D159,Listes!$A$43:$E$49,4,FALSE)))))))</f>
        <v/>
      </c>
      <c r="L159" s="240" t="str">
        <f>IF($G159="","",IF($C159=Listes!$B$34,Listes!$I$31,IF($C159=Listes!$B$35,(VLOOKUP('Instruction Barèmes'!$F159,Listes!$E$31:$F$36,2,FALSE)),IF($C159=Listes!$B$33,IF('Instruction Barèmes'!$E159&lt;=Listes!$A$64,'Instruction Barèmes'!$E159*Listes!$A$65,IF('Instruction Barèmes'!$E159&gt;Listes!$D$64,'Instruction Barèmes'!$E159*Listes!$D$65,(('Instruction Barèmes'!$E159*Listes!$B$65)+Listes!$C$65)))))))</f>
        <v/>
      </c>
      <c r="M159" s="279" t="str">
        <f>IF(Barèmes!M158="","",Barèmes!M158)</f>
        <v/>
      </c>
      <c r="N159" s="94" t="str">
        <f t="shared" si="8"/>
        <v/>
      </c>
      <c r="O159" s="254" t="str">
        <f t="shared" si="9"/>
        <v/>
      </c>
      <c r="P159" s="304" t="str">
        <f t="shared" si="10"/>
        <v/>
      </c>
      <c r="Q159" s="285" t="str">
        <f t="shared" si="11"/>
        <v/>
      </c>
      <c r="R159" s="259"/>
      <c r="S159" s="126"/>
    </row>
    <row r="160" spans="1:19" ht="20.100000000000001" customHeight="1" x14ac:dyDescent="0.25">
      <c r="A160" s="244">
        <v>154</v>
      </c>
      <c r="B160" s="252" t="str">
        <f>IF(Barèmes!B159="","",Barèmes!B159)</f>
        <v/>
      </c>
      <c r="C160" s="252" t="str">
        <f>IF(Barèmes!C159="","",Barèmes!C159)</f>
        <v/>
      </c>
      <c r="D160" s="252" t="str">
        <f>IF(Barèmes!D159="","",Barèmes!D159)</f>
        <v/>
      </c>
      <c r="E160" s="252" t="str">
        <f>IF(Barèmes!E159="","",Barèmes!E159)</f>
        <v/>
      </c>
      <c r="F160" s="252" t="str">
        <f>IF(Barèmes!F159="","",Barèmes!F159)</f>
        <v/>
      </c>
      <c r="G160" s="252" t="str">
        <f>IF(Barèmes!G159="","",Barèmes!G159)</f>
        <v/>
      </c>
      <c r="H160" s="252" t="str">
        <f>IF(Barèmes!H159="","",Barèmes!H159)</f>
        <v/>
      </c>
      <c r="I160" s="252" t="str">
        <f>IF(Barèmes!I159="","",Barèmes!I159)</f>
        <v/>
      </c>
      <c r="J160" s="240" t="str">
        <f>IF($G160="","",IF($C160=Listes!$B$32,IF('Instruction Barèmes'!$E160&lt;=Listes!$B$53,('Instruction Barèmes'!$E160*(VLOOKUP('Instruction Barèmes'!$D160,Listes!$A$54:$E$60,2,FALSE))),IF('Instruction Barèmes'!$E160&gt;Listes!$E$53,('Instruction Barèmes'!$E160*(VLOOKUP('Instruction Barèmes'!$D160,Listes!$A$54:$E$60,5,FALSE))),('Instruction Barèmes'!$E160*(VLOOKUP('Instruction Barèmes'!$D160,Listes!$A$54:$E$60,3,FALSE))+(VLOOKUP('Instruction Barèmes'!$D160,Listes!$A$54:$E$60,4,FALSE)))))))</f>
        <v/>
      </c>
      <c r="K160" s="240" t="str">
        <f>IF($G160="","",IF($C160=Listes!$B$31,IF('Instruction Barèmes'!$E160&lt;=Listes!$B$42,('Instruction Barèmes'!$E160*(VLOOKUP('Instruction Barèmes'!$D160,Listes!$A$43:$E$49,2,FALSE))),IF('Instruction Barèmes'!$E160&gt;Listes!$D$42,('Instruction Barèmes'!$E160*(VLOOKUP('Instruction Barèmes'!$D160,Listes!$A$43:$E$49,5,FALSE))),('Instruction Barèmes'!$E160*(VLOOKUP('Instruction Barèmes'!$D160,Listes!$A$43:$E$49,3,FALSE))+(VLOOKUP('Instruction Barèmes'!$D160,Listes!$A$43:$E$49,4,FALSE)))))))</f>
        <v/>
      </c>
      <c r="L160" s="240" t="str">
        <f>IF($G160="","",IF($C160=Listes!$B$34,Listes!$I$31,IF($C160=Listes!$B$35,(VLOOKUP('Instruction Barèmes'!$F160,Listes!$E$31:$F$36,2,FALSE)),IF($C160=Listes!$B$33,IF('Instruction Barèmes'!$E160&lt;=Listes!$A$64,'Instruction Barèmes'!$E160*Listes!$A$65,IF('Instruction Barèmes'!$E160&gt;Listes!$D$64,'Instruction Barèmes'!$E160*Listes!$D$65,(('Instruction Barèmes'!$E160*Listes!$B$65)+Listes!$C$65)))))))</f>
        <v/>
      </c>
      <c r="M160" s="279" t="str">
        <f>IF(Barèmes!M159="","",Barèmes!M159)</f>
        <v/>
      </c>
      <c r="N160" s="94" t="str">
        <f t="shared" si="8"/>
        <v/>
      </c>
      <c r="O160" s="254" t="str">
        <f t="shared" si="9"/>
        <v/>
      </c>
      <c r="P160" s="304" t="str">
        <f t="shared" si="10"/>
        <v/>
      </c>
      <c r="Q160" s="285" t="str">
        <f t="shared" si="11"/>
        <v/>
      </c>
      <c r="R160" s="259"/>
      <c r="S160" s="126"/>
    </row>
    <row r="161" spans="1:19" ht="20.100000000000001" customHeight="1" x14ac:dyDescent="0.25">
      <c r="A161" s="244">
        <v>155</v>
      </c>
      <c r="B161" s="252" t="str">
        <f>IF(Barèmes!B160="","",Barèmes!B160)</f>
        <v/>
      </c>
      <c r="C161" s="252" t="str">
        <f>IF(Barèmes!C160="","",Barèmes!C160)</f>
        <v/>
      </c>
      <c r="D161" s="252" t="str">
        <f>IF(Barèmes!D160="","",Barèmes!D160)</f>
        <v/>
      </c>
      <c r="E161" s="252" t="str">
        <f>IF(Barèmes!E160="","",Barèmes!E160)</f>
        <v/>
      </c>
      <c r="F161" s="252" t="str">
        <f>IF(Barèmes!F160="","",Barèmes!F160)</f>
        <v/>
      </c>
      <c r="G161" s="252" t="str">
        <f>IF(Barèmes!G160="","",Barèmes!G160)</f>
        <v/>
      </c>
      <c r="H161" s="252" t="str">
        <f>IF(Barèmes!H160="","",Barèmes!H160)</f>
        <v/>
      </c>
      <c r="I161" s="252" t="str">
        <f>IF(Barèmes!I160="","",Barèmes!I160)</f>
        <v/>
      </c>
      <c r="J161" s="240" t="str">
        <f>IF($G161="","",IF($C161=Listes!$B$32,IF('Instruction Barèmes'!$E161&lt;=Listes!$B$53,('Instruction Barèmes'!$E161*(VLOOKUP('Instruction Barèmes'!$D161,Listes!$A$54:$E$60,2,FALSE))),IF('Instruction Barèmes'!$E161&gt;Listes!$E$53,('Instruction Barèmes'!$E161*(VLOOKUP('Instruction Barèmes'!$D161,Listes!$A$54:$E$60,5,FALSE))),('Instruction Barèmes'!$E161*(VLOOKUP('Instruction Barèmes'!$D161,Listes!$A$54:$E$60,3,FALSE))+(VLOOKUP('Instruction Barèmes'!$D161,Listes!$A$54:$E$60,4,FALSE)))))))</f>
        <v/>
      </c>
      <c r="K161" s="240" t="str">
        <f>IF($G161="","",IF($C161=Listes!$B$31,IF('Instruction Barèmes'!$E161&lt;=Listes!$B$42,('Instruction Barèmes'!$E161*(VLOOKUP('Instruction Barèmes'!$D161,Listes!$A$43:$E$49,2,FALSE))),IF('Instruction Barèmes'!$E161&gt;Listes!$D$42,('Instruction Barèmes'!$E161*(VLOOKUP('Instruction Barèmes'!$D161,Listes!$A$43:$E$49,5,FALSE))),('Instruction Barèmes'!$E161*(VLOOKUP('Instruction Barèmes'!$D161,Listes!$A$43:$E$49,3,FALSE))+(VLOOKUP('Instruction Barèmes'!$D161,Listes!$A$43:$E$49,4,FALSE)))))))</f>
        <v/>
      </c>
      <c r="L161" s="240" t="str">
        <f>IF($G161="","",IF($C161=Listes!$B$34,Listes!$I$31,IF($C161=Listes!$B$35,(VLOOKUP('Instruction Barèmes'!$F161,Listes!$E$31:$F$36,2,FALSE)),IF($C161=Listes!$B$33,IF('Instruction Barèmes'!$E161&lt;=Listes!$A$64,'Instruction Barèmes'!$E161*Listes!$A$65,IF('Instruction Barèmes'!$E161&gt;Listes!$D$64,'Instruction Barèmes'!$E161*Listes!$D$65,(('Instruction Barèmes'!$E161*Listes!$B$65)+Listes!$C$65)))))))</f>
        <v/>
      </c>
      <c r="M161" s="279" t="str">
        <f>IF(Barèmes!M160="","",Barèmes!M160)</f>
        <v/>
      </c>
      <c r="N161" s="94" t="str">
        <f t="shared" si="8"/>
        <v/>
      </c>
      <c r="O161" s="254" t="str">
        <f t="shared" si="9"/>
        <v/>
      </c>
      <c r="P161" s="304" t="str">
        <f t="shared" si="10"/>
        <v/>
      </c>
      <c r="Q161" s="285" t="str">
        <f t="shared" si="11"/>
        <v/>
      </c>
      <c r="R161" s="259"/>
      <c r="S161" s="126"/>
    </row>
    <row r="162" spans="1:19" ht="20.100000000000001" customHeight="1" x14ac:dyDescent="0.25">
      <c r="A162" s="244">
        <v>156</v>
      </c>
      <c r="B162" s="252" t="str">
        <f>IF(Barèmes!B161="","",Barèmes!B161)</f>
        <v/>
      </c>
      <c r="C162" s="252" t="str">
        <f>IF(Barèmes!C161="","",Barèmes!C161)</f>
        <v/>
      </c>
      <c r="D162" s="252" t="str">
        <f>IF(Barèmes!D161="","",Barèmes!D161)</f>
        <v/>
      </c>
      <c r="E162" s="252" t="str">
        <f>IF(Barèmes!E161="","",Barèmes!E161)</f>
        <v/>
      </c>
      <c r="F162" s="252" t="str">
        <f>IF(Barèmes!F161="","",Barèmes!F161)</f>
        <v/>
      </c>
      <c r="G162" s="252" t="str">
        <f>IF(Barèmes!G161="","",Barèmes!G161)</f>
        <v/>
      </c>
      <c r="H162" s="252" t="str">
        <f>IF(Barèmes!H161="","",Barèmes!H161)</f>
        <v/>
      </c>
      <c r="I162" s="252" t="str">
        <f>IF(Barèmes!I161="","",Barèmes!I161)</f>
        <v/>
      </c>
      <c r="J162" s="240" t="str">
        <f>IF($G162="","",IF($C162=Listes!$B$32,IF('Instruction Barèmes'!$E162&lt;=Listes!$B$53,('Instruction Barèmes'!$E162*(VLOOKUP('Instruction Barèmes'!$D162,Listes!$A$54:$E$60,2,FALSE))),IF('Instruction Barèmes'!$E162&gt;Listes!$E$53,('Instruction Barèmes'!$E162*(VLOOKUP('Instruction Barèmes'!$D162,Listes!$A$54:$E$60,5,FALSE))),('Instruction Barèmes'!$E162*(VLOOKUP('Instruction Barèmes'!$D162,Listes!$A$54:$E$60,3,FALSE))+(VLOOKUP('Instruction Barèmes'!$D162,Listes!$A$54:$E$60,4,FALSE)))))))</f>
        <v/>
      </c>
      <c r="K162" s="240" t="str">
        <f>IF($G162="","",IF($C162=Listes!$B$31,IF('Instruction Barèmes'!$E162&lt;=Listes!$B$42,('Instruction Barèmes'!$E162*(VLOOKUP('Instruction Barèmes'!$D162,Listes!$A$43:$E$49,2,FALSE))),IF('Instruction Barèmes'!$E162&gt;Listes!$D$42,('Instruction Barèmes'!$E162*(VLOOKUP('Instruction Barèmes'!$D162,Listes!$A$43:$E$49,5,FALSE))),('Instruction Barèmes'!$E162*(VLOOKUP('Instruction Barèmes'!$D162,Listes!$A$43:$E$49,3,FALSE))+(VLOOKUP('Instruction Barèmes'!$D162,Listes!$A$43:$E$49,4,FALSE)))))))</f>
        <v/>
      </c>
      <c r="L162" s="240" t="str">
        <f>IF($G162="","",IF($C162=Listes!$B$34,Listes!$I$31,IF($C162=Listes!$B$35,(VLOOKUP('Instruction Barèmes'!$F162,Listes!$E$31:$F$36,2,FALSE)),IF($C162=Listes!$B$33,IF('Instruction Barèmes'!$E162&lt;=Listes!$A$64,'Instruction Barèmes'!$E162*Listes!$A$65,IF('Instruction Barèmes'!$E162&gt;Listes!$D$64,'Instruction Barèmes'!$E162*Listes!$D$65,(('Instruction Barèmes'!$E162*Listes!$B$65)+Listes!$C$65)))))))</f>
        <v/>
      </c>
      <c r="M162" s="279" t="str">
        <f>IF(Barèmes!M161="","",Barèmes!M161)</f>
        <v/>
      </c>
      <c r="N162" s="94" t="str">
        <f t="shared" si="8"/>
        <v/>
      </c>
      <c r="O162" s="254" t="str">
        <f t="shared" si="9"/>
        <v/>
      </c>
      <c r="P162" s="304" t="str">
        <f t="shared" si="10"/>
        <v/>
      </c>
      <c r="Q162" s="285" t="str">
        <f t="shared" si="11"/>
        <v/>
      </c>
      <c r="R162" s="259"/>
      <c r="S162" s="126"/>
    </row>
    <row r="163" spans="1:19" ht="20.100000000000001" customHeight="1" x14ac:dyDescent="0.25">
      <c r="A163" s="244">
        <v>157</v>
      </c>
      <c r="B163" s="252" t="str">
        <f>IF(Barèmes!B162="","",Barèmes!B162)</f>
        <v/>
      </c>
      <c r="C163" s="252" t="str">
        <f>IF(Barèmes!C162="","",Barèmes!C162)</f>
        <v/>
      </c>
      <c r="D163" s="252" t="str">
        <f>IF(Barèmes!D162="","",Barèmes!D162)</f>
        <v/>
      </c>
      <c r="E163" s="252" t="str">
        <f>IF(Barèmes!E162="","",Barèmes!E162)</f>
        <v/>
      </c>
      <c r="F163" s="252" t="str">
        <f>IF(Barèmes!F162="","",Barèmes!F162)</f>
        <v/>
      </c>
      <c r="G163" s="252" t="str">
        <f>IF(Barèmes!G162="","",Barèmes!G162)</f>
        <v/>
      </c>
      <c r="H163" s="252" t="str">
        <f>IF(Barèmes!H162="","",Barèmes!H162)</f>
        <v/>
      </c>
      <c r="I163" s="252" t="str">
        <f>IF(Barèmes!I162="","",Barèmes!I162)</f>
        <v/>
      </c>
      <c r="J163" s="240" t="str">
        <f>IF($G163="","",IF($C163=Listes!$B$32,IF('Instruction Barèmes'!$E163&lt;=Listes!$B$53,('Instruction Barèmes'!$E163*(VLOOKUP('Instruction Barèmes'!$D163,Listes!$A$54:$E$60,2,FALSE))),IF('Instruction Barèmes'!$E163&gt;Listes!$E$53,('Instruction Barèmes'!$E163*(VLOOKUP('Instruction Barèmes'!$D163,Listes!$A$54:$E$60,5,FALSE))),('Instruction Barèmes'!$E163*(VLOOKUP('Instruction Barèmes'!$D163,Listes!$A$54:$E$60,3,FALSE))+(VLOOKUP('Instruction Barèmes'!$D163,Listes!$A$54:$E$60,4,FALSE)))))))</f>
        <v/>
      </c>
      <c r="K163" s="240" t="str">
        <f>IF($G163="","",IF($C163=Listes!$B$31,IF('Instruction Barèmes'!$E163&lt;=Listes!$B$42,('Instruction Barèmes'!$E163*(VLOOKUP('Instruction Barèmes'!$D163,Listes!$A$43:$E$49,2,FALSE))),IF('Instruction Barèmes'!$E163&gt;Listes!$D$42,('Instruction Barèmes'!$E163*(VLOOKUP('Instruction Barèmes'!$D163,Listes!$A$43:$E$49,5,FALSE))),('Instruction Barèmes'!$E163*(VLOOKUP('Instruction Barèmes'!$D163,Listes!$A$43:$E$49,3,FALSE))+(VLOOKUP('Instruction Barèmes'!$D163,Listes!$A$43:$E$49,4,FALSE)))))))</f>
        <v/>
      </c>
      <c r="L163" s="240" t="str">
        <f>IF($G163="","",IF($C163=Listes!$B$34,Listes!$I$31,IF($C163=Listes!$B$35,(VLOOKUP('Instruction Barèmes'!$F163,Listes!$E$31:$F$36,2,FALSE)),IF($C163=Listes!$B$33,IF('Instruction Barèmes'!$E163&lt;=Listes!$A$64,'Instruction Barèmes'!$E163*Listes!$A$65,IF('Instruction Barèmes'!$E163&gt;Listes!$D$64,'Instruction Barèmes'!$E163*Listes!$D$65,(('Instruction Barèmes'!$E163*Listes!$B$65)+Listes!$C$65)))))))</f>
        <v/>
      </c>
      <c r="M163" s="279" t="str">
        <f>IF(Barèmes!M162="","",Barèmes!M162)</f>
        <v/>
      </c>
      <c r="N163" s="94" t="str">
        <f t="shared" si="8"/>
        <v/>
      </c>
      <c r="O163" s="254" t="str">
        <f t="shared" si="9"/>
        <v/>
      </c>
      <c r="P163" s="304" t="str">
        <f t="shared" si="10"/>
        <v/>
      </c>
      <c r="Q163" s="285" t="str">
        <f t="shared" si="11"/>
        <v/>
      </c>
      <c r="R163" s="259"/>
      <c r="S163" s="126"/>
    </row>
    <row r="164" spans="1:19" ht="20.100000000000001" customHeight="1" x14ac:dyDescent="0.25">
      <c r="A164" s="244">
        <v>158</v>
      </c>
      <c r="B164" s="252" t="str">
        <f>IF(Barèmes!B163="","",Barèmes!B163)</f>
        <v/>
      </c>
      <c r="C164" s="252" t="str">
        <f>IF(Barèmes!C163="","",Barèmes!C163)</f>
        <v/>
      </c>
      <c r="D164" s="252" t="str">
        <f>IF(Barèmes!D163="","",Barèmes!D163)</f>
        <v/>
      </c>
      <c r="E164" s="252" t="str">
        <f>IF(Barèmes!E163="","",Barèmes!E163)</f>
        <v/>
      </c>
      <c r="F164" s="252" t="str">
        <f>IF(Barèmes!F163="","",Barèmes!F163)</f>
        <v/>
      </c>
      <c r="G164" s="252" t="str">
        <f>IF(Barèmes!G163="","",Barèmes!G163)</f>
        <v/>
      </c>
      <c r="H164" s="252" t="str">
        <f>IF(Barèmes!H163="","",Barèmes!H163)</f>
        <v/>
      </c>
      <c r="I164" s="252" t="str">
        <f>IF(Barèmes!I163="","",Barèmes!I163)</f>
        <v/>
      </c>
      <c r="J164" s="240" t="str">
        <f>IF($G164="","",IF($C164=Listes!$B$32,IF('Instruction Barèmes'!$E164&lt;=Listes!$B$53,('Instruction Barèmes'!$E164*(VLOOKUP('Instruction Barèmes'!$D164,Listes!$A$54:$E$60,2,FALSE))),IF('Instruction Barèmes'!$E164&gt;Listes!$E$53,('Instruction Barèmes'!$E164*(VLOOKUP('Instruction Barèmes'!$D164,Listes!$A$54:$E$60,5,FALSE))),('Instruction Barèmes'!$E164*(VLOOKUP('Instruction Barèmes'!$D164,Listes!$A$54:$E$60,3,FALSE))+(VLOOKUP('Instruction Barèmes'!$D164,Listes!$A$54:$E$60,4,FALSE)))))))</f>
        <v/>
      </c>
      <c r="K164" s="240" t="str">
        <f>IF($G164="","",IF($C164=Listes!$B$31,IF('Instruction Barèmes'!$E164&lt;=Listes!$B$42,('Instruction Barèmes'!$E164*(VLOOKUP('Instruction Barèmes'!$D164,Listes!$A$43:$E$49,2,FALSE))),IF('Instruction Barèmes'!$E164&gt;Listes!$D$42,('Instruction Barèmes'!$E164*(VLOOKUP('Instruction Barèmes'!$D164,Listes!$A$43:$E$49,5,FALSE))),('Instruction Barèmes'!$E164*(VLOOKUP('Instruction Barèmes'!$D164,Listes!$A$43:$E$49,3,FALSE))+(VLOOKUP('Instruction Barèmes'!$D164,Listes!$A$43:$E$49,4,FALSE)))))))</f>
        <v/>
      </c>
      <c r="L164" s="240" t="str">
        <f>IF($G164="","",IF($C164=Listes!$B$34,Listes!$I$31,IF($C164=Listes!$B$35,(VLOOKUP('Instruction Barèmes'!$F164,Listes!$E$31:$F$36,2,FALSE)),IF($C164=Listes!$B$33,IF('Instruction Barèmes'!$E164&lt;=Listes!$A$64,'Instruction Barèmes'!$E164*Listes!$A$65,IF('Instruction Barèmes'!$E164&gt;Listes!$D$64,'Instruction Barèmes'!$E164*Listes!$D$65,(('Instruction Barèmes'!$E164*Listes!$B$65)+Listes!$C$65)))))))</f>
        <v/>
      </c>
      <c r="M164" s="279" t="str">
        <f>IF(Barèmes!M163="","",Barèmes!M163)</f>
        <v/>
      </c>
      <c r="N164" s="94" t="str">
        <f t="shared" si="8"/>
        <v/>
      </c>
      <c r="O164" s="254" t="str">
        <f t="shared" si="9"/>
        <v/>
      </c>
      <c r="P164" s="304" t="str">
        <f t="shared" si="10"/>
        <v/>
      </c>
      <c r="Q164" s="285" t="str">
        <f t="shared" si="11"/>
        <v/>
      </c>
      <c r="R164" s="259"/>
      <c r="S164" s="126"/>
    </row>
    <row r="165" spans="1:19" ht="20.100000000000001" customHeight="1" x14ac:dyDescent="0.25">
      <c r="A165" s="244">
        <v>159</v>
      </c>
      <c r="B165" s="252" t="str">
        <f>IF(Barèmes!B164="","",Barèmes!B164)</f>
        <v/>
      </c>
      <c r="C165" s="252" t="str">
        <f>IF(Barèmes!C164="","",Barèmes!C164)</f>
        <v/>
      </c>
      <c r="D165" s="252" t="str">
        <f>IF(Barèmes!D164="","",Barèmes!D164)</f>
        <v/>
      </c>
      <c r="E165" s="252" t="str">
        <f>IF(Barèmes!E164="","",Barèmes!E164)</f>
        <v/>
      </c>
      <c r="F165" s="252" t="str">
        <f>IF(Barèmes!F164="","",Barèmes!F164)</f>
        <v/>
      </c>
      <c r="G165" s="252" t="str">
        <f>IF(Barèmes!G164="","",Barèmes!G164)</f>
        <v/>
      </c>
      <c r="H165" s="252" t="str">
        <f>IF(Barèmes!H164="","",Barèmes!H164)</f>
        <v/>
      </c>
      <c r="I165" s="252" t="str">
        <f>IF(Barèmes!I164="","",Barèmes!I164)</f>
        <v/>
      </c>
      <c r="J165" s="240" t="str">
        <f>IF($G165="","",IF($C165=Listes!$B$32,IF('Instruction Barèmes'!$E165&lt;=Listes!$B$53,('Instruction Barèmes'!$E165*(VLOOKUP('Instruction Barèmes'!$D165,Listes!$A$54:$E$60,2,FALSE))),IF('Instruction Barèmes'!$E165&gt;Listes!$E$53,('Instruction Barèmes'!$E165*(VLOOKUP('Instruction Barèmes'!$D165,Listes!$A$54:$E$60,5,FALSE))),('Instruction Barèmes'!$E165*(VLOOKUP('Instruction Barèmes'!$D165,Listes!$A$54:$E$60,3,FALSE))+(VLOOKUP('Instruction Barèmes'!$D165,Listes!$A$54:$E$60,4,FALSE)))))))</f>
        <v/>
      </c>
      <c r="K165" s="240" t="str">
        <f>IF($G165="","",IF($C165=Listes!$B$31,IF('Instruction Barèmes'!$E165&lt;=Listes!$B$42,('Instruction Barèmes'!$E165*(VLOOKUP('Instruction Barèmes'!$D165,Listes!$A$43:$E$49,2,FALSE))),IF('Instruction Barèmes'!$E165&gt;Listes!$D$42,('Instruction Barèmes'!$E165*(VLOOKUP('Instruction Barèmes'!$D165,Listes!$A$43:$E$49,5,FALSE))),('Instruction Barèmes'!$E165*(VLOOKUP('Instruction Barèmes'!$D165,Listes!$A$43:$E$49,3,FALSE))+(VLOOKUP('Instruction Barèmes'!$D165,Listes!$A$43:$E$49,4,FALSE)))))))</f>
        <v/>
      </c>
      <c r="L165" s="240" t="str">
        <f>IF($G165="","",IF($C165=Listes!$B$34,Listes!$I$31,IF($C165=Listes!$B$35,(VLOOKUP('Instruction Barèmes'!$F165,Listes!$E$31:$F$36,2,FALSE)),IF($C165=Listes!$B$33,IF('Instruction Barèmes'!$E165&lt;=Listes!$A$64,'Instruction Barèmes'!$E165*Listes!$A$65,IF('Instruction Barèmes'!$E165&gt;Listes!$D$64,'Instruction Barèmes'!$E165*Listes!$D$65,(('Instruction Barèmes'!$E165*Listes!$B$65)+Listes!$C$65)))))))</f>
        <v/>
      </c>
      <c r="M165" s="279" t="str">
        <f>IF(Barèmes!M164="","",Barèmes!M164)</f>
        <v/>
      </c>
      <c r="N165" s="94" t="str">
        <f t="shared" si="8"/>
        <v/>
      </c>
      <c r="O165" s="254" t="str">
        <f t="shared" si="9"/>
        <v/>
      </c>
      <c r="P165" s="304" t="str">
        <f t="shared" si="10"/>
        <v/>
      </c>
      <c r="Q165" s="285" t="str">
        <f t="shared" si="11"/>
        <v/>
      </c>
      <c r="R165" s="259"/>
      <c r="S165" s="126"/>
    </row>
    <row r="166" spans="1:19" ht="20.100000000000001" customHeight="1" x14ac:dyDescent="0.25">
      <c r="A166" s="244">
        <v>160</v>
      </c>
      <c r="B166" s="252" t="str">
        <f>IF(Barèmes!B165="","",Barèmes!B165)</f>
        <v/>
      </c>
      <c r="C166" s="252" t="str">
        <f>IF(Barèmes!C165="","",Barèmes!C165)</f>
        <v/>
      </c>
      <c r="D166" s="252" t="str">
        <f>IF(Barèmes!D165="","",Barèmes!D165)</f>
        <v/>
      </c>
      <c r="E166" s="252" t="str">
        <f>IF(Barèmes!E165="","",Barèmes!E165)</f>
        <v/>
      </c>
      <c r="F166" s="252" t="str">
        <f>IF(Barèmes!F165="","",Barèmes!F165)</f>
        <v/>
      </c>
      <c r="G166" s="252" t="str">
        <f>IF(Barèmes!G165="","",Barèmes!G165)</f>
        <v/>
      </c>
      <c r="H166" s="252" t="str">
        <f>IF(Barèmes!H165="","",Barèmes!H165)</f>
        <v/>
      </c>
      <c r="I166" s="252" t="str">
        <f>IF(Barèmes!I165="","",Barèmes!I165)</f>
        <v/>
      </c>
      <c r="J166" s="240" t="str">
        <f>IF($G166="","",IF($C166=Listes!$B$32,IF('Instruction Barèmes'!$E166&lt;=Listes!$B$53,('Instruction Barèmes'!$E166*(VLOOKUP('Instruction Barèmes'!$D166,Listes!$A$54:$E$60,2,FALSE))),IF('Instruction Barèmes'!$E166&gt;Listes!$E$53,('Instruction Barèmes'!$E166*(VLOOKUP('Instruction Barèmes'!$D166,Listes!$A$54:$E$60,5,FALSE))),('Instruction Barèmes'!$E166*(VLOOKUP('Instruction Barèmes'!$D166,Listes!$A$54:$E$60,3,FALSE))+(VLOOKUP('Instruction Barèmes'!$D166,Listes!$A$54:$E$60,4,FALSE)))))))</f>
        <v/>
      </c>
      <c r="K166" s="240" t="str">
        <f>IF($G166="","",IF($C166=Listes!$B$31,IF('Instruction Barèmes'!$E166&lt;=Listes!$B$42,('Instruction Barèmes'!$E166*(VLOOKUP('Instruction Barèmes'!$D166,Listes!$A$43:$E$49,2,FALSE))),IF('Instruction Barèmes'!$E166&gt;Listes!$D$42,('Instruction Barèmes'!$E166*(VLOOKUP('Instruction Barèmes'!$D166,Listes!$A$43:$E$49,5,FALSE))),('Instruction Barèmes'!$E166*(VLOOKUP('Instruction Barèmes'!$D166,Listes!$A$43:$E$49,3,FALSE))+(VLOOKUP('Instruction Barèmes'!$D166,Listes!$A$43:$E$49,4,FALSE)))))))</f>
        <v/>
      </c>
      <c r="L166" s="240" t="str">
        <f>IF($G166="","",IF($C166=Listes!$B$34,Listes!$I$31,IF($C166=Listes!$B$35,(VLOOKUP('Instruction Barèmes'!$F166,Listes!$E$31:$F$36,2,FALSE)),IF($C166=Listes!$B$33,IF('Instruction Barèmes'!$E166&lt;=Listes!$A$64,'Instruction Barèmes'!$E166*Listes!$A$65,IF('Instruction Barèmes'!$E166&gt;Listes!$D$64,'Instruction Barèmes'!$E166*Listes!$D$65,(('Instruction Barèmes'!$E166*Listes!$B$65)+Listes!$C$65)))))))</f>
        <v/>
      </c>
      <c r="M166" s="279" t="str">
        <f>IF(Barèmes!M165="","",Barèmes!M165)</f>
        <v/>
      </c>
      <c r="N166" s="94" t="str">
        <f t="shared" si="8"/>
        <v/>
      </c>
      <c r="O166" s="254" t="str">
        <f t="shared" si="9"/>
        <v/>
      </c>
      <c r="P166" s="304" t="str">
        <f t="shared" si="10"/>
        <v/>
      </c>
      <c r="Q166" s="285" t="str">
        <f t="shared" si="11"/>
        <v/>
      </c>
      <c r="R166" s="259"/>
      <c r="S166" s="126"/>
    </row>
    <row r="167" spans="1:19" ht="20.100000000000001" customHeight="1" x14ac:dyDescent="0.25">
      <c r="A167" s="244">
        <v>161</v>
      </c>
      <c r="B167" s="252" t="str">
        <f>IF(Barèmes!B166="","",Barèmes!B166)</f>
        <v/>
      </c>
      <c r="C167" s="252" t="str">
        <f>IF(Barèmes!C166="","",Barèmes!C166)</f>
        <v/>
      </c>
      <c r="D167" s="252" t="str">
        <f>IF(Barèmes!D166="","",Barèmes!D166)</f>
        <v/>
      </c>
      <c r="E167" s="252" t="str">
        <f>IF(Barèmes!E166="","",Barèmes!E166)</f>
        <v/>
      </c>
      <c r="F167" s="252" t="str">
        <f>IF(Barèmes!F166="","",Barèmes!F166)</f>
        <v/>
      </c>
      <c r="G167" s="252" t="str">
        <f>IF(Barèmes!G166="","",Barèmes!G166)</f>
        <v/>
      </c>
      <c r="H167" s="252" t="str">
        <f>IF(Barèmes!H166="","",Barèmes!H166)</f>
        <v/>
      </c>
      <c r="I167" s="252" t="str">
        <f>IF(Barèmes!I166="","",Barèmes!I166)</f>
        <v/>
      </c>
      <c r="J167" s="240" t="str">
        <f>IF($G167="","",IF($C167=Listes!$B$32,IF('Instruction Barèmes'!$E167&lt;=Listes!$B$53,('Instruction Barèmes'!$E167*(VLOOKUP('Instruction Barèmes'!$D167,Listes!$A$54:$E$60,2,FALSE))),IF('Instruction Barèmes'!$E167&gt;Listes!$E$53,('Instruction Barèmes'!$E167*(VLOOKUP('Instruction Barèmes'!$D167,Listes!$A$54:$E$60,5,FALSE))),('Instruction Barèmes'!$E167*(VLOOKUP('Instruction Barèmes'!$D167,Listes!$A$54:$E$60,3,FALSE))+(VLOOKUP('Instruction Barèmes'!$D167,Listes!$A$54:$E$60,4,FALSE)))))))</f>
        <v/>
      </c>
      <c r="K167" s="240" t="str">
        <f>IF($G167="","",IF($C167=Listes!$B$31,IF('Instruction Barèmes'!$E167&lt;=Listes!$B$42,('Instruction Barèmes'!$E167*(VLOOKUP('Instruction Barèmes'!$D167,Listes!$A$43:$E$49,2,FALSE))),IF('Instruction Barèmes'!$E167&gt;Listes!$D$42,('Instruction Barèmes'!$E167*(VLOOKUP('Instruction Barèmes'!$D167,Listes!$A$43:$E$49,5,FALSE))),('Instruction Barèmes'!$E167*(VLOOKUP('Instruction Barèmes'!$D167,Listes!$A$43:$E$49,3,FALSE))+(VLOOKUP('Instruction Barèmes'!$D167,Listes!$A$43:$E$49,4,FALSE)))))))</f>
        <v/>
      </c>
      <c r="L167" s="240" t="str">
        <f>IF($G167="","",IF($C167=Listes!$B$34,Listes!$I$31,IF($C167=Listes!$B$35,(VLOOKUP('Instruction Barèmes'!$F167,Listes!$E$31:$F$36,2,FALSE)),IF($C167=Listes!$B$33,IF('Instruction Barèmes'!$E167&lt;=Listes!$A$64,'Instruction Barèmes'!$E167*Listes!$A$65,IF('Instruction Barèmes'!$E167&gt;Listes!$D$64,'Instruction Barèmes'!$E167*Listes!$D$65,(('Instruction Barèmes'!$E167*Listes!$B$65)+Listes!$C$65)))))))</f>
        <v/>
      </c>
      <c r="M167" s="279" t="str">
        <f>IF(Barèmes!M166="","",Barèmes!M166)</f>
        <v/>
      </c>
      <c r="N167" s="94" t="str">
        <f t="shared" si="8"/>
        <v/>
      </c>
      <c r="O167" s="254" t="str">
        <f t="shared" si="9"/>
        <v/>
      </c>
      <c r="P167" s="304" t="str">
        <f t="shared" si="10"/>
        <v/>
      </c>
      <c r="Q167" s="285" t="str">
        <f t="shared" si="11"/>
        <v/>
      </c>
      <c r="R167" s="259"/>
      <c r="S167" s="126"/>
    </row>
    <row r="168" spans="1:19" ht="20.100000000000001" customHeight="1" x14ac:dyDescent="0.25">
      <c r="A168" s="244">
        <v>162</v>
      </c>
      <c r="B168" s="252" t="str">
        <f>IF(Barèmes!B167="","",Barèmes!B167)</f>
        <v/>
      </c>
      <c r="C168" s="252" t="str">
        <f>IF(Barèmes!C167="","",Barèmes!C167)</f>
        <v/>
      </c>
      <c r="D168" s="252" t="str">
        <f>IF(Barèmes!D167="","",Barèmes!D167)</f>
        <v/>
      </c>
      <c r="E168" s="252" t="str">
        <f>IF(Barèmes!E167="","",Barèmes!E167)</f>
        <v/>
      </c>
      <c r="F168" s="252" t="str">
        <f>IF(Barèmes!F167="","",Barèmes!F167)</f>
        <v/>
      </c>
      <c r="G168" s="252" t="str">
        <f>IF(Barèmes!G167="","",Barèmes!G167)</f>
        <v/>
      </c>
      <c r="H168" s="252" t="str">
        <f>IF(Barèmes!H167="","",Barèmes!H167)</f>
        <v/>
      </c>
      <c r="I168" s="252" t="str">
        <f>IF(Barèmes!I167="","",Barèmes!I167)</f>
        <v/>
      </c>
      <c r="J168" s="240" t="str">
        <f>IF($G168="","",IF($C168=Listes!$B$32,IF('Instruction Barèmes'!$E168&lt;=Listes!$B$53,('Instruction Barèmes'!$E168*(VLOOKUP('Instruction Barèmes'!$D168,Listes!$A$54:$E$60,2,FALSE))),IF('Instruction Barèmes'!$E168&gt;Listes!$E$53,('Instruction Barèmes'!$E168*(VLOOKUP('Instruction Barèmes'!$D168,Listes!$A$54:$E$60,5,FALSE))),('Instruction Barèmes'!$E168*(VLOOKUP('Instruction Barèmes'!$D168,Listes!$A$54:$E$60,3,FALSE))+(VLOOKUP('Instruction Barèmes'!$D168,Listes!$A$54:$E$60,4,FALSE)))))))</f>
        <v/>
      </c>
      <c r="K168" s="240" t="str">
        <f>IF($G168="","",IF($C168=Listes!$B$31,IF('Instruction Barèmes'!$E168&lt;=Listes!$B$42,('Instruction Barèmes'!$E168*(VLOOKUP('Instruction Barèmes'!$D168,Listes!$A$43:$E$49,2,FALSE))),IF('Instruction Barèmes'!$E168&gt;Listes!$D$42,('Instruction Barèmes'!$E168*(VLOOKUP('Instruction Barèmes'!$D168,Listes!$A$43:$E$49,5,FALSE))),('Instruction Barèmes'!$E168*(VLOOKUP('Instruction Barèmes'!$D168,Listes!$A$43:$E$49,3,FALSE))+(VLOOKUP('Instruction Barèmes'!$D168,Listes!$A$43:$E$49,4,FALSE)))))))</f>
        <v/>
      </c>
      <c r="L168" s="240" t="str">
        <f>IF($G168="","",IF($C168=Listes!$B$34,Listes!$I$31,IF($C168=Listes!$B$35,(VLOOKUP('Instruction Barèmes'!$F168,Listes!$E$31:$F$36,2,FALSE)),IF($C168=Listes!$B$33,IF('Instruction Barèmes'!$E168&lt;=Listes!$A$64,'Instruction Barèmes'!$E168*Listes!$A$65,IF('Instruction Barèmes'!$E168&gt;Listes!$D$64,'Instruction Barèmes'!$E168*Listes!$D$65,(('Instruction Barèmes'!$E168*Listes!$B$65)+Listes!$C$65)))))))</f>
        <v/>
      </c>
      <c r="M168" s="279" t="str">
        <f>IF(Barèmes!M167="","",Barèmes!M167)</f>
        <v/>
      </c>
      <c r="N168" s="94" t="str">
        <f t="shared" si="8"/>
        <v/>
      </c>
      <c r="O168" s="254" t="str">
        <f t="shared" si="9"/>
        <v/>
      </c>
      <c r="P168" s="304" t="str">
        <f t="shared" si="10"/>
        <v/>
      </c>
      <c r="Q168" s="285" t="str">
        <f t="shared" si="11"/>
        <v/>
      </c>
      <c r="R168" s="259"/>
      <c r="S168" s="126"/>
    </row>
    <row r="169" spans="1:19" ht="20.100000000000001" customHeight="1" x14ac:dyDescent="0.25">
      <c r="A169" s="244">
        <v>163</v>
      </c>
      <c r="B169" s="252" t="str">
        <f>IF(Barèmes!B168="","",Barèmes!B168)</f>
        <v/>
      </c>
      <c r="C169" s="252" t="str">
        <f>IF(Barèmes!C168="","",Barèmes!C168)</f>
        <v/>
      </c>
      <c r="D169" s="252" t="str">
        <f>IF(Barèmes!D168="","",Barèmes!D168)</f>
        <v/>
      </c>
      <c r="E169" s="252" t="str">
        <f>IF(Barèmes!E168="","",Barèmes!E168)</f>
        <v/>
      </c>
      <c r="F169" s="252" t="str">
        <f>IF(Barèmes!F168="","",Barèmes!F168)</f>
        <v/>
      </c>
      <c r="G169" s="252" t="str">
        <f>IF(Barèmes!G168="","",Barèmes!G168)</f>
        <v/>
      </c>
      <c r="H169" s="252" t="str">
        <f>IF(Barèmes!H168="","",Barèmes!H168)</f>
        <v/>
      </c>
      <c r="I169" s="252" t="str">
        <f>IF(Barèmes!I168="","",Barèmes!I168)</f>
        <v/>
      </c>
      <c r="J169" s="240" t="str">
        <f>IF($G169="","",IF($C169=Listes!$B$32,IF('Instruction Barèmes'!$E169&lt;=Listes!$B$53,('Instruction Barèmes'!$E169*(VLOOKUP('Instruction Barèmes'!$D169,Listes!$A$54:$E$60,2,FALSE))),IF('Instruction Barèmes'!$E169&gt;Listes!$E$53,('Instruction Barèmes'!$E169*(VLOOKUP('Instruction Barèmes'!$D169,Listes!$A$54:$E$60,5,FALSE))),('Instruction Barèmes'!$E169*(VLOOKUP('Instruction Barèmes'!$D169,Listes!$A$54:$E$60,3,FALSE))+(VLOOKUP('Instruction Barèmes'!$D169,Listes!$A$54:$E$60,4,FALSE)))))))</f>
        <v/>
      </c>
      <c r="K169" s="240" t="str">
        <f>IF($G169="","",IF($C169=Listes!$B$31,IF('Instruction Barèmes'!$E169&lt;=Listes!$B$42,('Instruction Barèmes'!$E169*(VLOOKUP('Instruction Barèmes'!$D169,Listes!$A$43:$E$49,2,FALSE))),IF('Instruction Barèmes'!$E169&gt;Listes!$D$42,('Instruction Barèmes'!$E169*(VLOOKUP('Instruction Barèmes'!$D169,Listes!$A$43:$E$49,5,FALSE))),('Instruction Barèmes'!$E169*(VLOOKUP('Instruction Barèmes'!$D169,Listes!$A$43:$E$49,3,FALSE))+(VLOOKUP('Instruction Barèmes'!$D169,Listes!$A$43:$E$49,4,FALSE)))))))</f>
        <v/>
      </c>
      <c r="L169" s="240" t="str">
        <f>IF($G169="","",IF($C169=Listes!$B$34,Listes!$I$31,IF($C169=Listes!$B$35,(VLOOKUP('Instruction Barèmes'!$F169,Listes!$E$31:$F$36,2,FALSE)),IF($C169=Listes!$B$33,IF('Instruction Barèmes'!$E169&lt;=Listes!$A$64,'Instruction Barèmes'!$E169*Listes!$A$65,IF('Instruction Barèmes'!$E169&gt;Listes!$D$64,'Instruction Barèmes'!$E169*Listes!$D$65,(('Instruction Barèmes'!$E169*Listes!$B$65)+Listes!$C$65)))))))</f>
        <v/>
      </c>
      <c r="M169" s="279" t="str">
        <f>IF(Barèmes!M168="","",Barèmes!M168)</f>
        <v/>
      </c>
      <c r="N169" s="94" t="str">
        <f t="shared" si="8"/>
        <v/>
      </c>
      <c r="O169" s="254" t="str">
        <f t="shared" si="9"/>
        <v/>
      </c>
      <c r="P169" s="304" t="str">
        <f t="shared" si="10"/>
        <v/>
      </c>
      <c r="Q169" s="285" t="str">
        <f t="shared" si="11"/>
        <v/>
      </c>
      <c r="R169" s="259"/>
      <c r="S169" s="126"/>
    </row>
    <row r="170" spans="1:19" ht="20.100000000000001" customHeight="1" x14ac:dyDescent="0.25">
      <c r="A170" s="244">
        <v>164</v>
      </c>
      <c r="B170" s="252" t="str">
        <f>IF(Barèmes!B169="","",Barèmes!B169)</f>
        <v/>
      </c>
      <c r="C170" s="252" t="str">
        <f>IF(Barèmes!C169="","",Barèmes!C169)</f>
        <v/>
      </c>
      <c r="D170" s="252" t="str">
        <f>IF(Barèmes!D169="","",Barèmes!D169)</f>
        <v/>
      </c>
      <c r="E170" s="252" t="str">
        <f>IF(Barèmes!E169="","",Barèmes!E169)</f>
        <v/>
      </c>
      <c r="F170" s="252" t="str">
        <f>IF(Barèmes!F169="","",Barèmes!F169)</f>
        <v/>
      </c>
      <c r="G170" s="252" t="str">
        <f>IF(Barèmes!G169="","",Barèmes!G169)</f>
        <v/>
      </c>
      <c r="H170" s="252" t="str">
        <f>IF(Barèmes!H169="","",Barèmes!H169)</f>
        <v/>
      </c>
      <c r="I170" s="252" t="str">
        <f>IF(Barèmes!I169="","",Barèmes!I169)</f>
        <v/>
      </c>
      <c r="J170" s="240" t="str">
        <f>IF($G170="","",IF($C170=Listes!$B$32,IF('Instruction Barèmes'!$E170&lt;=Listes!$B$53,('Instruction Barèmes'!$E170*(VLOOKUP('Instruction Barèmes'!$D170,Listes!$A$54:$E$60,2,FALSE))),IF('Instruction Barèmes'!$E170&gt;Listes!$E$53,('Instruction Barèmes'!$E170*(VLOOKUP('Instruction Barèmes'!$D170,Listes!$A$54:$E$60,5,FALSE))),('Instruction Barèmes'!$E170*(VLOOKUP('Instruction Barèmes'!$D170,Listes!$A$54:$E$60,3,FALSE))+(VLOOKUP('Instruction Barèmes'!$D170,Listes!$A$54:$E$60,4,FALSE)))))))</f>
        <v/>
      </c>
      <c r="K170" s="240" t="str">
        <f>IF($G170="","",IF($C170=Listes!$B$31,IF('Instruction Barèmes'!$E170&lt;=Listes!$B$42,('Instruction Barèmes'!$E170*(VLOOKUP('Instruction Barèmes'!$D170,Listes!$A$43:$E$49,2,FALSE))),IF('Instruction Barèmes'!$E170&gt;Listes!$D$42,('Instruction Barèmes'!$E170*(VLOOKUP('Instruction Barèmes'!$D170,Listes!$A$43:$E$49,5,FALSE))),('Instruction Barèmes'!$E170*(VLOOKUP('Instruction Barèmes'!$D170,Listes!$A$43:$E$49,3,FALSE))+(VLOOKUP('Instruction Barèmes'!$D170,Listes!$A$43:$E$49,4,FALSE)))))))</f>
        <v/>
      </c>
      <c r="L170" s="240" t="str">
        <f>IF($G170="","",IF($C170=Listes!$B$34,Listes!$I$31,IF($C170=Listes!$B$35,(VLOOKUP('Instruction Barèmes'!$F170,Listes!$E$31:$F$36,2,FALSE)),IF($C170=Listes!$B$33,IF('Instruction Barèmes'!$E170&lt;=Listes!$A$64,'Instruction Barèmes'!$E170*Listes!$A$65,IF('Instruction Barèmes'!$E170&gt;Listes!$D$64,'Instruction Barèmes'!$E170*Listes!$D$65,(('Instruction Barèmes'!$E170*Listes!$B$65)+Listes!$C$65)))))))</f>
        <v/>
      </c>
      <c r="M170" s="279" t="str">
        <f>IF(Barèmes!M169="","",Barèmes!M169)</f>
        <v/>
      </c>
      <c r="N170" s="94" t="str">
        <f t="shared" si="8"/>
        <v/>
      </c>
      <c r="O170" s="254" t="str">
        <f t="shared" si="9"/>
        <v/>
      </c>
      <c r="P170" s="304" t="str">
        <f t="shared" si="10"/>
        <v/>
      </c>
      <c r="Q170" s="285" t="str">
        <f t="shared" si="11"/>
        <v/>
      </c>
      <c r="R170" s="259"/>
      <c r="S170" s="126"/>
    </row>
    <row r="171" spans="1:19" ht="20.100000000000001" customHeight="1" x14ac:dyDescent="0.25">
      <c r="A171" s="244">
        <v>165</v>
      </c>
      <c r="B171" s="252" t="str">
        <f>IF(Barèmes!B170="","",Barèmes!B170)</f>
        <v/>
      </c>
      <c r="C171" s="252" t="str">
        <f>IF(Barèmes!C170="","",Barèmes!C170)</f>
        <v/>
      </c>
      <c r="D171" s="252" t="str">
        <f>IF(Barèmes!D170="","",Barèmes!D170)</f>
        <v/>
      </c>
      <c r="E171" s="252" t="str">
        <f>IF(Barèmes!E170="","",Barèmes!E170)</f>
        <v/>
      </c>
      <c r="F171" s="252" t="str">
        <f>IF(Barèmes!F170="","",Barèmes!F170)</f>
        <v/>
      </c>
      <c r="G171" s="252" t="str">
        <f>IF(Barèmes!G170="","",Barèmes!G170)</f>
        <v/>
      </c>
      <c r="H171" s="252" t="str">
        <f>IF(Barèmes!H170="","",Barèmes!H170)</f>
        <v/>
      </c>
      <c r="I171" s="252" t="str">
        <f>IF(Barèmes!I170="","",Barèmes!I170)</f>
        <v/>
      </c>
      <c r="J171" s="240" t="str">
        <f>IF($G171="","",IF($C171=Listes!$B$32,IF('Instruction Barèmes'!$E171&lt;=Listes!$B$53,('Instruction Barèmes'!$E171*(VLOOKUP('Instruction Barèmes'!$D171,Listes!$A$54:$E$60,2,FALSE))),IF('Instruction Barèmes'!$E171&gt;Listes!$E$53,('Instruction Barèmes'!$E171*(VLOOKUP('Instruction Barèmes'!$D171,Listes!$A$54:$E$60,5,FALSE))),('Instruction Barèmes'!$E171*(VLOOKUP('Instruction Barèmes'!$D171,Listes!$A$54:$E$60,3,FALSE))+(VLOOKUP('Instruction Barèmes'!$D171,Listes!$A$54:$E$60,4,FALSE)))))))</f>
        <v/>
      </c>
      <c r="K171" s="240" t="str">
        <f>IF($G171="","",IF($C171=Listes!$B$31,IF('Instruction Barèmes'!$E171&lt;=Listes!$B$42,('Instruction Barèmes'!$E171*(VLOOKUP('Instruction Barèmes'!$D171,Listes!$A$43:$E$49,2,FALSE))),IF('Instruction Barèmes'!$E171&gt;Listes!$D$42,('Instruction Barèmes'!$E171*(VLOOKUP('Instruction Barèmes'!$D171,Listes!$A$43:$E$49,5,FALSE))),('Instruction Barèmes'!$E171*(VLOOKUP('Instruction Barèmes'!$D171,Listes!$A$43:$E$49,3,FALSE))+(VLOOKUP('Instruction Barèmes'!$D171,Listes!$A$43:$E$49,4,FALSE)))))))</f>
        <v/>
      </c>
      <c r="L171" s="240" t="str">
        <f>IF($G171="","",IF($C171=Listes!$B$34,Listes!$I$31,IF($C171=Listes!$B$35,(VLOOKUP('Instruction Barèmes'!$F171,Listes!$E$31:$F$36,2,FALSE)),IF($C171=Listes!$B$33,IF('Instruction Barèmes'!$E171&lt;=Listes!$A$64,'Instruction Barèmes'!$E171*Listes!$A$65,IF('Instruction Barèmes'!$E171&gt;Listes!$D$64,'Instruction Barèmes'!$E171*Listes!$D$65,(('Instruction Barèmes'!$E171*Listes!$B$65)+Listes!$C$65)))))))</f>
        <v/>
      </c>
      <c r="M171" s="279" t="str">
        <f>IF(Barèmes!M170="","",Barèmes!M170)</f>
        <v/>
      </c>
      <c r="N171" s="94" t="str">
        <f t="shared" si="8"/>
        <v/>
      </c>
      <c r="O171" s="254" t="str">
        <f t="shared" si="9"/>
        <v/>
      </c>
      <c r="P171" s="304" t="str">
        <f t="shared" si="10"/>
        <v/>
      </c>
      <c r="Q171" s="285" t="str">
        <f t="shared" si="11"/>
        <v/>
      </c>
      <c r="R171" s="259"/>
      <c r="S171" s="126"/>
    </row>
    <row r="172" spans="1:19" ht="20.100000000000001" customHeight="1" x14ac:dyDescent="0.25">
      <c r="A172" s="244">
        <v>166</v>
      </c>
      <c r="B172" s="252" t="str">
        <f>IF(Barèmes!B171="","",Barèmes!B171)</f>
        <v/>
      </c>
      <c r="C172" s="252" t="str">
        <f>IF(Barèmes!C171="","",Barèmes!C171)</f>
        <v/>
      </c>
      <c r="D172" s="252" t="str">
        <f>IF(Barèmes!D171="","",Barèmes!D171)</f>
        <v/>
      </c>
      <c r="E172" s="252" t="str">
        <f>IF(Barèmes!E171="","",Barèmes!E171)</f>
        <v/>
      </c>
      <c r="F172" s="252" t="str">
        <f>IF(Barèmes!F171="","",Barèmes!F171)</f>
        <v/>
      </c>
      <c r="G172" s="252" t="str">
        <f>IF(Barèmes!G171="","",Barèmes!G171)</f>
        <v/>
      </c>
      <c r="H172" s="252" t="str">
        <f>IF(Barèmes!H171="","",Barèmes!H171)</f>
        <v/>
      </c>
      <c r="I172" s="252" t="str">
        <f>IF(Barèmes!I171="","",Barèmes!I171)</f>
        <v/>
      </c>
      <c r="J172" s="240" t="str">
        <f>IF($G172="","",IF($C172=Listes!$B$32,IF('Instruction Barèmes'!$E172&lt;=Listes!$B$53,('Instruction Barèmes'!$E172*(VLOOKUP('Instruction Barèmes'!$D172,Listes!$A$54:$E$60,2,FALSE))),IF('Instruction Barèmes'!$E172&gt;Listes!$E$53,('Instruction Barèmes'!$E172*(VLOOKUP('Instruction Barèmes'!$D172,Listes!$A$54:$E$60,5,FALSE))),('Instruction Barèmes'!$E172*(VLOOKUP('Instruction Barèmes'!$D172,Listes!$A$54:$E$60,3,FALSE))+(VLOOKUP('Instruction Barèmes'!$D172,Listes!$A$54:$E$60,4,FALSE)))))))</f>
        <v/>
      </c>
      <c r="K172" s="240" t="str">
        <f>IF($G172="","",IF($C172=Listes!$B$31,IF('Instruction Barèmes'!$E172&lt;=Listes!$B$42,('Instruction Barèmes'!$E172*(VLOOKUP('Instruction Barèmes'!$D172,Listes!$A$43:$E$49,2,FALSE))),IF('Instruction Barèmes'!$E172&gt;Listes!$D$42,('Instruction Barèmes'!$E172*(VLOOKUP('Instruction Barèmes'!$D172,Listes!$A$43:$E$49,5,FALSE))),('Instruction Barèmes'!$E172*(VLOOKUP('Instruction Barèmes'!$D172,Listes!$A$43:$E$49,3,FALSE))+(VLOOKUP('Instruction Barèmes'!$D172,Listes!$A$43:$E$49,4,FALSE)))))))</f>
        <v/>
      </c>
      <c r="L172" s="240" t="str">
        <f>IF($G172="","",IF($C172=Listes!$B$34,Listes!$I$31,IF($C172=Listes!$B$35,(VLOOKUP('Instruction Barèmes'!$F172,Listes!$E$31:$F$36,2,FALSE)),IF($C172=Listes!$B$33,IF('Instruction Barèmes'!$E172&lt;=Listes!$A$64,'Instruction Barèmes'!$E172*Listes!$A$65,IF('Instruction Barèmes'!$E172&gt;Listes!$D$64,'Instruction Barèmes'!$E172*Listes!$D$65,(('Instruction Barèmes'!$E172*Listes!$B$65)+Listes!$C$65)))))))</f>
        <v/>
      </c>
      <c r="M172" s="279" t="str">
        <f>IF(Barèmes!M171="","",Barèmes!M171)</f>
        <v/>
      </c>
      <c r="N172" s="94" t="str">
        <f t="shared" si="8"/>
        <v/>
      </c>
      <c r="O172" s="254" t="str">
        <f t="shared" si="9"/>
        <v/>
      </c>
      <c r="P172" s="304" t="str">
        <f t="shared" si="10"/>
        <v/>
      </c>
      <c r="Q172" s="285" t="str">
        <f t="shared" si="11"/>
        <v/>
      </c>
      <c r="R172" s="259"/>
      <c r="S172" s="126"/>
    </row>
    <row r="173" spans="1:19" ht="20.100000000000001" customHeight="1" x14ac:dyDescent="0.25">
      <c r="A173" s="244">
        <v>167</v>
      </c>
      <c r="B173" s="252" t="str">
        <f>IF(Barèmes!B172="","",Barèmes!B172)</f>
        <v/>
      </c>
      <c r="C173" s="252" t="str">
        <f>IF(Barèmes!C172="","",Barèmes!C172)</f>
        <v/>
      </c>
      <c r="D173" s="252" t="str">
        <f>IF(Barèmes!D172="","",Barèmes!D172)</f>
        <v/>
      </c>
      <c r="E173" s="252" t="str">
        <f>IF(Barèmes!E172="","",Barèmes!E172)</f>
        <v/>
      </c>
      <c r="F173" s="252" t="str">
        <f>IF(Barèmes!F172="","",Barèmes!F172)</f>
        <v/>
      </c>
      <c r="G173" s="252" t="str">
        <f>IF(Barèmes!G172="","",Barèmes!G172)</f>
        <v/>
      </c>
      <c r="H173" s="252" t="str">
        <f>IF(Barèmes!H172="","",Barèmes!H172)</f>
        <v/>
      </c>
      <c r="I173" s="252" t="str">
        <f>IF(Barèmes!I172="","",Barèmes!I172)</f>
        <v/>
      </c>
      <c r="J173" s="240" t="str">
        <f>IF($G173="","",IF($C173=Listes!$B$32,IF('Instruction Barèmes'!$E173&lt;=Listes!$B$53,('Instruction Barèmes'!$E173*(VLOOKUP('Instruction Barèmes'!$D173,Listes!$A$54:$E$60,2,FALSE))),IF('Instruction Barèmes'!$E173&gt;Listes!$E$53,('Instruction Barèmes'!$E173*(VLOOKUP('Instruction Barèmes'!$D173,Listes!$A$54:$E$60,5,FALSE))),('Instruction Barèmes'!$E173*(VLOOKUP('Instruction Barèmes'!$D173,Listes!$A$54:$E$60,3,FALSE))+(VLOOKUP('Instruction Barèmes'!$D173,Listes!$A$54:$E$60,4,FALSE)))))))</f>
        <v/>
      </c>
      <c r="K173" s="240" t="str">
        <f>IF($G173="","",IF($C173=Listes!$B$31,IF('Instruction Barèmes'!$E173&lt;=Listes!$B$42,('Instruction Barèmes'!$E173*(VLOOKUP('Instruction Barèmes'!$D173,Listes!$A$43:$E$49,2,FALSE))),IF('Instruction Barèmes'!$E173&gt;Listes!$D$42,('Instruction Barèmes'!$E173*(VLOOKUP('Instruction Barèmes'!$D173,Listes!$A$43:$E$49,5,FALSE))),('Instruction Barèmes'!$E173*(VLOOKUP('Instruction Barèmes'!$D173,Listes!$A$43:$E$49,3,FALSE))+(VLOOKUP('Instruction Barèmes'!$D173,Listes!$A$43:$E$49,4,FALSE)))))))</f>
        <v/>
      </c>
      <c r="L173" s="240" t="str">
        <f>IF($G173="","",IF($C173=Listes!$B$34,Listes!$I$31,IF($C173=Listes!$B$35,(VLOOKUP('Instruction Barèmes'!$F173,Listes!$E$31:$F$36,2,FALSE)),IF($C173=Listes!$B$33,IF('Instruction Barèmes'!$E173&lt;=Listes!$A$64,'Instruction Barèmes'!$E173*Listes!$A$65,IF('Instruction Barèmes'!$E173&gt;Listes!$D$64,'Instruction Barèmes'!$E173*Listes!$D$65,(('Instruction Barèmes'!$E173*Listes!$B$65)+Listes!$C$65)))))))</f>
        <v/>
      </c>
      <c r="M173" s="279" t="str">
        <f>IF(Barèmes!M172="","",Barèmes!M172)</f>
        <v/>
      </c>
      <c r="N173" s="94" t="str">
        <f t="shared" si="8"/>
        <v/>
      </c>
      <c r="O173" s="254" t="str">
        <f t="shared" si="9"/>
        <v/>
      </c>
      <c r="P173" s="304" t="str">
        <f t="shared" si="10"/>
        <v/>
      </c>
      <c r="Q173" s="285" t="str">
        <f t="shared" si="11"/>
        <v/>
      </c>
      <c r="R173" s="259"/>
      <c r="S173" s="126"/>
    </row>
    <row r="174" spans="1:19" ht="20.100000000000001" customHeight="1" x14ac:dyDescent="0.25">
      <c r="A174" s="244">
        <v>168</v>
      </c>
      <c r="B174" s="252" t="str">
        <f>IF(Barèmes!B173="","",Barèmes!B173)</f>
        <v/>
      </c>
      <c r="C174" s="252" t="str">
        <f>IF(Barèmes!C173="","",Barèmes!C173)</f>
        <v/>
      </c>
      <c r="D174" s="252" t="str">
        <f>IF(Barèmes!D173="","",Barèmes!D173)</f>
        <v/>
      </c>
      <c r="E174" s="252" t="str">
        <f>IF(Barèmes!E173="","",Barèmes!E173)</f>
        <v/>
      </c>
      <c r="F174" s="252" t="str">
        <f>IF(Barèmes!F173="","",Barèmes!F173)</f>
        <v/>
      </c>
      <c r="G174" s="252" t="str">
        <f>IF(Barèmes!G173="","",Barèmes!G173)</f>
        <v/>
      </c>
      <c r="H174" s="252" t="str">
        <f>IF(Barèmes!H173="","",Barèmes!H173)</f>
        <v/>
      </c>
      <c r="I174" s="252" t="str">
        <f>IF(Barèmes!I173="","",Barèmes!I173)</f>
        <v/>
      </c>
      <c r="J174" s="240" t="str">
        <f>IF($G174="","",IF($C174=Listes!$B$32,IF('Instruction Barèmes'!$E174&lt;=Listes!$B$53,('Instruction Barèmes'!$E174*(VLOOKUP('Instruction Barèmes'!$D174,Listes!$A$54:$E$60,2,FALSE))),IF('Instruction Barèmes'!$E174&gt;Listes!$E$53,('Instruction Barèmes'!$E174*(VLOOKUP('Instruction Barèmes'!$D174,Listes!$A$54:$E$60,5,FALSE))),('Instruction Barèmes'!$E174*(VLOOKUP('Instruction Barèmes'!$D174,Listes!$A$54:$E$60,3,FALSE))+(VLOOKUP('Instruction Barèmes'!$D174,Listes!$A$54:$E$60,4,FALSE)))))))</f>
        <v/>
      </c>
      <c r="K174" s="240" t="str">
        <f>IF($G174="","",IF($C174=Listes!$B$31,IF('Instruction Barèmes'!$E174&lt;=Listes!$B$42,('Instruction Barèmes'!$E174*(VLOOKUP('Instruction Barèmes'!$D174,Listes!$A$43:$E$49,2,FALSE))),IF('Instruction Barèmes'!$E174&gt;Listes!$D$42,('Instruction Barèmes'!$E174*(VLOOKUP('Instruction Barèmes'!$D174,Listes!$A$43:$E$49,5,FALSE))),('Instruction Barèmes'!$E174*(VLOOKUP('Instruction Barèmes'!$D174,Listes!$A$43:$E$49,3,FALSE))+(VLOOKUP('Instruction Barèmes'!$D174,Listes!$A$43:$E$49,4,FALSE)))))))</f>
        <v/>
      </c>
      <c r="L174" s="240" t="str">
        <f>IF($G174="","",IF($C174=Listes!$B$34,Listes!$I$31,IF($C174=Listes!$B$35,(VLOOKUP('Instruction Barèmes'!$F174,Listes!$E$31:$F$36,2,FALSE)),IF($C174=Listes!$B$33,IF('Instruction Barèmes'!$E174&lt;=Listes!$A$64,'Instruction Barèmes'!$E174*Listes!$A$65,IF('Instruction Barèmes'!$E174&gt;Listes!$D$64,'Instruction Barèmes'!$E174*Listes!$D$65,(('Instruction Barèmes'!$E174*Listes!$B$65)+Listes!$C$65)))))))</f>
        <v/>
      </c>
      <c r="M174" s="279" t="str">
        <f>IF(Barèmes!M173="","",Barèmes!M173)</f>
        <v/>
      </c>
      <c r="N174" s="94" t="str">
        <f t="shared" si="8"/>
        <v/>
      </c>
      <c r="O174" s="254" t="str">
        <f t="shared" si="9"/>
        <v/>
      </c>
      <c r="P174" s="304" t="str">
        <f t="shared" si="10"/>
        <v/>
      </c>
      <c r="Q174" s="285" t="str">
        <f t="shared" si="11"/>
        <v/>
      </c>
      <c r="R174" s="259"/>
      <c r="S174" s="126"/>
    </row>
    <row r="175" spans="1:19" ht="20.100000000000001" customHeight="1" x14ac:dyDescent="0.25">
      <c r="A175" s="244">
        <v>169</v>
      </c>
      <c r="B175" s="252" t="str">
        <f>IF(Barèmes!B174="","",Barèmes!B174)</f>
        <v/>
      </c>
      <c r="C175" s="252" t="str">
        <f>IF(Barèmes!C174="","",Barèmes!C174)</f>
        <v/>
      </c>
      <c r="D175" s="252" t="str">
        <f>IF(Barèmes!D174="","",Barèmes!D174)</f>
        <v/>
      </c>
      <c r="E175" s="252" t="str">
        <f>IF(Barèmes!E174="","",Barèmes!E174)</f>
        <v/>
      </c>
      <c r="F175" s="252" t="str">
        <f>IF(Barèmes!F174="","",Barèmes!F174)</f>
        <v/>
      </c>
      <c r="G175" s="252" t="str">
        <f>IF(Barèmes!G174="","",Barèmes!G174)</f>
        <v/>
      </c>
      <c r="H175" s="252" t="str">
        <f>IF(Barèmes!H174="","",Barèmes!H174)</f>
        <v/>
      </c>
      <c r="I175" s="252" t="str">
        <f>IF(Barèmes!I174="","",Barèmes!I174)</f>
        <v/>
      </c>
      <c r="J175" s="240" t="str">
        <f>IF($G175="","",IF($C175=Listes!$B$32,IF('Instruction Barèmes'!$E175&lt;=Listes!$B$53,('Instruction Barèmes'!$E175*(VLOOKUP('Instruction Barèmes'!$D175,Listes!$A$54:$E$60,2,FALSE))),IF('Instruction Barèmes'!$E175&gt;Listes!$E$53,('Instruction Barèmes'!$E175*(VLOOKUP('Instruction Barèmes'!$D175,Listes!$A$54:$E$60,5,FALSE))),('Instruction Barèmes'!$E175*(VLOOKUP('Instruction Barèmes'!$D175,Listes!$A$54:$E$60,3,FALSE))+(VLOOKUP('Instruction Barèmes'!$D175,Listes!$A$54:$E$60,4,FALSE)))))))</f>
        <v/>
      </c>
      <c r="K175" s="240" t="str">
        <f>IF($G175="","",IF($C175=Listes!$B$31,IF('Instruction Barèmes'!$E175&lt;=Listes!$B$42,('Instruction Barèmes'!$E175*(VLOOKUP('Instruction Barèmes'!$D175,Listes!$A$43:$E$49,2,FALSE))),IF('Instruction Barèmes'!$E175&gt;Listes!$D$42,('Instruction Barèmes'!$E175*(VLOOKUP('Instruction Barèmes'!$D175,Listes!$A$43:$E$49,5,FALSE))),('Instruction Barèmes'!$E175*(VLOOKUP('Instruction Barèmes'!$D175,Listes!$A$43:$E$49,3,FALSE))+(VLOOKUP('Instruction Barèmes'!$D175,Listes!$A$43:$E$49,4,FALSE)))))))</f>
        <v/>
      </c>
      <c r="L175" s="240" t="str">
        <f>IF($G175="","",IF($C175=Listes!$B$34,Listes!$I$31,IF($C175=Listes!$B$35,(VLOOKUP('Instruction Barèmes'!$F175,Listes!$E$31:$F$36,2,FALSE)),IF($C175=Listes!$B$33,IF('Instruction Barèmes'!$E175&lt;=Listes!$A$64,'Instruction Barèmes'!$E175*Listes!$A$65,IF('Instruction Barèmes'!$E175&gt;Listes!$D$64,'Instruction Barèmes'!$E175*Listes!$D$65,(('Instruction Barèmes'!$E175*Listes!$B$65)+Listes!$C$65)))))))</f>
        <v/>
      </c>
      <c r="M175" s="279" t="str">
        <f>IF(Barèmes!M174="","",Barèmes!M174)</f>
        <v/>
      </c>
      <c r="N175" s="94" t="str">
        <f t="shared" si="8"/>
        <v/>
      </c>
      <c r="O175" s="254" t="str">
        <f t="shared" si="9"/>
        <v/>
      </c>
      <c r="P175" s="304" t="str">
        <f t="shared" si="10"/>
        <v/>
      </c>
      <c r="Q175" s="285" t="str">
        <f t="shared" si="11"/>
        <v/>
      </c>
      <c r="R175" s="259"/>
      <c r="S175" s="126"/>
    </row>
    <row r="176" spans="1:19" ht="20.100000000000001" customHeight="1" x14ac:dyDescent="0.25">
      <c r="A176" s="244">
        <v>170</v>
      </c>
      <c r="B176" s="252" t="str">
        <f>IF(Barèmes!B175="","",Barèmes!B175)</f>
        <v/>
      </c>
      <c r="C176" s="252" t="str">
        <f>IF(Barèmes!C175="","",Barèmes!C175)</f>
        <v/>
      </c>
      <c r="D176" s="252" t="str">
        <f>IF(Barèmes!D175="","",Barèmes!D175)</f>
        <v/>
      </c>
      <c r="E176" s="252" t="str">
        <f>IF(Barèmes!E175="","",Barèmes!E175)</f>
        <v/>
      </c>
      <c r="F176" s="252" t="str">
        <f>IF(Barèmes!F175="","",Barèmes!F175)</f>
        <v/>
      </c>
      <c r="G176" s="252" t="str">
        <f>IF(Barèmes!G175="","",Barèmes!G175)</f>
        <v/>
      </c>
      <c r="H176" s="252" t="str">
        <f>IF(Barèmes!H175="","",Barèmes!H175)</f>
        <v/>
      </c>
      <c r="I176" s="252" t="str">
        <f>IF(Barèmes!I175="","",Barèmes!I175)</f>
        <v/>
      </c>
      <c r="J176" s="240" t="str">
        <f>IF($G176="","",IF($C176=Listes!$B$32,IF('Instruction Barèmes'!$E176&lt;=Listes!$B$53,('Instruction Barèmes'!$E176*(VLOOKUP('Instruction Barèmes'!$D176,Listes!$A$54:$E$60,2,FALSE))),IF('Instruction Barèmes'!$E176&gt;Listes!$E$53,('Instruction Barèmes'!$E176*(VLOOKUP('Instruction Barèmes'!$D176,Listes!$A$54:$E$60,5,FALSE))),('Instruction Barèmes'!$E176*(VLOOKUP('Instruction Barèmes'!$D176,Listes!$A$54:$E$60,3,FALSE))+(VLOOKUP('Instruction Barèmes'!$D176,Listes!$A$54:$E$60,4,FALSE)))))))</f>
        <v/>
      </c>
      <c r="K176" s="240" t="str">
        <f>IF($G176="","",IF($C176=Listes!$B$31,IF('Instruction Barèmes'!$E176&lt;=Listes!$B$42,('Instruction Barèmes'!$E176*(VLOOKUP('Instruction Barèmes'!$D176,Listes!$A$43:$E$49,2,FALSE))),IF('Instruction Barèmes'!$E176&gt;Listes!$D$42,('Instruction Barèmes'!$E176*(VLOOKUP('Instruction Barèmes'!$D176,Listes!$A$43:$E$49,5,FALSE))),('Instruction Barèmes'!$E176*(VLOOKUP('Instruction Barèmes'!$D176,Listes!$A$43:$E$49,3,FALSE))+(VLOOKUP('Instruction Barèmes'!$D176,Listes!$A$43:$E$49,4,FALSE)))))))</f>
        <v/>
      </c>
      <c r="L176" s="240" t="str">
        <f>IF($G176="","",IF($C176=Listes!$B$34,Listes!$I$31,IF($C176=Listes!$B$35,(VLOOKUP('Instruction Barèmes'!$F176,Listes!$E$31:$F$36,2,FALSE)),IF($C176=Listes!$B$33,IF('Instruction Barèmes'!$E176&lt;=Listes!$A$64,'Instruction Barèmes'!$E176*Listes!$A$65,IF('Instruction Barèmes'!$E176&gt;Listes!$D$64,'Instruction Barèmes'!$E176*Listes!$D$65,(('Instruction Barèmes'!$E176*Listes!$B$65)+Listes!$C$65)))))))</f>
        <v/>
      </c>
      <c r="M176" s="279" t="str">
        <f>IF(Barèmes!M175="","",Barèmes!M175)</f>
        <v/>
      </c>
      <c r="N176" s="94" t="str">
        <f t="shared" si="8"/>
        <v/>
      </c>
      <c r="O176" s="254" t="str">
        <f t="shared" si="9"/>
        <v/>
      </c>
      <c r="P176" s="304" t="str">
        <f t="shared" si="10"/>
        <v/>
      </c>
      <c r="Q176" s="285" t="str">
        <f t="shared" si="11"/>
        <v/>
      </c>
      <c r="R176" s="259"/>
      <c r="S176" s="126"/>
    </row>
    <row r="177" spans="1:19" ht="20.100000000000001" customHeight="1" x14ac:dyDescent="0.25">
      <c r="A177" s="244">
        <v>171</v>
      </c>
      <c r="B177" s="252" t="str">
        <f>IF(Barèmes!B176="","",Barèmes!B176)</f>
        <v/>
      </c>
      <c r="C177" s="252" t="str">
        <f>IF(Barèmes!C176="","",Barèmes!C176)</f>
        <v/>
      </c>
      <c r="D177" s="252" t="str">
        <f>IF(Barèmes!D176="","",Barèmes!D176)</f>
        <v/>
      </c>
      <c r="E177" s="252" t="str">
        <f>IF(Barèmes!E176="","",Barèmes!E176)</f>
        <v/>
      </c>
      <c r="F177" s="252" t="str">
        <f>IF(Barèmes!F176="","",Barèmes!F176)</f>
        <v/>
      </c>
      <c r="G177" s="252" t="str">
        <f>IF(Barèmes!G176="","",Barèmes!G176)</f>
        <v/>
      </c>
      <c r="H177" s="252" t="str">
        <f>IF(Barèmes!H176="","",Barèmes!H176)</f>
        <v/>
      </c>
      <c r="I177" s="252" t="str">
        <f>IF(Barèmes!I176="","",Barèmes!I176)</f>
        <v/>
      </c>
      <c r="J177" s="240" t="str">
        <f>IF($G177="","",IF($C177=Listes!$B$32,IF('Instruction Barèmes'!$E177&lt;=Listes!$B$53,('Instruction Barèmes'!$E177*(VLOOKUP('Instruction Barèmes'!$D177,Listes!$A$54:$E$60,2,FALSE))),IF('Instruction Barèmes'!$E177&gt;Listes!$E$53,('Instruction Barèmes'!$E177*(VLOOKUP('Instruction Barèmes'!$D177,Listes!$A$54:$E$60,5,FALSE))),('Instruction Barèmes'!$E177*(VLOOKUP('Instruction Barèmes'!$D177,Listes!$A$54:$E$60,3,FALSE))+(VLOOKUP('Instruction Barèmes'!$D177,Listes!$A$54:$E$60,4,FALSE)))))))</f>
        <v/>
      </c>
      <c r="K177" s="240" t="str">
        <f>IF($G177="","",IF($C177=Listes!$B$31,IF('Instruction Barèmes'!$E177&lt;=Listes!$B$42,('Instruction Barèmes'!$E177*(VLOOKUP('Instruction Barèmes'!$D177,Listes!$A$43:$E$49,2,FALSE))),IF('Instruction Barèmes'!$E177&gt;Listes!$D$42,('Instruction Barèmes'!$E177*(VLOOKUP('Instruction Barèmes'!$D177,Listes!$A$43:$E$49,5,FALSE))),('Instruction Barèmes'!$E177*(VLOOKUP('Instruction Barèmes'!$D177,Listes!$A$43:$E$49,3,FALSE))+(VLOOKUP('Instruction Barèmes'!$D177,Listes!$A$43:$E$49,4,FALSE)))))))</f>
        <v/>
      </c>
      <c r="L177" s="240" t="str">
        <f>IF($G177="","",IF($C177=Listes!$B$34,Listes!$I$31,IF($C177=Listes!$B$35,(VLOOKUP('Instruction Barèmes'!$F177,Listes!$E$31:$F$36,2,FALSE)),IF($C177=Listes!$B$33,IF('Instruction Barèmes'!$E177&lt;=Listes!$A$64,'Instruction Barèmes'!$E177*Listes!$A$65,IF('Instruction Barèmes'!$E177&gt;Listes!$D$64,'Instruction Barèmes'!$E177*Listes!$D$65,(('Instruction Barèmes'!$E177*Listes!$B$65)+Listes!$C$65)))))))</f>
        <v/>
      </c>
      <c r="M177" s="279" t="str">
        <f>IF(Barèmes!M176="","",Barèmes!M176)</f>
        <v/>
      </c>
      <c r="N177" s="94" t="str">
        <f t="shared" si="8"/>
        <v/>
      </c>
      <c r="O177" s="254" t="str">
        <f t="shared" si="9"/>
        <v/>
      </c>
      <c r="P177" s="304" t="str">
        <f t="shared" si="10"/>
        <v/>
      </c>
      <c r="Q177" s="285" t="str">
        <f t="shared" si="11"/>
        <v/>
      </c>
      <c r="R177" s="259"/>
      <c r="S177" s="126"/>
    </row>
    <row r="178" spans="1:19" ht="20.100000000000001" customHeight="1" x14ac:dyDescent="0.25">
      <c r="A178" s="244">
        <v>172</v>
      </c>
      <c r="B178" s="252" t="str">
        <f>IF(Barèmes!B177="","",Barèmes!B177)</f>
        <v/>
      </c>
      <c r="C178" s="252" t="str">
        <f>IF(Barèmes!C177="","",Barèmes!C177)</f>
        <v/>
      </c>
      <c r="D178" s="252" t="str">
        <f>IF(Barèmes!D177="","",Barèmes!D177)</f>
        <v/>
      </c>
      <c r="E178" s="252" t="str">
        <f>IF(Barèmes!E177="","",Barèmes!E177)</f>
        <v/>
      </c>
      <c r="F178" s="252" t="str">
        <f>IF(Barèmes!F177="","",Barèmes!F177)</f>
        <v/>
      </c>
      <c r="G178" s="252" t="str">
        <f>IF(Barèmes!G177="","",Barèmes!G177)</f>
        <v/>
      </c>
      <c r="H178" s="252" t="str">
        <f>IF(Barèmes!H177="","",Barèmes!H177)</f>
        <v/>
      </c>
      <c r="I178" s="252" t="str">
        <f>IF(Barèmes!I177="","",Barèmes!I177)</f>
        <v/>
      </c>
      <c r="J178" s="240" t="str">
        <f>IF($G178="","",IF($C178=Listes!$B$32,IF('Instruction Barèmes'!$E178&lt;=Listes!$B$53,('Instruction Barèmes'!$E178*(VLOOKUP('Instruction Barèmes'!$D178,Listes!$A$54:$E$60,2,FALSE))),IF('Instruction Barèmes'!$E178&gt;Listes!$E$53,('Instruction Barèmes'!$E178*(VLOOKUP('Instruction Barèmes'!$D178,Listes!$A$54:$E$60,5,FALSE))),('Instruction Barèmes'!$E178*(VLOOKUP('Instruction Barèmes'!$D178,Listes!$A$54:$E$60,3,FALSE))+(VLOOKUP('Instruction Barèmes'!$D178,Listes!$A$54:$E$60,4,FALSE)))))))</f>
        <v/>
      </c>
      <c r="K178" s="240" t="str">
        <f>IF($G178="","",IF($C178=Listes!$B$31,IF('Instruction Barèmes'!$E178&lt;=Listes!$B$42,('Instruction Barèmes'!$E178*(VLOOKUP('Instruction Barèmes'!$D178,Listes!$A$43:$E$49,2,FALSE))),IF('Instruction Barèmes'!$E178&gt;Listes!$D$42,('Instruction Barèmes'!$E178*(VLOOKUP('Instruction Barèmes'!$D178,Listes!$A$43:$E$49,5,FALSE))),('Instruction Barèmes'!$E178*(VLOOKUP('Instruction Barèmes'!$D178,Listes!$A$43:$E$49,3,FALSE))+(VLOOKUP('Instruction Barèmes'!$D178,Listes!$A$43:$E$49,4,FALSE)))))))</f>
        <v/>
      </c>
      <c r="L178" s="240" t="str">
        <f>IF($G178="","",IF($C178=Listes!$B$34,Listes!$I$31,IF($C178=Listes!$B$35,(VLOOKUP('Instruction Barèmes'!$F178,Listes!$E$31:$F$36,2,FALSE)),IF($C178=Listes!$B$33,IF('Instruction Barèmes'!$E178&lt;=Listes!$A$64,'Instruction Barèmes'!$E178*Listes!$A$65,IF('Instruction Barèmes'!$E178&gt;Listes!$D$64,'Instruction Barèmes'!$E178*Listes!$D$65,(('Instruction Barèmes'!$E178*Listes!$B$65)+Listes!$C$65)))))))</f>
        <v/>
      </c>
      <c r="M178" s="279" t="str">
        <f>IF(Barèmes!M177="","",Barèmes!M177)</f>
        <v/>
      </c>
      <c r="N178" s="94" t="str">
        <f t="shared" si="8"/>
        <v/>
      </c>
      <c r="O178" s="254" t="str">
        <f t="shared" si="9"/>
        <v/>
      </c>
      <c r="P178" s="304" t="str">
        <f t="shared" si="10"/>
        <v/>
      </c>
      <c r="Q178" s="285" t="str">
        <f t="shared" si="11"/>
        <v/>
      </c>
      <c r="R178" s="259"/>
      <c r="S178" s="126"/>
    </row>
    <row r="179" spans="1:19" ht="20.100000000000001" customHeight="1" x14ac:dyDescent="0.25">
      <c r="A179" s="244">
        <v>173</v>
      </c>
      <c r="B179" s="252" t="str">
        <f>IF(Barèmes!B178="","",Barèmes!B178)</f>
        <v/>
      </c>
      <c r="C179" s="252" t="str">
        <f>IF(Barèmes!C178="","",Barèmes!C178)</f>
        <v/>
      </c>
      <c r="D179" s="252" t="str">
        <f>IF(Barèmes!D178="","",Barèmes!D178)</f>
        <v/>
      </c>
      <c r="E179" s="252" t="str">
        <f>IF(Barèmes!E178="","",Barèmes!E178)</f>
        <v/>
      </c>
      <c r="F179" s="252" t="str">
        <f>IF(Barèmes!F178="","",Barèmes!F178)</f>
        <v/>
      </c>
      <c r="G179" s="252" t="str">
        <f>IF(Barèmes!G178="","",Barèmes!G178)</f>
        <v/>
      </c>
      <c r="H179" s="252" t="str">
        <f>IF(Barèmes!H178="","",Barèmes!H178)</f>
        <v/>
      </c>
      <c r="I179" s="252" t="str">
        <f>IF(Barèmes!I178="","",Barèmes!I178)</f>
        <v/>
      </c>
      <c r="J179" s="240" t="str">
        <f>IF($G179="","",IF($C179=Listes!$B$32,IF('Instruction Barèmes'!$E179&lt;=Listes!$B$53,('Instruction Barèmes'!$E179*(VLOOKUP('Instruction Barèmes'!$D179,Listes!$A$54:$E$60,2,FALSE))),IF('Instruction Barèmes'!$E179&gt;Listes!$E$53,('Instruction Barèmes'!$E179*(VLOOKUP('Instruction Barèmes'!$D179,Listes!$A$54:$E$60,5,FALSE))),('Instruction Barèmes'!$E179*(VLOOKUP('Instruction Barèmes'!$D179,Listes!$A$54:$E$60,3,FALSE))+(VLOOKUP('Instruction Barèmes'!$D179,Listes!$A$54:$E$60,4,FALSE)))))))</f>
        <v/>
      </c>
      <c r="K179" s="240" t="str">
        <f>IF($G179="","",IF($C179=Listes!$B$31,IF('Instruction Barèmes'!$E179&lt;=Listes!$B$42,('Instruction Barèmes'!$E179*(VLOOKUP('Instruction Barèmes'!$D179,Listes!$A$43:$E$49,2,FALSE))),IF('Instruction Barèmes'!$E179&gt;Listes!$D$42,('Instruction Barèmes'!$E179*(VLOOKUP('Instruction Barèmes'!$D179,Listes!$A$43:$E$49,5,FALSE))),('Instruction Barèmes'!$E179*(VLOOKUP('Instruction Barèmes'!$D179,Listes!$A$43:$E$49,3,FALSE))+(VLOOKUP('Instruction Barèmes'!$D179,Listes!$A$43:$E$49,4,FALSE)))))))</f>
        <v/>
      </c>
      <c r="L179" s="240" t="str">
        <f>IF($G179="","",IF($C179=Listes!$B$34,Listes!$I$31,IF($C179=Listes!$B$35,(VLOOKUP('Instruction Barèmes'!$F179,Listes!$E$31:$F$36,2,FALSE)),IF($C179=Listes!$B$33,IF('Instruction Barèmes'!$E179&lt;=Listes!$A$64,'Instruction Barèmes'!$E179*Listes!$A$65,IF('Instruction Barèmes'!$E179&gt;Listes!$D$64,'Instruction Barèmes'!$E179*Listes!$D$65,(('Instruction Barèmes'!$E179*Listes!$B$65)+Listes!$C$65)))))))</f>
        <v/>
      </c>
      <c r="M179" s="279" t="str">
        <f>IF(Barèmes!M178="","",Barèmes!M178)</f>
        <v/>
      </c>
      <c r="N179" s="94" t="str">
        <f t="shared" si="8"/>
        <v/>
      </c>
      <c r="O179" s="254" t="str">
        <f t="shared" si="9"/>
        <v/>
      </c>
      <c r="P179" s="304" t="str">
        <f t="shared" si="10"/>
        <v/>
      </c>
      <c r="Q179" s="285" t="str">
        <f t="shared" si="11"/>
        <v/>
      </c>
      <c r="R179" s="259"/>
      <c r="S179" s="126"/>
    </row>
    <row r="180" spans="1:19" ht="20.100000000000001" customHeight="1" x14ac:dyDescent="0.25">
      <c r="A180" s="244">
        <v>174</v>
      </c>
      <c r="B180" s="252" t="str">
        <f>IF(Barèmes!B179="","",Barèmes!B179)</f>
        <v/>
      </c>
      <c r="C180" s="252" t="str">
        <f>IF(Barèmes!C179="","",Barèmes!C179)</f>
        <v/>
      </c>
      <c r="D180" s="252" t="str">
        <f>IF(Barèmes!D179="","",Barèmes!D179)</f>
        <v/>
      </c>
      <c r="E180" s="252" t="str">
        <f>IF(Barèmes!E179="","",Barèmes!E179)</f>
        <v/>
      </c>
      <c r="F180" s="252" t="str">
        <f>IF(Barèmes!F179="","",Barèmes!F179)</f>
        <v/>
      </c>
      <c r="G180" s="252" t="str">
        <f>IF(Barèmes!G179="","",Barèmes!G179)</f>
        <v/>
      </c>
      <c r="H180" s="252" t="str">
        <f>IF(Barèmes!H179="","",Barèmes!H179)</f>
        <v/>
      </c>
      <c r="I180" s="252" t="str">
        <f>IF(Barèmes!I179="","",Barèmes!I179)</f>
        <v/>
      </c>
      <c r="J180" s="240" t="str">
        <f>IF($G180="","",IF($C180=Listes!$B$32,IF('Instruction Barèmes'!$E180&lt;=Listes!$B$53,('Instruction Barèmes'!$E180*(VLOOKUP('Instruction Barèmes'!$D180,Listes!$A$54:$E$60,2,FALSE))),IF('Instruction Barèmes'!$E180&gt;Listes!$E$53,('Instruction Barèmes'!$E180*(VLOOKUP('Instruction Barèmes'!$D180,Listes!$A$54:$E$60,5,FALSE))),('Instruction Barèmes'!$E180*(VLOOKUP('Instruction Barèmes'!$D180,Listes!$A$54:$E$60,3,FALSE))+(VLOOKUP('Instruction Barèmes'!$D180,Listes!$A$54:$E$60,4,FALSE)))))))</f>
        <v/>
      </c>
      <c r="K180" s="240" t="str">
        <f>IF($G180="","",IF($C180=Listes!$B$31,IF('Instruction Barèmes'!$E180&lt;=Listes!$B$42,('Instruction Barèmes'!$E180*(VLOOKUP('Instruction Barèmes'!$D180,Listes!$A$43:$E$49,2,FALSE))),IF('Instruction Barèmes'!$E180&gt;Listes!$D$42,('Instruction Barèmes'!$E180*(VLOOKUP('Instruction Barèmes'!$D180,Listes!$A$43:$E$49,5,FALSE))),('Instruction Barèmes'!$E180*(VLOOKUP('Instruction Barèmes'!$D180,Listes!$A$43:$E$49,3,FALSE))+(VLOOKUP('Instruction Barèmes'!$D180,Listes!$A$43:$E$49,4,FALSE)))))))</f>
        <v/>
      </c>
      <c r="L180" s="240" t="str">
        <f>IF($G180="","",IF($C180=Listes!$B$34,Listes!$I$31,IF($C180=Listes!$B$35,(VLOOKUP('Instruction Barèmes'!$F180,Listes!$E$31:$F$36,2,FALSE)),IF($C180=Listes!$B$33,IF('Instruction Barèmes'!$E180&lt;=Listes!$A$64,'Instruction Barèmes'!$E180*Listes!$A$65,IF('Instruction Barèmes'!$E180&gt;Listes!$D$64,'Instruction Barèmes'!$E180*Listes!$D$65,(('Instruction Barèmes'!$E180*Listes!$B$65)+Listes!$C$65)))))))</f>
        <v/>
      </c>
      <c r="M180" s="279" t="str">
        <f>IF(Barèmes!M179="","",Barèmes!M179)</f>
        <v/>
      </c>
      <c r="N180" s="94" t="str">
        <f t="shared" si="8"/>
        <v/>
      </c>
      <c r="O180" s="254" t="str">
        <f t="shared" si="9"/>
        <v/>
      </c>
      <c r="P180" s="304" t="str">
        <f t="shared" si="10"/>
        <v/>
      </c>
      <c r="Q180" s="285" t="str">
        <f t="shared" si="11"/>
        <v/>
      </c>
      <c r="R180" s="259"/>
      <c r="S180" s="126"/>
    </row>
    <row r="181" spans="1:19" ht="20.100000000000001" customHeight="1" x14ac:dyDescent="0.25">
      <c r="A181" s="244">
        <v>175</v>
      </c>
      <c r="B181" s="252" t="str">
        <f>IF(Barèmes!B180="","",Barèmes!B180)</f>
        <v/>
      </c>
      <c r="C181" s="252" t="str">
        <f>IF(Barèmes!C180="","",Barèmes!C180)</f>
        <v/>
      </c>
      <c r="D181" s="252" t="str">
        <f>IF(Barèmes!D180="","",Barèmes!D180)</f>
        <v/>
      </c>
      <c r="E181" s="252" t="str">
        <f>IF(Barèmes!E180="","",Barèmes!E180)</f>
        <v/>
      </c>
      <c r="F181" s="252" t="str">
        <f>IF(Barèmes!F180="","",Barèmes!F180)</f>
        <v/>
      </c>
      <c r="G181" s="252" t="str">
        <f>IF(Barèmes!G180="","",Barèmes!G180)</f>
        <v/>
      </c>
      <c r="H181" s="252" t="str">
        <f>IF(Barèmes!H180="","",Barèmes!H180)</f>
        <v/>
      </c>
      <c r="I181" s="252" t="str">
        <f>IF(Barèmes!I180="","",Barèmes!I180)</f>
        <v/>
      </c>
      <c r="J181" s="240" t="str">
        <f>IF($G181="","",IF($C181=Listes!$B$32,IF('Instruction Barèmes'!$E181&lt;=Listes!$B$53,('Instruction Barèmes'!$E181*(VLOOKUP('Instruction Barèmes'!$D181,Listes!$A$54:$E$60,2,FALSE))),IF('Instruction Barèmes'!$E181&gt;Listes!$E$53,('Instruction Barèmes'!$E181*(VLOOKUP('Instruction Barèmes'!$D181,Listes!$A$54:$E$60,5,FALSE))),('Instruction Barèmes'!$E181*(VLOOKUP('Instruction Barèmes'!$D181,Listes!$A$54:$E$60,3,FALSE))+(VLOOKUP('Instruction Barèmes'!$D181,Listes!$A$54:$E$60,4,FALSE)))))))</f>
        <v/>
      </c>
      <c r="K181" s="240" t="str">
        <f>IF($G181="","",IF($C181=Listes!$B$31,IF('Instruction Barèmes'!$E181&lt;=Listes!$B$42,('Instruction Barèmes'!$E181*(VLOOKUP('Instruction Barèmes'!$D181,Listes!$A$43:$E$49,2,FALSE))),IF('Instruction Barèmes'!$E181&gt;Listes!$D$42,('Instruction Barèmes'!$E181*(VLOOKUP('Instruction Barèmes'!$D181,Listes!$A$43:$E$49,5,FALSE))),('Instruction Barèmes'!$E181*(VLOOKUP('Instruction Barèmes'!$D181,Listes!$A$43:$E$49,3,FALSE))+(VLOOKUP('Instruction Barèmes'!$D181,Listes!$A$43:$E$49,4,FALSE)))))))</f>
        <v/>
      </c>
      <c r="L181" s="240" t="str">
        <f>IF($G181="","",IF($C181=Listes!$B$34,Listes!$I$31,IF($C181=Listes!$B$35,(VLOOKUP('Instruction Barèmes'!$F181,Listes!$E$31:$F$36,2,FALSE)),IF($C181=Listes!$B$33,IF('Instruction Barèmes'!$E181&lt;=Listes!$A$64,'Instruction Barèmes'!$E181*Listes!$A$65,IF('Instruction Barèmes'!$E181&gt;Listes!$D$64,'Instruction Barèmes'!$E181*Listes!$D$65,(('Instruction Barèmes'!$E181*Listes!$B$65)+Listes!$C$65)))))))</f>
        <v/>
      </c>
      <c r="M181" s="279" t="str">
        <f>IF(Barèmes!M180="","",Barèmes!M180)</f>
        <v/>
      </c>
      <c r="N181" s="94" t="str">
        <f t="shared" si="8"/>
        <v/>
      </c>
      <c r="O181" s="254" t="str">
        <f t="shared" si="9"/>
        <v/>
      </c>
      <c r="P181" s="304" t="str">
        <f t="shared" si="10"/>
        <v/>
      </c>
      <c r="Q181" s="285" t="str">
        <f t="shared" si="11"/>
        <v/>
      </c>
      <c r="R181" s="259"/>
      <c r="S181" s="126"/>
    </row>
    <row r="182" spans="1:19" ht="20.100000000000001" customHeight="1" x14ac:dyDescent="0.25">
      <c r="A182" s="244">
        <v>176</v>
      </c>
      <c r="B182" s="252" t="str">
        <f>IF(Barèmes!B181="","",Barèmes!B181)</f>
        <v/>
      </c>
      <c r="C182" s="252" t="str">
        <f>IF(Barèmes!C181="","",Barèmes!C181)</f>
        <v/>
      </c>
      <c r="D182" s="252" t="str">
        <f>IF(Barèmes!D181="","",Barèmes!D181)</f>
        <v/>
      </c>
      <c r="E182" s="252" t="str">
        <f>IF(Barèmes!E181="","",Barèmes!E181)</f>
        <v/>
      </c>
      <c r="F182" s="252" t="str">
        <f>IF(Barèmes!F181="","",Barèmes!F181)</f>
        <v/>
      </c>
      <c r="G182" s="252" t="str">
        <f>IF(Barèmes!G181="","",Barèmes!G181)</f>
        <v/>
      </c>
      <c r="H182" s="252" t="str">
        <f>IF(Barèmes!H181="","",Barèmes!H181)</f>
        <v/>
      </c>
      <c r="I182" s="252" t="str">
        <f>IF(Barèmes!I181="","",Barèmes!I181)</f>
        <v/>
      </c>
      <c r="J182" s="240" t="str">
        <f>IF($G182="","",IF($C182=Listes!$B$32,IF('Instruction Barèmes'!$E182&lt;=Listes!$B$53,('Instruction Barèmes'!$E182*(VLOOKUP('Instruction Barèmes'!$D182,Listes!$A$54:$E$60,2,FALSE))),IF('Instruction Barèmes'!$E182&gt;Listes!$E$53,('Instruction Barèmes'!$E182*(VLOOKUP('Instruction Barèmes'!$D182,Listes!$A$54:$E$60,5,FALSE))),('Instruction Barèmes'!$E182*(VLOOKUP('Instruction Barèmes'!$D182,Listes!$A$54:$E$60,3,FALSE))+(VLOOKUP('Instruction Barèmes'!$D182,Listes!$A$54:$E$60,4,FALSE)))))))</f>
        <v/>
      </c>
      <c r="K182" s="240" t="str">
        <f>IF($G182="","",IF($C182=Listes!$B$31,IF('Instruction Barèmes'!$E182&lt;=Listes!$B$42,('Instruction Barèmes'!$E182*(VLOOKUP('Instruction Barèmes'!$D182,Listes!$A$43:$E$49,2,FALSE))),IF('Instruction Barèmes'!$E182&gt;Listes!$D$42,('Instruction Barèmes'!$E182*(VLOOKUP('Instruction Barèmes'!$D182,Listes!$A$43:$E$49,5,FALSE))),('Instruction Barèmes'!$E182*(VLOOKUP('Instruction Barèmes'!$D182,Listes!$A$43:$E$49,3,FALSE))+(VLOOKUP('Instruction Barèmes'!$D182,Listes!$A$43:$E$49,4,FALSE)))))))</f>
        <v/>
      </c>
      <c r="L182" s="240" t="str">
        <f>IF($G182="","",IF($C182=Listes!$B$34,Listes!$I$31,IF($C182=Listes!$B$35,(VLOOKUP('Instruction Barèmes'!$F182,Listes!$E$31:$F$36,2,FALSE)),IF($C182=Listes!$B$33,IF('Instruction Barèmes'!$E182&lt;=Listes!$A$64,'Instruction Barèmes'!$E182*Listes!$A$65,IF('Instruction Barèmes'!$E182&gt;Listes!$D$64,'Instruction Barèmes'!$E182*Listes!$D$65,(('Instruction Barèmes'!$E182*Listes!$B$65)+Listes!$C$65)))))))</f>
        <v/>
      </c>
      <c r="M182" s="279" t="str">
        <f>IF(Barèmes!M181="","",Barèmes!M181)</f>
        <v/>
      </c>
      <c r="N182" s="94" t="str">
        <f t="shared" si="8"/>
        <v/>
      </c>
      <c r="O182" s="254" t="str">
        <f t="shared" si="9"/>
        <v/>
      </c>
      <c r="P182" s="304" t="str">
        <f t="shared" si="10"/>
        <v/>
      </c>
      <c r="Q182" s="285" t="str">
        <f t="shared" si="11"/>
        <v/>
      </c>
      <c r="R182" s="259"/>
      <c r="S182" s="126"/>
    </row>
    <row r="183" spans="1:19" ht="20.100000000000001" customHeight="1" x14ac:dyDescent="0.25">
      <c r="A183" s="244">
        <v>177</v>
      </c>
      <c r="B183" s="252" t="str">
        <f>IF(Barèmes!B182="","",Barèmes!B182)</f>
        <v/>
      </c>
      <c r="C183" s="252" t="str">
        <f>IF(Barèmes!C182="","",Barèmes!C182)</f>
        <v/>
      </c>
      <c r="D183" s="252" t="str">
        <f>IF(Barèmes!D182="","",Barèmes!D182)</f>
        <v/>
      </c>
      <c r="E183" s="252" t="str">
        <f>IF(Barèmes!E182="","",Barèmes!E182)</f>
        <v/>
      </c>
      <c r="F183" s="252" t="str">
        <f>IF(Barèmes!F182="","",Barèmes!F182)</f>
        <v/>
      </c>
      <c r="G183" s="252" t="str">
        <f>IF(Barèmes!G182="","",Barèmes!G182)</f>
        <v/>
      </c>
      <c r="H183" s="252" t="str">
        <f>IF(Barèmes!H182="","",Barèmes!H182)</f>
        <v/>
      </c>
      <c r="I183" s="252" t="str">
        <f>IF(Barèmes!I182="","",Barèmes!I182)</f>
        <v/>
      </c>
      <c r="J183" s="240" t="str">
        <f>IF($G183="","",IF($C183=Listes!$B$32,IF('Instruction Barèmes'!$E183&lt;=Listes!$B$53,('Instruction Barèmes'!$E183*(VLOOKUP('Instruction Barèmes'!$D183,Listes!$A$54:$E$60,2,FALSE))),IF('Instruction Barèmes'!$E183&gt;Listes!$E$53,('Instruction Barèmes'!$E183*(VLOOKUP('Instruction Barèmes'!$D183,Listes!$A$54:$E$60,5,FALSE))),('Instruction Barèmes'!$E183*(VLOOKUP('Instruction Barèmes'!$D183,Listes!$A$54:$E$60,3,FALSE))+(VLOOKUP('Instruction Barèmes'!$D183,Listes!$A$54:$E$60,4,FALSE)))))))</f>
        <v/>
      </c>
      <c r="K183" s="240" t="str">
        <f>IF($G183="","",IF($C183=Listes!$B$31,IF('Instruction Barèmes'!$E183&lt;=Listes!$B$42,('Instruction Barèmes'!$E183*(VLOOKUP('Instruction Barèmes'!$D183,Listes!$A$43:$E$49,2,FALSE))),IF('Instruction Barèmes'!$E183&gt;Listes!$D$42,('Instruction Barèmes'!$E183*(VLOOKUP('Instruction Barèmes'!$D183,Listes!$A$43:$E$49,5,FALSE))),('Instruction Barèmes'!$E183*(VLOOKUP('Instruction Barèmes'!$D183,Listes!$A$43:$E$49,3,FALSE))+(VLOOKUP('Instruction Barèmes'!$D183,Listes!$A$43:$E$49,4,FALSE)))))))</f>
        <v/>
      </c>
      <c r="L183" s="240" t="str">
        <f>IF($G183="","",IF($C183=Listes!$B$34,Listes!$I$31,IF($C183=Listes!$B$35,(VLOOKUP('Instruction Barèmes'!$F183,Listes!$E$31:$F$36,2,FALSE)),IF($C183=Listes!$B$33,IF('Instruction Barèmes'!$E183&lt;=Listes!$A$64,'Instruction Barèmes'!$E183*Listes!$A$65,IF('Instruction Barèmes'!$E183&gt;Listes!$D$64,'Instruction Barèmes'!$E183*Listes!$D$65,(('Instruction Barèmes'!$E183*Listes!$B$65)+Listes!$C$65)))))))</f>
        <v/>
      </c>
      <c r="M183" s="279" t="str">
        <f>IF(Barèmes!M182="","",Barèmes!M182)</f>
        <v/>
      </c>
      <c r="N183" s="94" t="str">
        <f t="shared" si="8"/>
        <v/>
      </c>
      <c r="O183" s="254" t="str">
        <f t="shared" si="9"/>
        <v/>
      </c>
      <c r="P183" s="304" t="str">
        <f t="shared" si="10"/>
        <v/>
      </c>
      <c r="Q183" s="285" t="str">
        <f t="shared" si="11"/>
        <v/>
      </c>
      <c r="R183" s="259"/>
      <c r="S183" s="126"/>
    </row>
    <row r="184" spans="1:19" ht="20.100000000000001" customHeight="1" x14ac:dyDescent="0.25">
      <c r="A184" s="244">
        <v>178</v>
      </c>
      <c r="B184" s="252" t="str">
        <f>IF(Barèmes!B183="","",Barèmes!B183)</f>
        <v/>
      </c>
      <c r="C184" s="252" t="str">
        <f>IF(Barèmes!C183="","",Barèmes!C183)</f>
        <v/>
      </c>
      <c r="D184" s="252" t="str">
        <f>IF(Barèmes!D183="","",Barèmes!D183)</f>
        <v/>
      </c>
      <c r="E184" s="252" t="str">
        <f>IF(Barèmes!E183="","",Barèmes!E183)</f>
        <v/>
      </c>
      <c r="F184" s="252" t="str">
        <f>IF(Barèmes!F183="","",Barèmes!F183)</f>
        <v/>
      </c>
      <c r="G184" s="252" t="str">
        <f>IF(Barèmes!G183="","",Barèmes!G183)</f>
        <v/>
      </c>
      <c r="H184" s="252" t="str">
        <f>IF(Barèmes!H183="","",Barèmes!H183)</f>
        <v/>
      </c>
      <c r="I184" s="252" t="str">
        <f>IF(Barèmes!I183="","",Barèmes!I183)</f>
        <v/>
      </c>
      <c r="J184" s="240" t="str">
        <f>IF($G184="","",IF($C184=Listes!$B$32,IF('Instruction Barèmes'!$E184&lt;=Listes!$B$53,('Instruction Barèmes'!$E184*(VLOOKUP('Instruction Barèmes'!$D184,Listes!$A$54:$E$60,2,FALSE))),IF('Instruction Barèmes'!$E184&gt;Listes!$E$53,('Instruction Barèmes'!$E184*(VLOOKUP('Instruction Barèmes'!$D184,Listes!$A$54:$E$60,5,FALSE))),('Instruction Barèmes'!$E184*(VLOOKUP('Instruction Barèmes'!$D184,Listes!$A$54:$E$60,3,FALSE))+(VLOOKUP('Instruction Barèmes'!$D184,Listes!$A$54:$E$60,4,FALSE)))))))</f>
        <v/>
      </c>
      <c r="K184" s="240" t="str">
        <f>IF($G184="","",IF($C184=Listes!$B$31,IF('Instruction Barèmes'!$E184&lt;=Listes!$B$42,('Instruction Barèmes'!$E184*(VLOOKUP('Instruction Barèmes'!$D184,Listes!$A$43:$E$49,2,FALSE))),IF('Instruction Barèmes'!$E184&gt;Listes!$D$42,('Instruction Barèmes'!$E184*(VLOOKUP('Instruction Barèmes'!$D184,Listes!$A$43:$E$49,5,FALSE))),('Instruction Barèmes'!$E184*(VLOOKUP('Instruction Barèmes'!$D184,Listes!$A$43:$E$49,3,FALSE))+(VLOOKUP('Instruction Barèmes'!$D184,Listes!$A$43:$E$49,4,FALSE)))))))</f>
        <v/>
      </c>
      <c r="L184" s="240" t="str">
        <f>IF($G184="","",IF($C184=Listes!$B$34,Listes!$I$31,IF($C184=Listes!$B$35,(VLOOKUP('Instruction Barèmes'!$F184,Listes!$E$31:$F$36,2,FALSE)),IF($C184=Listes!$B$33,IF('Instruction Barèmes'!$E184&lt;=Listes!$A$64,'Instruction Barèmes'!$E184*Listes!$A$65,IF('Instruction Barèmes'!$E184&gt;Listes!$D$64,'Instruction Barèmes'!$E184*Listes!$D$65,(('Instruction Barèmes'!$E184*Listes!$B$65)+Listes!$C$65)))))))</f>
        <v/>
      </c>
      <c r="M184" s="279" t="str">
        <f>IF(Barèmes!M183="","",Barèmes!M183)</f>
        <v/>
      </c>
      <c r="N184" s="94" t="str">
        <f t="shared" si="8"/>
        <v/>
      </c>
      <c r="O184" s="254" t="str">
        <f t="shared" si="9"/>
        <v/>
      </c>
      <c r="P184" s="304" t="str">
        <f t="shared" si="10"/>
        <v/>
      </c>
      <c r="Q184" s="285" t="str">
        <f t="shared" si="11"/>
        <v/>
      </c>
      <c r="R184" s="259"/>
      <c r="S184" s="126"/>
    </row>
    <row r="185" spans="1:19" ht="20.100000000000001" customHeight="1" x14ac:dyDescent="0.25">
      <c r="A185" s="244">
        <v>179</v>
      </c>
      <c r="B185" s="252" t="str">
        <f>IF(Barèmes!B184="","",Barèmes!B184)</f>
        <v/>
      </c>
      <c r="C185" s="252" t="str">
        <f>IF(Barèmes!C184="","",Barèmes!C184)</f>
        <v/>
      </c>
      <c r="D185" s="252" t="str">
        <f>IF(Barèmes!D184="","",Barèmes!D184)</f>
        <v/>
      </c>
      <c r="E185" s="252" t="str">
        <f>IF(Barèmes!E184="","",Barèmes!E184)</f>
        <v/>
      </c>
      <c r="F185" s="252" t="str">
        <f>IF(Barèmes!F184="","",Barèmes!F184)</f>
        <v/>
      </c>
      <c r="G185" s="252" t="str">
        <f>IF(Barèmes!G184="","",Barèmes!G184)</f>
        <v/>
      </c>
      <c r="H185" s="252" t="str">
        <f>IF(Barèmes!H184="","",Barèmes!H184)</f>
        <v/>
      </c>
      <c r="I185" s="252" t="str">
        <f>IF(Barèmes!I184="","",Barèmes!I184)</f>
        <v/>
      </c>
      <c r="J185" s="240" t="str">
        <f>IF($G185="","",IF($C185=Listes!$B$32,IF('Instruction Barèmes'!$E185&lt;=Listes!$B$53,('Instruction Barèmes'!$E185*(VLOOKUP('Instruction Barèmes'!$D185,Listes!$A$54:$E$60,2,FALSE))),IF('Instruction Barèmes'!$E185&gt;Listes!$E$53,('Instruction Barèmes'!$E185*(VLOOKUP('Instruction Barèmes'!$D185,Listes!$A$54:$E$60,5,FALSE))),('Instruction Barèmes'!$E185*(VLOOKUP('Instruction Barèmes'!$D185,Listes!$A$54:$E$60,3,FALSE))+(VLOOKUP('Instruction Barèmes'!$D185,Listes!$A$54:$E$60,4,FALSE)))))))</f>
        <v/>
      </c>
      <c r="K185" s="240" t="str">
        <f>IF($G185="","",IF($C185=Listes!$B$31,IF('Instruction Barèmes'!$E185&lt;=Listes!$B$42,('Instruction Barèmes'!$E185*(VLOOKUP('Instruction Barèmes'!$D185,Listes!$A$43:$E$49,2,FALSE))),IF('Instruction Barèmes'!$E185&gt;Listes!$D$42,('Instruction Barèmes'!$E185*(VLOOKUP('Instruction Barèmes'!$D185,Listes!$A$43:$E$49,5,FALSE))),('Instruction Barèmes'!$E185*(VLOOKUP('Instruction Barèmes'!$D185,Listes!$A$43:$E$49,3,FALSE))+(VLOOKUP('Instruction Barèmes'!$D185,Listes!$A$43:$E$49,4,FALSE)))))))</f>
        <v/>
      </c>
      <c r="L185" s="240" t="str">
        <f>IF($G185="","",IF($C185=Listes!$B$34,Listes!$I$31,IF($C185=Listes!$B$35,(VLOOKUP('Instruction Barèmes'!$F185,Listes!$E$31:$F$36,2,FALSE)),IF($C185=Listes!$B$33,IF('Instruction Barèmes'!$E185&lt;=Listes!$A$64,'Instruction Barèmes'!$E185*Listes!$A$65,IF('Instruction Barèmes'!$E185&gt;Listes!$D$64,'Instruction Barèmes'!$E185*Listes!$D$65,(('Instruction Barèmes'!$E185*Listes!$B$65)+Listes!$C$65)))))))</f>
        <v/>
      </c>
      <c r="M185" s="279" t="str">
        <f>IF(Barèmes!M184="","",Barèmes!M184)</f>
        <v/>
      </c>
      <c r="N185" s="94" t="str">
        <f t="shared" si="8"/>
        <v/>
      </c>
      <c r="O185" s="254" t="str">
        <f t="shared" si="9"/>
        <v/>
      </c>
      <c r="P185" s="304" t="str">
        <f t="shared" si="10"/>
        <v/>
      </c>
      <c r="Q185" s="285" t="str">
        <f t="shared" si="11"/>
        <v/>
      </c>
      <c r="R185" s="259"/>
      <c r="S185" s="126"/>
    </row>
    <row r="186" spans="1:19" ht="20.100000000000001" customHeight="1" x14ac:dyDescent="0.25">
      <c r="A186" s="244">
        <v>180</v>
      </c>
      <c r="B186" s="252" t="str">
        <f>IF(Barèmes!B185="","",Barèmes!B185)</f>
        <v/>
      </c>
      <c r="C186" s="252" t="str">
        <f>IF(Barèmes!C185="","",Barèmes!C185)</f>
        <v/>
      </c>
      <c r="D186" s="252" t="str">
        <f>IF(Barèmes!D185="","",Barèmes!D185)</f>
        <v/>
      </c>
      <c r="E186" s="252" t="str">
        <f>IF(Barèmes!E185="","",Barèmes!E185)</f>
        <v/>
      </c>
      <c r="F186" s="252" t="str">
        <f>IF(Barèmes!F185="","",Barèmes!F185)</f>
        <v/>
      </c>
      <c r="G186" s="252" t="str">
        <f>IF(Barèmes!G185="","",Barèmes!G185)</f>
        <v/>
      </c>
      <c r="H186" s="252" t="str">
        <f>IF(Barèmes!H185="","",Barèmes!H185)</f>
        <v/>
      </c>
      <c r="I186" s="252" t="str">
        <f>IF(Barèmes!I185="","",Barèmes!I185)</f>
        <v/>
      </c>
      <c r="J186" s="240" t="str">
        <f>IF($G186="","",IF($C186=Listes!$B$32,IF('Instruction Barèmes'!$E186&lt;=Listes!$B$53,('Instruction Barèmes'!$E186*(VLOOKUP('Instruction Barèmes'!$D186,Listes!$A$54:$E$60,2,FALSE))),IF('Instruction Barèmes'!$E186&gt;Listes!$E$53,('Instruction Barèmes'!$E186*(VLOOKUP('Instruction Barèmes'!$D186,Listes!$A$54:$E$60,5,FALSE))),('Instruction Barèmes'!$E186*(VLOOKUP('Instruction Barèmes'!$D186,Listes!$A$54:$E$60,3,FALSE))+(VLOOKUP('Instruction Barèmes'!$D186,Listes!$A$54:$E$60,4,FALSE)))))))</f>
        <v/>
      </c>
      <c r="K186" s="240" t="str">
        <f>IF($G186="","",IF($C186=Listes!$B$31,IF('Instruction Barèmes'!$E186&lt;=Listes!$B$42,('Instruction Barèmes'!$E186*(VLOOKUP('Instruction Barèmes'!$D186,Listes!$A$43:$E$49,2,FALSE))),IF('Instruction Barèmes'!$E186&gt;Listes!$D$42,('Instruction Barèmes'!$E186*(VLOOKUP('Instruction Barèmes'!$D186,Listes!$A$43:$E$49,5,FALSE))),('Instruction Barèmes'!$E186*(VLOOKUP('Instruction Barèmes'!$D186,Listes!$A$43:$E$49,3,FALSE))+(VLOOKUP('Instruction Barèmes'!$D186,Listes!$A$43:$E$49,4,FALSE)))))))</f>
        <v/>
      </c>
      <c r="L186" s="240" t="str">
        <f>IF($G186="","",IF($C186=Listes!$B$34,Listes!$I$31,IF($C186=Listes!$B$35,(VLOOKUP('Instruction Barèmes'!$F186,Listes!$E$31:$F$36,2,FALSE)),IF($C186=Listes!$B$33,IF('Instruction Barèmes'!$E186&lt;=Listes!$A$64,'Instruction Barèmes'!$E186*Listes!$A$65,IF('Instruction Barèmes'!$E186&gt;Listes!$D$64,'Instruction Barèmes'!$E186*Listes!$D$65,(('Instruction Barèmes'!$E186*Listes!$B$65)+Listes!$C$65)))))))</f>
        <v/>
      </c>
      <c r="M186" s="279" t="str">
        <f>IF(Barèmes!M185="","",Barèmes!M185)</f>
        <v/>
      </c>
      <c r="N186" s="94" t="str">
        <f t="shared" si="8"/>
        <v/>
      </c>
      <c r="O186" s="254" t="str">
        <f t="shared" si="9"/>
        <v/>
      </c>
      <c r="P186" s="304" t="str">
        <f t="shared" si="10"/>
        <v/>
      </c>
      <c r="Q186" s="285" t="str">
        <f t="shared" si="11"/>
        <v/>
      </c>
      <c r="R186" s="259"/>
      <c r="S186" s="126"/>
    </row>
    <row r="187" spans="1:19" ht="20.100000000000001" customHeight="1" x14ac:dyDescent="0.25">
      <c r="A187" s="244">
        <v>181</v>
      </c>
      <c r="B187" s="252" t="str">
        <f>IF(Barèmes!B186="","",Barèmes!B186)</f>
        <v/>
      </c>
      <c r="C187" s="252" t="str">
        <f>IF(Barèmes!C186="","",Barèmes!C186)</f>
        <v/>
      </c>
      <c r="D187" s="252" t="str">
        <f>IF(Barèmes!D186="","",Barèmes!D186)</f>
        <v/>
      </c>
      <c r="E187" s="252" t="str">
        <f>IF(Barèmes!E186="","",Barèmes!E186)</f>
        <v/>
      </c>
      <c r="F187" s="252" t="str">
        <f>IF(Barèmes!F186="","",Barèmes!F186)</f>
        <v/>
      </c>
      <c r="G187" s="252" t="str">
        <f>IF(Barèmes!G186="","",Barèmes!G186)</f>
        <v/>
      </c>
      <c r="H187" s="252" t="str">
        <f>IF(Barèmes!H186="","",Barèmes!H186)</f>
        <v/>
      </c>
      <c r="I187" s="252" t="str">
        <f>IF(Barèmes!I186="","",Barèmes!I186)</f>
        <v/>
      </c>
      <c r="J187" s="240" t="str">
        <f>IF($G187="","",IF($C187=Listes!$B$32,IF('Instruction Barèmes'!$E187&lt;=Listes!$B$53,('Instruction Barèmes'!$E187*(VLOOKUP('Instruction Barèmes'!$D187,Listes!$A$54:$E$60,2,FALSE))),IF('Instruction Barèmes'!$E187&gt;Listes!$E$53,('Instruction Barèmes'!$E187*(VLOOKUP('Instruction Barèmes'!$D187,Listes!$A$54:$E$60,5,FALSE))),('Instruction Barèmes'!$E187*(VLOOKUP('Instruction Barèmes'!$D187,Listes!$A$54:$E$60,3,FALSE))+(VLOOKUP('Instruction Barèmes'!$D187,Listes!$A$54:$E$60,4,FALSE)))))))</f>
        <v/>
      </c>
      <c r="K187" s="240" t="str">
        <f>IF($G187="","",IF($C187=Listes!$B$31,IF('Instruction Barèmes'!$E187&lt;=Listes!$B$42,('Instruction Barèmes'!$E187*(VLOOKUP('Instruction Barèmes'!$D187,Listes!$A$43:$E$49,2,FALSE))),IF('Instruction Barèmes'!$E187&gt;Listes!$D$42,('Instruction Barèmes'!$E187*(VLOOKUP('Instruction Barèmes'!$D187,Listes!$A$43:$E$49,5,FALSE))),('Instruction Barèmes'!$E187*(VLOOKUP('Instruction Barèmes'!$D187,Listes!$A$43:$E$49,3,FALSE))+(VLOOKUP('Instruction Barèmes'!$D187,Listes!$A$43:$E$49,4,FALSE)))))))</f>
        <v/>
      </c>
      <c r="L187" s="240" t="str">
        <f>IF($G187="","",IF($C187=Listes!$B$34,Listes!$I$31,IF($C187=Listes!$B$35,(VLOOKUP('Instruction Barèmes'!$F187,Listes!$E$31:$F$36,2,FALSE)),IF($C187=Listes!$B$33,IF('Instruction Barèmes'!$E187&lt;=Listes!$A$64,'Instruction Barèmes'!$E187*Listes!$A$65,IF('Instruction Barèmes'!$E187&gt;Listes!$D$64,'Instruction Barèmes'!$E187*Listes!$D$65,(('Instruction Barèmes'!$E187*Listes!$B$65)+Listes!$C$65)))))))</f>
        <v/>
      </c>
      <c r="M187" s="279" t="str">
        <f>IF(Barèmes!M186="","",Barèmes!M186)</f>
        <v/>
      </c>
      <c r="N187" s="94" t="str">
        <f t="shared" si="8"/>
        <v/>
      </c>
      <c r="O187" s="254" t="str">
        <f t="shared" si="9"/>
        <v/>
      </c>
      <c r="P187" s="304" t="str">
        <f t="shared" si="10"/>
        <v/>
      </c>
      <c r="Q187" s="285" t="str">
        <f t="shared" si="11"/>
        <v/>
      </c>
      <c r="R187" s="259"/>
      <c r="S187" s="126"/>
    </row>
    <row r="188" spans="1:19" ht="20.100000000000001" customHeight="1" x14ac:dyDescent="0.25">
      <c r="A188" s="244">
        <v>182</v>
      </c>
      <c r="B188" s="252" t="str">
        <f>IF(Barèmes!B187="","",Barèmes!B187)</f>
        <v/>
      </c>
      <c r="C188" s="252" t="str">
        <f>IF(Barèmes!C187="","",Barèmes!C187)</f>
        <v/>
      </c>
      <c r="D188" s="252" t="str">
        <f>IF(Barèmes!D187="","",Barèmes!D187)</f>
        <v/>
      </c>
      <c r="E188" s="252" t="str">
        <f>IF(Barèmes!E187="","",Barèmes!E187)</f>
        <v/>
      </c>
      <c r="F188" s="252" t="str">
        <f>IF(Barèmes!F187="","",Barèmes!F187)</f>
        <v/>
      </c>
      <c r="G188" s="252" t="str">
        <f>IF(Barèmes!G187="","",Barèmes!G187)</f>
        <v/>
      </c>
      <c r="H188" s="252" t="str">
        <f>IF(Barèmes!H187="","",Barèmes!H187)</f>
        <v/>
      </c>
      <c r="I188" s="252" t="str">
        <f>IF(Barèmes!I187="","",Barèmes!I187)</f>
        <v/>
      </c>
      <c r="J188" s="240" t="str">
        <f>IF($G188="","",IF($C188=Listes!$B$32,IF('Instruction Barèmes'!$E188&lt;=Listes!$B$53,('Instruction Barèmes'!$E188*(VLOOKUP('Instruction Barèmes'!$D188,Listes!$A$54:$E$60,2,FALSE))),IF('Instruction Barèmes'!$E188&gt;Listes!$E$53,('Instruction Barèmes'!$E188*(VLOOKUP('Instruction Barèmes'!$D188,Listes!$A$54:$E$60,5,FALSE))),('Instruction Barèmes'!$E188*(VLOOKUP('Instruction Barèmes'!$D188,Listes!$A$54:$E$60,3,FALSE))+(VLOOKUP('Instruction Barèmes'!$D188,Listes!$A$54:$E$60,4,FALSE)))))))</f>
        <v/>
      </c>
      <c r="K188" s="240" t="str">
        <f>IF($G188="","",IF($C188=Listes!$B$31,IF('Instruction Barèmes'!$E188&lt;=Listes!$B$42,('Instruction Barèmes'!$E188*(VLOOKUP('Instruction Barèmes'!$D188,Listes!$A$43:$E$49,2,FALSE))),IF('Instruction Barèmes'!$E188&gt;Listes!$D$42,('Instruction Barèmes'!$E188*(VLOOKUP('Instruction Barèmes'!$D188,Listes!$A$43:$E$49,5,FALSE))),('Instruction Barèmes'!$E188*(VLOOKUP('Instruction Barèmes'!$D188,Listes!$A$43:$E$49,3,FALSE))+(VLOOKUP('Instruction Barèmes'!$D188,Listes!$A$43:$E$49,4,FALSE)))))))</f>
        <v/>
      </c>
      <c r="L188" s="240" t="str">
        <f>IF($G188="","",IF($C188=Listes!$B$34,Listes!$I$31,IF($C188=Listes!$B$35,(VLOOKUP('Instruction Barèmes'!$F188,Listes!$E$31:$F$36,2,FALSE)),IF($C188=Listes!$B$33,IF('Instruction Barèmes'!$E188&lt;=Listes!$A$64,'Instruction Barèmes'!$E188*Listes!$A$65,IF('Instruction Barèmes'!$E188&gt;Listes!$D$64,'Instruction Barèmes'!$E188*Listes!$D$65,(('Instruction Barèmes'!$E188*Listes!$B$65)+Listes!$C$65)))))))</f>
        <v/>
      </c>
      <c r="M188" s="279" t="str">
        <f>IF(Barèmes!M187="","",Barèmes!M187)</f>
        <v/>
      </c>
      <c r="N188" s="94" t="str">
        <f t="shared" si="8"/>
        <v/>
      </c>
      <c r="O188" s="254" t="str">
        <f t="shared" si="9"/>
        <v/>
      </c>
      <c r="P188" s="304" t="str">
        <f t="shared" si="10"/>
        <v/>
      </c>
      <c r="Q188" s="285" t="str">
        <f t="shared" si="11"/>
        <v/>
      </c>
      <c r="R188" s="259"/>
      <c r="S188" s="126"/>
    </row>
    <row r="189" spans="1:19" ht="20.100000000000001" customHeight="1" x14ac:dyDescent="0.25">
      <c r="A189" s="244">
        <v>183</v>
      </c>
      <c r="B189" s="252" t="str">
        <f>IF(Barèmes!B188="","",Barèmes!B188)</f>
        <v/>
      </c>
      <c r="C189" s="252" t="str">
        <f>IF(Barèmes!C188="","",Barèmes!C188)</f>
        <v/>
      </c>
      <c r="D189" s="252" t="str">
        <f>IF(Barèmes!D188="","",Barèmes!D188)</f>
        <v/>
      </c>
      <c r="E189" s="252" t="str">
        <f>IF(Barèmes!E188="","",Barèmes!E188)</f>
        <v/>
      </c>
      <c r="F189" s="252" t="str">
        <f>IF(Barèmes!F188="","",Barèmes!F188)</f>
        <v/>
      </c>
      <c r="G189" s="252" t="str">
        <f>IF(Barèmes!G188="","",Barèmes!G188)</f>
        <v/>
      </c>
      <c r="H189" s="252" t="str">
        <f>IF(Barèmes!H188="","",Barèmes!H188)</f>
        <v/>
      </c>
      <c r="I189" s="252" t="str">
        <f>IF(Barèmes!I188="","",Barèmes!I188)</f>
        <v/>
      </c>
      <c r="J189" s="240" t="str">
        <f>IF($G189="","",IF($C189=Listes!$B$32,IF('Instruction Barèmes'!$E189&lt;=Listes!$B$53,('Instruction Barèmes'!$E189*(VLOOKUP('Instruction Barèmes'!$D189,Listes!$A$54:$E$60,2,FALSE))),IF('Instruction Barèmes'!$E189&gt;Listes!$E$53,('Instruction Barèmes'!$E189*(VLOOKUP('Instruction Barèmes'!$D189,Listes!$A$54:$E$60,5,FALSE))),('Instruction Barèmes'!$E189*(VLOOKUP('Instruction Barèmes'!$D189,Listes!$A$54:$E$60,3,FALSE))+(VLOOKUP('Instruction Barèmes'!$D189,Listes!$A$54:$E$60,4,FALSE)))))))</f>
        <v/>
      </c>
      <c r="K189" s="240" t="str">
        <f>IF($G189="","",IF($C189=Listes!$B$31,IF('Instruction Barèmes'!$E189&lt;=Listes!$B$42,('Instruction Barèmes'!$E189*(VLOOKUP('Instruction Barèmes'!$D189,Listes!$A$43:$E$49,2,FALSE))),IF('Instruction Barèmes'!$E189&gt;Listes!$D$42,('Instruction Barèmes'!$E189*(VLOOKUP('Instruction Barèmes'!$D189,Listes!$A$43:$E$49,5,FALSE))),('Instruction Barèmes'!$E189*(VLOOKUP('Instruction Barèmes'!$D189,Listes!$A$43:$E$49,3,FALSE))+(VLOOKUP('Instruction Barèmes'!$D189,Listes!$A$43:$E$49,4,FALSE)))))))</f>
        <v/>
      </c>
      <c r="L189" s="240" t="str">
        <f>IF($G189="","",IF($C189=Listes!$B$34,Listes!$I$31,IF($C189=Listes!$B$35,(VLOOKUP('Instruction Barèmes'!$F189,Listes!$E$31:$F$36,2,FALSE)),IF($C189=Listes!$B$33,IF('Instruction Barèmes'!$E189&lt;=Listes!$A$64,'Instruction Barèmes'!$E189*Listes!$A$65,IF('Instruction Barèmes'!$E189&gt;Listes!$D$64,'Instruction Barèmes'!$E189*Listes!$D$65,(('Instruction Barèmes'!$E189*Listes!$B$65)+Listes!$C$65)))))))</f>
        <v/>
      </c>
      <c r="M189" s="279" t="str">
        <f>IF(Barèmes!M188="","",Barèmes!M188)</f>
        <v/>
      </c>
      <c r="N189" s="94" t="str">
        <f t="shared" si="8"/>
        <v/>
      </c>
      <c r="O189" s="254" t="str">
        <f t="shared" si="9"/>
        <v/>
      </c>
      <c r="P189" s="304" t="str">
        <f t="shared" si="10"/>
        <v/>
      </c>
      <c r="Q189" s="285" t="str">
        <f t="shared" si="11"/>
        <v/>
      </c>
      <c r="R189" s="259"/>
      <c r="S189" s="126"/>
    </row>
    <row r="190" spans="1:19" ht="20.100000000000001" customHeight="1" x14ac:dyDescent="0.25">
      <c r="A190" s="244">
        <v>184</v>
      </c>
      <c r="B190" s="252" t="str">
        <f>IF(Barèmes!B189="","",Barèmes!B189)</f>
        <v/>
      </c>
      <c r="C190" s="252" t="str">
        <f>IF(Barèmes!C189="","",Barèmes!C189)</f>
        <v/>
      </c>
      <c r="D190" s="252" t="str">
        <f>IF(Barèmes!D189="","",Barèmes!D189)</f>
        <v/>
      </c>
      <c r="E190" s="252" t="str">
        <f>IF(Barèmes!E189="","",Barèmes!E189)</f>
        <v/>
      </c>
      <c r="F190" s="252" t="str">
        <f>IF(Barèmes!F189="","",Barèmes!F189)</f>
        <v/>
      </c>
      <c r="G190" s="252" t="str">
        <f>IF(Barèmes!G189="","",Barèmes!G189)</f>
        <v/>
      </c>
      <c r="H190" s="252" t="str">
        <f>IF(Barèmes!H189="","",Barèmes!H189)</f>
        <v/>
      </c>
      <c r="I190" s="252" t="str">
        <f>IF(Barèmes!I189="","",Barèmes!I189)</f>
        <v/>
      </c>
      <c r="J190" s="240" t="str">
        <f>IF($G190="","",IF($C190=Listes!$B$32,IF('Instruction Barèmes'!$E190&lt;=Listes!$B$53,('Instruction Barèmes'!$E190*(VLOOKUP('Instruction Barèmes'!$D190,Listes!$A$54:$E$60,2,FALSE))),IF('Instruction Barèmes'!$E190&gt;Listes!$E$53,('Instruction Barèmes'!$E190*(VLOOKUP('Instruction Barèmes'!$D190,Listes!$A$54:$E$60,5,FALSE))),('Instruction Barèmes'!$E190*(VLOOKUP('Instruction Barèmes'!$D190,Listes!$A$54:$E$60,3,FALSE))+(VLOOKUP('Instruction Barèmes'!$D190,Listes!$A$54:$E$60,4,FALSE)))))))</f>
        <v/>
      </c>
      <c r="K190" s="240" t="str">
        <f>IF($G190="","",IF($C190=Listes!$B$31,IF('Instruction Barèmes'!$E190&lt;=Listes!$B$42,('Instruction Barèmes'!$E190*(VLOOKUP('Instruction Barèmes'!$D190,Listes!$A$43:$E$49,2,FALSE))),IF('Instruction Barèmes'!$E190&gt;Listes!$D$42,('Instruction Barèmes'!$E190*(VLOOKUP('Instruction Barèmes'!$D190,Listes!$A$43:$E$49,5,FALSE))),('Instruction Barèmes'!$E190*(VLOOKUP('Instruction Barèmes'!$D190,Listes!$A$43:$E$49,3,FALSE))+(VLOOKUP('Instruction Barèmes'!$D190,Listes!$A$43:$E$49,4,FALSE)))))))</f>
        <v/>
      </c>
      <c r="L190" s="240" t="str">
        <f>IF($G190="","",IF($C190=Listes!$B$34,Listes!$I$31,IF($C190=Listes!$B$35,(VLOOKUP('Instruction Barèmes'!$F190,Listes!$E$31:$F$36,2,FALSE)),IF($C190=Listes!$B$33,IF('Instruction Barèmes'!$E190&lt;=Listes!$A$64,'Instruction Barèmes'!$E190*Listes!$A$65,IF('Instruction Barèmes'!$E190&gt;Listes!$D$64,'Instruction Barèmes'!$E190*Listes!$D$65,(('Instruction Barèmes'!$E190*Listes!$B$65)+Listes!$C$65)))))))</f>
        <v/>
      </c>
      <c r="M190" s="279" t="str">
        <f>IF(Barèmes!M189="","",Barèmes!M189)</f>
        <v/>
      </c>
      <c r="N190" s="94" t="str">
        <f t="shared" si="8"/>
        <v/>
      </c>
      <c r="O190" s="254" t="str">
        <f t="shared" si="9"/>
        <v/>
      </c>
      <c r="P190" s="304" t="str">
        <f t="shared" si="10"/>
        <v/>
      </c>
      <c r="Q190" s="285" t="str">
        <f t="shared" si="11"/>
        <v/>
      </c>
      <c r="R190" s="259"/>
      <c r="S190" s="126"/>
    </row>
    <row r="191" spans="1:19" ht="20.100000000000001" customHeight="1" x14ac:dyDescent="0.25">
      <c r="A191" s="244">
        <v>185</v>
      </c>
      <c r="B191" s="252" t="str">
        <f>IF(Barèmes!B190="","",Barèmes!B190)</f>
        <v/>
      </c>
      <c r="C191" s="252" t="str">
        <f>IF(Barèmes!C190="","",Barèmes!C190)</f>
        <v/>
      </c>
      <c r="D191" s="252" t="str">
        <f>IF(Barèmes!D190="","",Barèmes!D190)</f>
        <v/>
      </c>
      <c r="E191" s="252" t="str">
        <f>IF(Barèmes!E190="","",Barèmes!E190)</f>
        <v/>
      </c>
      <c r="F191" s="252" t="str">
        <f>IF(Barèmes!F190="","",Barèmes!F190)</f>
        <v/>
      </c>
      <c r="G191" s="252" t="str">
        <f>IF(Barèmes!G190="","",Barèmes!G190)</f>
        <v/>
      </c>
      <c r="H191" s="252" t="str">
        <f>IF(Barèmes!H190="","",Barèmes!H190)</f>
        <v/>
      </c>
      <c r="I191" s="252" t="str">
        <f>IF(Barèmes!I190="","",Barèmes!I190)</f>
        <v/>
      </c>
      <c r="J191" s="240" t="str">
        <f>IF($G191="","",IF($C191=Listes!$B$32,IF('Instruction Barèmes'!$E191&lt;=Listes!$B$53,('Instruction Barèmes'!$E191*(VLOOKUP('Instruction Barèmes'!$D191,Listes!$A$54:$E$60,2,FALSE))),IF('Instruction Barèmes'!$E191&gt;Listes!$E$53,('Instruction Barèmes'!$E191*(VLOOKUP('Instruction Barèmes'!$D191,Listes!$A$54:$E$60,5,FALSE))),('Instruction Barèmes'!$E191*(VLOOKUP('Instruction Barèmes'!$D191,Listes!$A$54:$E$60,3,FALSE))+(VLOOKUP('Instruction Barèmes'!$D191,Listes!$A$54:$E$60,4,FALSE)))))))</f>
        <v/>
      </c>
      <c r="K191" s="240" t="str">
        <f>IF($G191="","",IF($C191=Listes!$B$31,IF('Instruction Barèmes'!$E191&lt;=Listes!$B$42,('Instruction Barèmes'!$E191*(VLOOKUP('Instruction Barèmes'!$D191,Listes!$A$43:$E$49,2,FALSE))),IF('Instruction Barèmes'!$E191&gt;Listes!$D$42,('Instruction Barèmes'!$E191*(VLOOKUP('Instruction Barèmes'!$D191,Listes!$A$43:$E$49,5,FALSE))),('Instruction Barèmes'!$E191*(VLOOKUP('Instruction Barèmes'!$D191,Listes!$A$43:$E$49,3,FALSE))+(VLOOKUP('Instruction Barèmes'!$D191,Listes!$A$43:$E$49,4,FALSE)))))))</f>
        <v/>
      </c>
      <c r="L191" s="240" t="str">
        <f>IF($G191="","",IF($C191=Listes!$B$34,Listes!$I$31,IF($C191=Listes!$B$35,(VLOOKUP('Instruction Barèmes'!$F191,Listes!$E$31:$F$36,2,FALSE)),IF($C191=Listes!$B$33,IF('Instruction Barèmes'!$E191&lt;=Listes!$A$64,'Instruction Barèmes'!$E191*Listes!$A$65,IF('Instruction Barèmes'!$E191&gt;Listes!$D$64,'Instruction Barèmes'!$E191*Listes!$D$65,(('Instruction Barèmes'!$E191*Listes!$B$65)+Listes!$C$65)))))))</f>
        <v/>
      </c>
      <c r="M191" s="279" t="str">
        <f>IF(Barèmes!M190="","",Barèmes!M190)</f>
        <v/>
      </c>
      <c r="N191" s="94" t="str">
        <f t="shared" si="8"/>
        <v/>
      </c>
      <c r="O191" s="254" t="str">
        <f t="shared" si="9"/>
        <v/>
      </c>
      <c r="P191" s="304" t="str">
        <f t="shared" si="10"/>
        <v/>
      </c>
      <c r="Q191" s="285" t="str">
        <f t="shared" si="11"/>
        <v/>
      </c>
      <c r="R191" s="259"/>
      <c r="S191" s="126"/>
    </row>
    <row r="192" spans="1:19" ht="20.100000000000001" customHeight="1" x14ac:dyDescent="0.25">
      <c r="A192" s="244">
        <v>186</v>
      </c>
      <c r="B192" s="252" t="str">
        <f>IF(Barèmes!B191="","",Barèmes!B191)</f>
        <v/>
      </c>
      <c r="C192" s="252" t="str">
        <f>IF(Barèmes!C191="","",Barèmes!C191)</f>
        <v/>
      </c>
      <c r="D192" s="252" t="str">
        <f>IF(Barèmes!D191="","",Barèmes!D191)</f>
        <v/>
      </c>
      <c r="E192" s="252" t="str">
        <f>IF(Barèmes!E191="","",Barèmes!E191)</f>
        <v/>
      </c>
      <c r="F192" s="252" t="str">
        <f>IF(Barèmes!F191="","",Barèmes!F191)</f>
        <v/>
      </c>
      <c r="G192" s="252" t="str">
        <f>IF(Barèmes!G191="","",Barèmes!G191)</f>
        <v/>
      </c>
      <c r="H192" s="252" t="str">
        <f>IF(Barèmes!H191="","",Barèmes!H191)</f>
        <v/>
      </c>
      <c r="I192" s="252" t="str">
        <f>IF(Barèmes!I191="","",Barèmes!I191)</f>
        <v/>
      </c>
      <c r="J192" s="240" t="str">
        <f>IF($G192="","",IF($C192=Listes!$B$32,IF('Instruction Barèmes'!$E192&lt;=Listes!$B$53,('Instruction Barèmes'!$E192*(VLOOKUP('Instruction Barèmes'!$D192,Listes!$A$54:$E$60,2,FALSE))),IF('Instruction Barèmes'!$E192&gt;Listes!$E$53,('Instruction Barèmes'!$E192*(VLOOKUP('Instruction Barèmes'!$D192,Listes!$A$54:$E$60,5,FALSE))),('Instruction Barèmes'!$E192*(VLOOKUP('Instruction Barèmes'!$D192,Listes!$A$54:$E$60,3,FALSE))+(VLOOKUP('Instruction Barèmes'!$D192,Listes!$A$54:$E$60,4,FALSE)))))))</f>
        <v/>
      </c>
      <c r="K192" s="240" t="str">
        <f>IF($G192="","",IF($C192=Listes!$B$31,IF('Instruction Barèmes'!$E192&lt;=Listes!$B$42,('Instruction Barèmes'!$E192*(VLOOKUP('Instruction Barèmes'!$D192,Listes!$A$43:$E$49,2,FALSE))),IF('Instruction Barèmes'!$E192&gt;Listes!$D$42,('Instruction Barèmes'!$E192*(VLOOKUP('Instruction Barèmes'!$D192,Listes!$A$43:$E$49,5,FALSE))),('Instruction Barèmes'!$E192*(VLOOKUP('Instruction Barèmes'!$D192,Listes!$A$43:$E$49,3,FALSE))+(VLOOKUP('Instruction Barèmes'!$D192,Listes!$A$43:$E$49,4,FALSE)))))))</f>
        <v/>
      </c>
      <c r="L192" s="240" t="str">
        <f>IF($G192="","",IF($C192=Listes!$B$34,Listes!$I$31,IF($C192=Listes!$B$35,(VLOOKUP('Instruction Barèmes'!$F192,Listes!$E$31:$F$36,2,FALSE)),IF($C192=Listes!$B$33,IF('Instruction Barèmes'!$E192&lt;=Listes!$A$64,'Instruction Barèmes'!$E192*Listes!$A$65,IF('Instruction Barèmes'!$E192&gt;Listes!$D$64,'Instruction Barèmes'!$E192*Listes!$D$65,(('Instruction Barèmes'!$E192*Listes!$B$65)+Listes!$C$65)))))))</f>
        <v/>
      </c>
      <c r="M192" s="279" t="str">
        <f>IF(Barèmes!M191="","",Barèmes!M191)</f>
        <v/>
      </c>
      <c r="N192" s="94" t="str">
        <f t="shared" si="8"/>
        <v/>
      </c>
      <c r="O192" s="254" t="str">
        <f t="shared" si="9"/>
        <v/>
      </c>
      <c r="P192" s="304" t="str">
        <f t="shared" si="10"/>
        <v/>
      </c>
      <c r="Q192" s="285" t="str">
        <f t="shared" si="11"/>
        <v/>
      </c>
      <c r="R192" s="259"/>
      <c r="S192" s="126"/>
    </row>
    <row r="193" spans="1:19" ht="20.100000000000001" customHeight="1" x14ac:dyDescent="0.25">
      <c r="A193" s="244">
        <v>187</v>
      </c>
      <c r="B193" s="252" t="str">
        <f>IF(Barèmes!B192="","",Barèmes!B192)</f>
        <v/>
      </c>
      <c r="C193" s="252" t="str">
        <f>IF(Barèmes!C192="","",Barèmes!C192)</f>
        <v/>
      </c>
      <c r="D193" s="252" t="str">
        <f>IF(Barèmes!D192="","",Barèmes!D192)</f>
        <v/>
      </c>
      <c r="E193" s="252" t="str">
        <f>IF(Barèmes!E192="","",Barèmes!E192)</f>
        <v/>
      </c>
      <c r="F193" s="252" t="str">
        <f>IF(Barèmes!F192="","",Barèmes!F192)</f>
        <v/>
      </c>
      <c r="G193" s="252" t="str">
        <f>IF(Barèmes!G192="","",Barèmes!G192)</f>
        <v/>
      </c>
      <c r="H193" s="252" t="str">
        <f>IF(Barèmes!H192="","",Barèmes!H192)</f>
        <v/>
      </c>
      <c r="I193" s="252" t="str">
        <f>IF(Barèmes!I192="","",Barèmes!I192)</f>
        <v/>
      </c>
      <c r="J193" s="240" t="str">
        <f>IF($G193="","",IF($C193=Listes!$B$32,IF('Instruction Barèmes'!$E193&lt;=Listes!$B$53,('Instruction Barèmes'!$E193*(VLOOKUP('Instruction Barèmes'!$D193,Listes!$A$54:$E$60,2,FALSE))),IF('Instruction Barèmes'!$E193&gt;Listes!$E$53,('Instruction Barèmes'!$E193*(VLOOKUP('Instruction Barèmes'!$D193,Listes!$A$54:$E$60,5,FALSE))),('Instruction Barèmes'!$E193*(VLOOKUP('Instruction Barèmes'!$D193,Listes!$A$54:$E$60,3,FALSE))+(VLOOKUP('Instruction Barèmes'!$D193,Listes!$A$54:$E$60,4,FALSE)))))))</f>
        <v/>
      </c>
      <c r="K193" s="240" t="str">
        <f>IF($G193="","",IF($C193=Listes!$B$31,IF('Instruction Barèmes'!$E193&lt;=Listes!$B$42,('Instruction Barèmes'!$E193*(VLOOKUP('Instruction Barèmes'!$D193,Listes!$A$43:$E$49,2,FALSE))),IF('Instruction Barèmes'!$E193&gt;Listes!$D$42,('Instruction Barèmes'!$E193*(VLOOKUP('Instruction Barèmes'!$D193,Listes!$A$43:$E$49,5,FALSE))),('Instruction Barèmes'!$E193*(VLOOKUP('Instruction Barèmes'!$D193,Listes!$A$43:$E$49,3,FALSE))+(VLOOKUP('Instruction Barèmes'!$D193,Listes!$A$43:$E$49,4,FALSE)))))))</f>
        <v/>
      </c>
      <c r="L193" s="240" t="str">
        <f>IF($G193="","",IF($C193=Listes!$B$34,Listes!$I$31,IF($C193=Listes!$B$35,(VLOOKUP('Instruction Barèmes'!$F193,Listes!$E$31:$F$36,2,FALSE)),IF($C193=Listes!$B$33,IF('Instruction Barèmes'!$E193&lt;=Listes!$A$64,'Instruction Barèmes'!$E193*Listes!$A$65,IF('Instruction Barèmes'!$E193&gt;Listes!$D$64,'Instruction Barèmes'!$E193*Listes!$D$65,(('Instruction Barèmes'!$E193*Listes!$B$65)+Listes!$C$65)))))))</f>
        <v/>
      </c>
      <c r="M193" s="279" t="str">
        <f>IF(Barèmes!M192="","",Barèmes!M192)</f>
        <v/>
      </c>
      <c r="N193" s="94" t="str">
        <f t="shared" si="8"/>
        <v/>
      </c>
      <c r="O193" s="254" t="str">
        <f t="shared" si="9"/>
        <v/>
      </c>
      <c r="P193" s="304" t="str">
        <f t="shared" si="10"/>
        <v/>
      </c>
      <c r="Q193" s="285" t="str">
        <f t="shared" si="11"/>
        <v/>
      </c>
      <c r="R193" s="259"/>
      <c r="S193" s="126"/>
    </row>
    <row r="194" spans="1:19" ht="20.100000000000001" customHeight="1" x14ac:dyDescent="0.25">
      <c r="A194" s="244">
        <v>188</v>
      </c>
      <c r="B194" s="252" t="str">
        <f>IF(Barèmes!B193="","",Barèmes!B193)</f>
        <v/>
      </c>
      <c r="C194" s="252" t="str">
        <f>IF(Barèmes!C193="","",Barèmes!C193)</f>
        <v/>
      </c>
      <c r="D194" s="252" t="str">
        <f>IF(Barèmes!D193="","",Barèmes!D193)</f>
        <v/>
      </c>
      <c r="E194" s="252" t="str">
        <f>IF(Barèmes!E193="","",Barèmes!E193)</f>
        <v/>
      </c>
      <c r="F194" s="252" t="str">
        <f>IF(Barèmes!F193="","",Barèmes!F193)</f>
        <v/>
      </c>
      <c r="G194" s="252" t="str">
        <f>IF(Barèmes!G193="","",Barèmes!G193)</f>
        <v/>
      </c>
      <c r="H194" s="252" t="str">
        <f>IF(Barèmes!H193="","",Barèmes!H193)</f>
        <v/>
      </c>
      <c r="I194" s="252" t="str">
        <f>IF(Barèmes!I193="","",Barèmes!I193)</f>
        <v/>
      </c>
      <c r="J194" s="240" t="str">
        <f>IF($G194="","",IF($C194=Listes!$B$32,IF('Instruction Barèmes'!$E194&lt;=Listes!$B$53,('Instruction Barèmes'!$E194*(VLOOKUP('Instruction Barèmes'!$D194,Listes!$A$54:$E$60,2,FALSE))),IF('Instruction Barèmes'!$E194&gt;Listes!$E$53,('Instruction Barèmes'!$E194*(VLOOKUP('Instruction Barèmes'!$D194,Listes!$A$54:$E$60,5,FALSE))),('Instruction Barèmes'!$E194*(VLOOKUP('Instruction Barèmes'!$D194,Listes!$A$54:$E$60,3,FALSE))+(VLOOKUP('Instruction Barèmes'!$D194,Listes!$A$54:$E$60,4,FALSE)))))))</f>
        <v/>
      </c>
      <c r="K194" s="240" t="str">
        <f>IF($G194="","",IF($C194=Listes!$B$31,IF('Instruction Barèmes'!$E194&lt;=Listes!$B$42,('Instruction Barèmes'!$E194*(VLOOKUP('Instruction Barèmes'!$D194,Listes!$A$43:$E$49,2,FALSE))),IF('Instruction Barèmes'!$E194&gt;Listes!$D$42,('Instruction Barèmes'!$E194*(VLOOKUP('Instruction Barèmes'!$D194,Listes!$A$43:$E$49,5,FALSE))),('Instruction Barèmes'!$E194*(VLOOKUP('Instruction Barèmes'!$D194,Listes!$A$43:$E$49,3,FALSE))+(VLOOKUP('Instruction Barèmes'!$D194,Listes!$A$43:$E$49,4,FALSE)))))))</f>
        <v/>
      </c>
      <c r="L194" s="240" t="str">
        <f>IF($G194="","",IF($C194=Listes!$B$34,Listes!$I$31,IF($C194=Listes!$B$35,(VLOOKUP('Instruction Barèmes'!$F194,Listes!$E$31:$F$36,2,FALSE)),IF($C194=Listes!$B$33,IF('Instruction Barèmes'!$E194&lt;=Listes!$A$64,'Instruction Barèmes'!$E194*Listes!$A$65,IF('Instruction Barèmes'!$E194&gt;Listes!$D$64,'Instruction Barèmes'!$E194*Listes!$D$65,(('Instruction Barèmes'!$E194*Listes!$B$65)+Listes!$C$65)))))))</f>
        <v/>
      </c>
      <c r="M194" s="279" t="str">
        <f>IF(Barèmes!M193="","",Barèmes!M193)</f>
        <v/>
      </c>
      <c r="N194" s="94" t="str">
        <f t="shared" si="8"/>
        <v/>
      </c>
      <c r="O194" s="254" t="str">
        <f t="shared" si="9"/>
        <v/>
      </c>
      <c r="P194" s="304" t="str">
        <f t="shared" si="10"/>
        <v/>
      </c>
      <c r="Q194" s="285" t="str">
        <f t="shared" si="11"/>
        <v/>
      </c>
      <c r="R194" s="259"/>
      <c r="S194" s="126"/>
    </row>
    <row r="195" spans="1:19" ht="20.100000000000001" customHeight="1" x14ac:dyDescent="0.25">
      <c r="A195" s="244">
        <v>189</v>
      </c>
      <c r="B195" s="252" t="str">
        <f>IF(Barèmes!B194="","",Barèmes!B194)</f>
        <v/>
      </c>
      <c r="C195" s="252" t="str">
        <f>IF(Barèmes!C194="","",Barèmes!C194)</f>
        <v/>
      </c>
      <c r="D195" s="252" t="str">
        <f>IF(Barèmes!D194="","",Barèmes!D194)</f>
        <v/>
      </c>
      <c r="E195" s="252" t="str">
        <f>IF(Barèmes!E194="","",Barèmes!E194)</f>
        <v/>
      </c>
      <c r="F195" s="252" t="str">
        <f>IF(Barèmes!F194="","",Barèmes!F194)</f>
        <v/>
      </c>
      <c r="G195" s="252" t="str">
        <f>IF(Barèmes!G194="","",Barèmes!G194)</f>
        <v/>
      </c>
      <c r="H195" s="252" t="str">
        <f>IF(Barèmes!H194="","",Barèmes!H194)</f>
        <v/>
      </c>
      <c r="I195" s="252" t="str">
        <f>IF(Barèmes!I194="","",Barèmes!I194)</f>
        <v/>
      </c>
      <c r="J195" s="240" t="str">
        <f>IF($G195="","",IF($C195=Listes!$B$32,IF('Instruction Barèmes'!$E195&lt;=Listes!$B$53,('Instruction Barèmes'!$E195*(VLOOKUP('Instruction Barèmes'!$D195,Listes!$A$54:$E$60,2,FALSE))),IF('Instruction Barèmes'!$E195&gt;Listes!$E$53,('Instruction Barèmes'!$E195*(VLOOKUP('Instruction Barèmes'!$D195,Listes!$A$54:$E$60,5,FALSE))),('Instruction Barèmes'!$E195*(VLOOKUP('Instruction Barèmes'!$D195,Listes!$A$54:$E$60,3,FALSE))+(VLOOKUP('Instruction Barèmes'!$D195,Listes!$A$54:$E$60,4,FALSE)))))))</f>
        <v/>
      </c>
      <c r="K195" s="240" t="str">
        <f>IF($G195="","",IF($C195=Listes!$B$31,IF('Instruction Barèmes'!$E195&lt;=Listes!$B$42,('Instruction Barèmes'!$E195*(VLOOKUP('Instruction Barèmes'!$D195,Listes!$A$43:$E$49,2,FALSE))),IF('Instruction Barèmes'!$E195&gt;Listes!$D$42,('Instruction Barèmes'!$E195*(VLOOKUP('Instruction Barèmes'!$D195,Listes!$A$43:$E$49,5,FALSE))),('Instruction Barèmes'!$E195*(VLOOKUP('Instruction Barèmes'!$D195,Listes!$A$43:$E$49,3,FALSE))+(VLOOKUP('Instruction Barèmes'!$D195,Listes!$A$43:$E$49,4,FALSE)))))))</f>
        <v/>
      </c>
      <c r="L195" s="240" t="str">
        <f>IF($G195="","",IF($C195=Listes!$B$34,Listes!$I$31,IF($C195=Listes!$B$35,(VLOOKUP('Instruction Barèmes'!$F195,Listes!$E$31:$F$36,2,FALSE)),IF($C195=Listes!$B$33,IF('Instruction Barèmes'!$E195&lt;=Listes!$A$64,'Instruction Barèmes'!$E195*Listes!$A$65,IF('Instruction Barèmes'!$E195&gt;Listes!$D$64,'Instruction Barèmes'!$E195*Listes!$D$65,(('Instruction Barèmes'!$E195*Listes!$B$65)+Listes!$C$65)))))))</f>
        <v/>
      </c>
      <c r="M195" s="279" t="str">
        <f>IF(Barèmes!M194="","",Barèmes!M194)</f>
        <v/>
      </c>
      <c r="N195" s="94" t="str">
        <f t="shared" si="8"/>
        <v/>
      </c>
      <c r="O195" s="254" t="str">
        <f t="shared" si="9"/>
        <v/>
      </c>
      <c r="P195" s="304" t="str">
        <f t="shared" si="10"/>
        <v/>
      </c>
      <c r="Q195" s="285" t="str">
        <f t="shared" si="11"/>
        <v/>
      </c>
      <c r="R195" s="259"/>
      <c r="S195" s="126"/>
    </row>
    <row r="196" spans="1:19" ht="20.100000000000001" customHeight="1" x14ac:dyDescent="0.25">
      <c r="A196" s="244">
        <v>190</v>
      </c>
      <c r="B196" s="252" t="str">
        <f>IF(Barèmes!B195="","",Barèmes!B195)</f>
        <v/>
      </c>
      <c r="C196" s="252" t="str">
        <f>IF(Barèmes!C195="","",Barèmes!C195)</f>
        <v/>
      </c>
      <c r="D196" s="252" t="str">
        <f>IF(Barèmes!D195="","",Barèmes!D195)</f>
        <v/>
      </c>
      <c r="E196" s="252" t="str">
        <f>IF(Barèmes!E195="","",Barèmes!E195)</f>
        <v/>
      </c>
      <c r="F196" s="252" t="str">
        <f>IF(Barèmes!F195="","",Barèmes!F195)</f>
        <v/>
      </c>
      <c r="G196" s="252" t="str">
        <f>IF(Barèmes!G195="","",Barèmes!G195)</f>
        <v/>
      </c>
      <c r="H196" s="252" t="str">
        <f>IF(Barèmes!H195="","",Barèmes!H195)</f>
        <v/>
      </c>
      <c r="I196" s="252" t="str">
        <f>IF(Barèmes!I195="","",Barèmes!I195)</f>
        <v/>
      </c>
      <c r="J196" s="240" t="str">
        <f>IF($G196="","",IF($C196=Listes!$B$32,IF('Instruction Barèmes'!$E196&lt;=Listes!$B$53,('Instruction Barèmes'!$E196*(VLOOKUP('Instruction Barèmes'!$D196,Listes!$A$54:$E$60,2,FALSE))),IF('Instruction Barèmes'!$E196&gt;Listes!$E$53,('Instruction Barèmes'!$E196*(VLOOKUP('Instruction Barèmes'!$D196,Listes!$A$54:$E$60,5,FALSE))),('Instruction Barèmes'!$E196*(VLOOKUP('Instruction Barèmes'!$D196,Listes!$A$54:$E$60,3,FALSE))+(VLOOKUP('Instruction Barèmes'!$D196,Listes!$A$54:$E$60,4,FALSE)))))))</f>
        <v/>
      </c>
      <c r="K196" s="240" t="str">
        <f>IF($G196="","",IF($C196=Listes!$B$31,IF('Instruction Barèmes'!$E196&lt;=Listes!$B$42,('Instruction Barèmes'!$E196*(VLOOKUP('Instruction Barèmes'!$D196,Listes!$A$43:$E$49,2,FALSE))),IF('Instruction Barèmes'!$E196&gt;Listes!$D$42,('Instruction Barèmes'!$E196*(VLOOKUP('Instruction Barèmes'!$D196,Listes!$A$43:$E$49,5,FALSE))),('Instruction Barèmes'!$E196*(VLOOKUP('Instruction Barèmes'!$D196,Listes!$A$43:$E$49,3,FALSE))+(VLOOKUP('Instruction Barèmes'!$D196,Listes!$A$43:$E$49,4,FALSE)))))))</f>
        <v/>
      </c>
      <c r="L196" s="240" t="str">
        <f>IF($G196="","",IF($C196=Listes!$B$34,Listes!$I$31,IF($C196=Listes!$B$35,(VLOOKUP('Instruction Barèmes'!$F196,Listes!$E$31:$F$36,2,FALSE)),IF($C196=Listes!$B$33,IF('Instruction Barèmes'!$E196&lt;=Listes!$A$64,'Instruction Barèmes'!$E196*Listes!$A$65,IF('Instruction Barèmes'!$E196&gt;Listes!$D$64,'Instruction Barèmes'!$E196*Listes!$D$65,(('Instruction Barèmes'!$E196*Listes!$B$65)+Listes!$C$65)))))))</f>
        <v/>
      </c>
      <c r="M196" s="279" t="str">
        <f>IF(Barèmes!M195="","",Barèmes!M195)</f>
        <v/>
      </c>
      <c r="N196" s="94" t="str">
        <f t="shared" si="8"/>
        <v/>
      </c>
      <c r="O196" s="254" t="str">
        <f t="shared" si="9"/>
        <v/>
      </c>
      <c r="P196" s="304" t="str">
        <f t="shared" si="10"/>
        <v/>
      </c>
      <c r="Q196" s="285" t="str">
        <f t="shared" si="11"/>
        <v/>
      </c>
      <c r="R196" s="259"/>
      <c r="S196" s="126"/>
    </row>
    <row r="197" spans="1:19" ht="20.100000000000001" customHeight="1" x14ac:dyDescent="0.25">
      <c r="A197" s="244">
        <v>191</v>
      </c>
      <c r="B197" s="252" t="str">
        <f>IF(Barèmes!B196="","",Barèmes!B196)</f>
        <v/>
      </c>
      <c r="C197" s="252" t="str">
        <f>IF(Barèmes!C196="","",Barèmes!C196)</f>
        <v/>
      </c>
      <c r="D197" s="252" t="str">
        <f>IF(Barèmes!D196="","",Barèmes!D196)</f>
        <v/>
      </c>
      <c r="E197" s="252" t="str">
        <f>IF(Barèmes!E196="","",Barèmes!E196)</f>
        <v/>
      </c>
      <c r="F197" s="252" t="str">
        <f>IF(Barèmes!F196="","",Barèmes!F196)</f>
        <v/>
      </c>
      <c r="G197" s="252" t="str">
        <f>IF(Barèmes!G196="","",Barèmes!G196)</f>
        <v/>
      </c>
      <c r="H197" s="252" t="str">
        <f>IF(Barèmes!H196="","",Barèmes!H196)</f>
        <v/>
      </c>
      <c r="I197" s="252" t="str">
        <f>IF(Barèmes!I196="","",Barèmes!I196)</f>
        <v/>
      </c>
      <c r="J197" s="240" t="str">
        <f>IF($G197="","",IF($C197=Listes!$B$32,IF('Instruction Barèmes'!$E197&lt;=Listes!$B$53,('Instruction Barèmes'!$E197*(VLOOKUP('Instruction Barèmes'!$D197,Listes!$A$54:$E$60,2,FALSE))),IF('Instruction Barèmes'!$E197&gt;Listes!$E$53,('Instruction Barèmes'!$E197*(VLOOKUP('Instruction Barèmes'!$D197,Listes!$A$54:$E$60,5,FALSE))),('Instruction Barèmes'!$E197*(VLOOKUP('Instruction Barèmes'!$D197,Listes!$A$54:$E$60,3,FALSE))+(VLOOKUP('Instruction Barèmes'!$D197,Listes!$A$54:$E$60,4,FALSE)))))))</f>
        <v/>
      </c>
      <c r="K197" s="240" t="str">
        <f>IF($G197="","",IF($C197=Listes!$B$31,IF('Instruction Barèmes'!$E197&lt;=Listes!$B$42,('Instruction Barèmes'!$E197*(VLOOKUP('Instruction Barèmes'!$D197,Listes!$A$43:$E$49,2,FALSE))),IF('Instruction Barèmes'!$E197&gt;Listes!$D$42,('Instruction Barèmes'!$E197*(VLOOKUP('Instruction Barèmes'!$D197,Listes!$A$43:$E$49,5,FALSE))),('Instruction Barèmes'!$E197*(VLOOKUP('Instruction Barèmes'!$D197,Listes!$A$43:$E$49,3,FALSE))+(VLOOKUP('Instruction Barèmes'!$D197,Listes!$A$43:$E$49,4,FALSE)))))))</f>
        <v/>
      </c>
      <c r="L197" s="240" t="str">
        <f>IF($G197="","",IF($C197=Listes!$B$34,Listes!$I$31,IF($C197=Listes!$B$35,(VLOOKUP('Instruction Barèmes'!$F197,Listes!$E$31:$F$36,2,FALSE)),IF($C197=Listes!$B$33,IF('Instruction Barèmes'!$E197&lt;=Listes!$A$64,'Instruction Barèmes'!$E197*Listes!$A$65,IF('Instruction Barèmes'!$E197&gt;Listes!$D$64,'Instruction Barèmes'!$E197*Listes!$D$65,(('Instruction Barèmes'!$E197*Listes!$B$65)+Listes!$C$65)))))))</f>
        <v/>
      </c>
      <c r="M197" s="279" t="str">
        <f>IF(Barèmes!M196="","",Barèmes!M196)</f>
        <v/>
      </c>
      <c r="N197" s="94" t="str">
        <f t="shared" si="8"/>
        <v/>
      </c>
      <c r="O197" s="254" t="str">
        <f t="shared" si="9"/>
        <v/>
      </c>
      <c r="P197" s="304" t="str">
        <f t="shared" si="10"/>
        <v/>
      </c>
      <c r="Q197" s="285" t="str">
        <f t="shared" si="11"/>
        <v/>
      </c>
      <c r="R197" s="259"/>
      <c r="S197" s="126"/>
    </row>
    <row r="198" spans="1:19" ht="20.100000000000001" customHeight="1" x14ac:dyDescent="0.25">
      <c r="A198" s="244">
        <v>192</v>
      </c>
      <c r="B198" s="252" t="str">
        <f>IF(Barèmes!B197="","",Barèmes!B197)</f>
        <v/>
      </c>
      <c r="C198" s="252" t="str">
        <f>IF(Barèmes!C197="","",Barèmes!C197)</f>
        <v/>
      </c>
      <c r="D198" s="252" t="str">
        <f>IF(Barèmes!D197="","",Barèmes!D197)</f>
        <v/>
      </c>
      <c r="E198" s="252" t="str">
        <f>IF(Barèmes!E197="","",Barèmes!E197)</f>
        <v/>
      </c>
      <c r="F198" s="252" t="str">
        <f>IF(Barèmes!F197="","",Barèmes!F197)</f>
        <v/>
      </c>
      <c r="G198" s="252" t="str">
        <f>IF(Barèmes!G197="","",Barèmes!G197)</f>
        <v/>
      </c>
      <c r="H198" s="252" t="str">
        <f>IF(Barèmes!H197="","",Barèmes!H197)</f>
        <v/>
      </c>
      <c r="I198" s="252" t="str">
        <f>IF(Barèmes!I197="","",Barèmes!I197)</f>
        <v/>
      </c>
      <c r="J198" s="240" t="str">
        <f>IF($G198="","",IF($C198=Listes!$B$32,IF('Instruction Barèmes'!$E198&lt;=Listes!$B$53,('Instruction Barèmes'!$E198*(VLOOKUP('Instruction Barèmes'!$D198,Listes!$A$54:$E$60,2,FALSE))),IF('Instruction Barèmes'!$E198&gt;Listes!$E$53,('Instruction Barèmes'!$E198*(VLOOKUP('Instruction Barèmes'!$D198,Listes!$A$54:$E$60,5,FALSE))),('Instruction Barèmes'!$E198*(VLOOKUP('Instruction Barèmes'!$D198,Listes!$A$54:$E$60,3,FALSE))+(VLOOKUP('Instruction Barèmes'!$D198,Listes!$A$54:$E$60,4,FALSE)))))))</f>
        <v/>
      </c>
      <c r="K198" s="240" t="str">
        <f>IF($G198="","",IF($C198=Listes!$B$31,IF('Instruction Barèmes'!$E198&lt;=Listes!$B$42,('Instruction Barèmes'!$E198*(VLOOKUP('Instruction Barèmes'!$D198,Listes!$A$43:$E$49,2,FALSE))),IF('Instruction Barèmes'!$E198&gt;Listes!$D$42,('Instruction Barèmes'!$E198*(VLOOKUP('Instruction Barèmes'!$D198,Listes!$A$43:$E$49,5,FALSE))),('Instruction Barèmes'!$E198*(VLOOKUP('Instruction Barèmes'!$D198,Listes!$A$43:$E$49,3,FALSE))+(VLOOKUP('Instruction Barèmes'!$D198,Listes!$A$43:$E$49,4,FALSE)))))))</f>
        <v/>
      </c>
      <c r="L198" s="240" t="str">
        <f>IF($G198="","",IF($C198=Listes!$B$34,Listes!$I$31,IF($C198=Listes!$B$35,(VLOOKUP('Instruction Barèmes'!$F198,Listes!$E$31:$F$36,2,FALSE)),IF($C198=Listes!$B$33,IF('Instruction Barèmes'!$E198&lt;=Listes!$A$64,'Instruction Barèmes'!$E198*Listes!$A$65,IF('Instruction Barèmes'!$E198&gt;Listes!$D$64,'Instruction Barèmes'!$E198*Listes!$D$65,(('Instruction Barèmes'!$E198*Listes!$B$65)+Listes!$C$65)))))))</f>
        <v/>
      </c>
      <c r="M198" s="279" t="str">
        <f>IF(Barèmes!M197="","",Barèmes!M197)</f>
        <v/>
      </c>
      <c r="N198" s="94" t="str">
        <f t="shared" si="8"/>
        <v/>
      </c>
      <c r="O198" s="254" t="str">
        <f t="shared" si="9"/>
        <v/>
      </c>
      <c r="P198" s="304" t="str">
        <f t="shared" si="10"/>
        <v/>
      </c>
      <c r="Q198" s="285" t="str">
        <f t="shared" si="11"/>
        <v/>
      </c>
      <c r="R198" s="259"/>
      <c r="S198" s="126"/>
    </row>
    <row r="199" spans="1:19" ht="20.100000000000001" customHeight="1" x14ac:dyDescent="0.25">
      <c r="A199" s="244">
        <v>193</v>
      </c>
      <c r="B199" s="252" t="str">
        <f>IF(Barèmes!B198="","",Barèmes!B198)</f>
        <v/>
      </c>
      <c r="C199" s="252" t="str">
        <f>IF(Barèmes!C198="","",Barèmes!C198)</f>
        <v/>
      </c>
      <c r="D199" s="252" t="str">
        <f>IF(Barèmes!D198="","",Barèmes!D198)</f>
        <v/>
      </c>
      <c r="E199" s="252" t="str">
        <f>IF(Barèmes!E198="","",Barèmes!E198)</f>
        <v/>
      </c>
      <c r="F199" s="252" t="str">
        <f>IF(Barèmes!F198="","",Barèmes!F198)</f>
        <v/>
      </c>
      <c r="G199" s="252" t="str">
        <f>IF(Barèmes!G198="","",Barèmes!G198)</f>
        <v/>
      </c>
      <c r="H199" s="252" t="str">
        <f>IF(Barèmes!H198="","",Barèmes!H198)</f>
        <v/>
      </c>
      <c r="I199" s="252" t="str">
        <f>IF(Barèmes!I198="","",Barèmes!I198)</f>
        <v/>
      </c>
      <c r="J199" s="240" t="str">
        <f>IF($G199="","",IF($C199=Listes!$B$32,IF('Instruction Barèmes'!$E199&lt;=Listes!$B$53,('Instruction Barèmes'!$E199*(VLOOKUP('Instruction Barèmes'!$D199,Listes!$A$54:$E$60,2,FALSE))),IF('Instruction Barèmes'!$E199&gt;Listes!$E$53,('Instruction Barèmes'!$E199*(VLOOKUP('Instruction Barèmes'!$D199,Listes!$A$54:$E$60,5,FALSE))),('Instruction Barèmes'!$E199*(VLOOKUP('Instruction Barèmes'!$D199,Listes!$A$54:$E$60,3,FALSE))+(VLOOKUP('Instruction Barèmes'!$D199,Listes!$A$54:$E$60,4,FALSE)))))))</f>
        <v/>
      </c>
      <c r="K199" s="240" t="str">
        <f>IF($G199="","",IF($C199=Listes!$B$31,IF('Instruction Barèmes'!$E199&lt;=Listes!$B$42,('Instruction Barèmes'!$E199*(VLOOKUP('Instruction Barèmes'!$D199,Listes!$A$43:$E$49,2,FALSE))),IF('Instruction Barèmes'!$E199&gt;Listes!$D$42,('Instruction Barèmes'!$E199*(VLOOKUP('Instruction Barèmes'!$D199,Listes!$A$43:$E$49,5,FALSE))),('Instruction Barèmes'!$E199*(VLOOKUP('Instruction Barèmes'!$D199,Listes!$A$43:$E$49,3,FALSE))+(VLOOKUP('Instruction Barèmes'!$D199,Listes!$A$43:$E$49,4,FALSE)))))))</f>
        <v/>
      </c>
      <c r="L199" s="240" t="str">
        <f>IF($G199="","",IF($C199=Listes!$B$34,Listes!$I$31,IF($C199=Listes!$B$35,(VLOOKUP('Instruction Barèmes'!$F199,Listes!$E$31:$F$36,2,FALSE)),IF($C199=Listes!$B$33,IF('Instruction Barèmes'!$E199&lt;=Listes!$A$64,'Instruction Barèmes'!$E199*Listes!$A$65,IF('Instruction Barèmes'!$E199&gt;Listes!$D$64,'Instruction Barèmes'!$E199*Listes!$D$65,(('Instruction Barèmes'!$E199*Listes!$B$65)+Listes!$C$65)))))))</f>
        <v/>
      </c>
      <c r="M199" s="279" t="str">
        <f>IF(Barèmes!M198="","",Barèmes!M198)</f>
        <v/>
      </c>
      <c r="N199" s="94" t="str">
        <f t="shared" si="8"/>
        <v/>
      </c>
      <c r="O199" s="254" t="str">
        <f t="shared" si="9"/>
        <v/>
      </c>
      <c r="P199" s="304" t="str">
        <f t="shared" si="10"/>
        <v/>
      </c>
      <c r="Q199" s="285" t="str">
        <f t="shared" si="11"/>
        <v/>
      </c>
      <c r="R199" s="259"/>
      <c r="S199" s="126"/>
    </row>
    <row r="200" spans="1:19" ht="20.100000000000001" customHeight="1" x14ac:dyDescent="0.25">
      <c r="A200" s="244">
        <v>194</v>
      </c>
      <c r="B200" s="252" t="str">
        <f>IF(Barèmes!B199="","",Barèmes!B199)</f>
        <v/>
      </c>
      <c r="C200" s="252" t="str">
        <f>IF(Barèmes!C199="","",Barèmes!C199)</f>
        <v/>
      </c>
      <c r="D200" s="252" t="str">
        <f>IF(Barèmes!D199="","",Barèmes!D199)</f>
        <v/>
      </c>
      <c r="E200" s="252" t="str">
        <f>IF(Barèmes!E199="","",Barèmes!E199)</f>
        <v/>
      </c>
      <c r="F200" s="252" t="str">
        <f>IF(Barèmes!F199="","",Barèmes!F199)</f>
        <v/>
      </c>
      <c r="G200" s="252" t="str">
        <f>IF(Barèmes!G199="","",Barèmes!G199)</f>
        <v/>
      </c>
      <c r="H200" s="252" t="str">
        <f>IF(Barèmes!H199="","",Barèmes!H199)</f>
        <v/>
      </c>
      <c r="I200" s="252" t="str">
        <f>IF(Barèmes!I199="","",Barèmes!I199)</f>
        <v/>
      </c>
      <c r="J200" s="240" t="str">
        <f>IF($G200="","",IF($C200=Listes!$B$32,IF('Instruction Barèmes'!$E200&lt;=Listes!$B$53,('Instruction Barèmes'!$E200*(VLOOKUP('Instruction Barèmes'!$D200,Listes!$A$54:$E$60,2,FALSE))),IF('Instruction Barèmes'!$E200&gt;Listes!$E$53,('Instruction Barèmes'!$E200*(VLOOKUP('Instruction Barèmes'!$D200,Listes!$A$54:$E$60,5,FALSE))),('Instruction Barèmes'!$E200*(VLOOKUP('Instruction Barèmes'!$D200,Listes!$A$54:$E$60,3,FALSE))+(VLOOKUP('Instruction Barèmes'!$D200,Listes!$A$54:$E$60,4,FALSE)))))))</f>
        <v/>
      </c>
      <c r="K200" s="240" t="str">
        <f>IF($G200="","",IF($C200=Listes!$B$31,IF('Instruction Barèmes'!$E200&lt;=Listes!$B$42,('Instruction Barèmes'!$E200*(VLOOKUP('Instruction Barèmes'!$D200,Listes!$A$43:$E$49,2,FALSE))),IF('Instruction Barèmes'!$E200&gt;Listes!$D$42,('Instruction Barèmes'!$E200*(VLOOKUP('Instruction Barèmes'!$D200,Listes!$A$43:$E$49,5,FALSE))),('Instruction Barèmes'!$E200*(VLOOKUP('Instruction Barèmes'!$D200,Listes!$A$43:$E$49,3,FALSE))+(VLOOKUP('Instruction Barèmes'!$D200,Listes!$A$43:$E$49,4,FALSE)))))))</f>
        <v/>
      </c>
      <c r="L200" s="240" t="str">
        <f>IF($G200="","",IF($C200=Listes!$B$34,Listes!$I$31,IF($C200=Listes!$B$35,(VLOOKUP('Instruction Barèmes'!$F200,Listes!$E$31:$F$36,2,FALSE)),IF($C200=Listes!$B$33,IF('Instruction Barèmes'!$E200&lt;=Listes!$A$64,'Instruction Barèmes'!$E200*Listes!$A$65,IF('Instruction Barèmes'!$E200&gt;Listes!$D$64,'Instruction Barèmes'!$E200*Listes!$D$65,(('Instruction Barèmes'!$E200*Listes!$B$65)+Listes!$C$65)))))))</f>
        <v/>
      </c>
      <c r="M200" s="279" t="str">
        <f>IF(Barèmes!M199="","",Barèmes!M199)</f>
        <v/>
      </c>
      <c r="N200" s="94" t="str">
        <f t="shared" ref="N200:N263" si="12">IF($H200="","",($L200+$K200+$J200)*$H200)</f>
        <v/>
      </c>
      <c r="O200" s="254" t="str">
        <f t="shared" ref="O200:O263" si="13">IF($M200="","",IF($N200&gt;$M200,"Le montant éligible ne peut etre supérieur au montant présenté",""))</f>
        <v/>
      </c>
      <c r="P200" s="304" t="str">
        <f t="shared" ref="P200:P263" si="14">N200</f>
        <v/>
      </c>
      <c r="Q200" s="285" t="str">
        <f t="shared" ref="Q200:Q263" si="15">IF($N200="","",$N200)</f>
        <v/>
      </c>
      <c r="R200" s="259"/>
      <c r="S200" s="126"/>
    </row>
    <row r="201" spans="1:19" ht="20.100000000000001" customHeight="1" x14ac:dyDescent="0.25">
      <c r="A201" s="244">
        <v>195</v>
      </c>
      <c r="B201" s="252" t="str">
        <f>IF(Barèmes!B200="","",Barèmes!B200)</f>
        <v/>
      </c>
      <c r="C201" s="252" t="str">
        <f>IF(Barèmes!C200="","",Barèmes!C200)</f>
        <v/>
      </c>
      <c r="D201" s="252" t="str">
        <f>IF(Barèmes!D200="","",Barèmes!D200)</f>
        <v/>
      </c>
      <c r="E201" s="252" t="str">
        <f>IF(Barèmes!E200="","",Barèmes!E200)</f>
        <v/>
      </c>
      <c r="F201" s="252" t="str">
        <f>IF(Barèmes!F200="","",Barèmes!F200)</f>
        <v/>
      </c>
      <c r="G201" s="252" t="str">
        <f>IF(Barèmes!G200="","",Barèmes!G200)</f>
        <v/>
      </c>
      <c r="H201" s="252" t="str">
        <f>IF(Barèmes!H200="","",Barèmes!H200)</f>
        <v/>
      </c>
      <c r="I201" s="252" t="str">
        <f>IF(Barèmes!I200="","",Barèmes!I200)</f>
        <v/>
      </c>
      <c r="J201" s="240" t="str">
        <f>IF($G201="","",IF($C201=Listes!$B$32,IF('Instruction Barèmes'!$E201&lt;=Listes!$B$53,('Instruction Barèmes'!$E201*(VLOOKUP('Instruction Barèmes'!$D201,Listes!$A$54:$E$60,2,FALSE))),IF('Instruction Barèmes'!$E201&gt;Listes!$E$53,('Instruction Barèmes'!$E201*(VLOOKUP('Instruction Barèmes'!$D201,Listes!$A$54:$E$60,5,FALSE))),('Instruction Barèmes'!$E201*(VLOOKUP('Instruction Barèmes'!$D201,Listes!$A$54:$E$60,3,FALSE))+(VLOOKUP('Instruction Barèmes'!$D201,Listes!$A$54:$E$60,4,FALSE)))))))</f>
        <v/>
      </c>
      <c r="K201" s="240" t="str">
        <f>IF($G201="","",IF($C201=Listes!$B$31,IF('Instruction Barèmes'!$E201&lt;=Listes!$B$42,('Instruction Barèmes'!$E201*(VLOOKUP('Instruction Barèmes'!$D201,Listes!$A$43:$E$49,2,FALSE))),IF('Instruction Barèmes'!$E201&gt;Listes!$D$42,('Instruction Barèmes'!$E201*(VLOOKUP('Instruction Barèmes'!$D201,Listes!$A$43:$E$49,5,FALSE))),('Instruction Barèmes'!$E201*(VLOOKUP('Instruction Barèmes'!$D201,Listes!$A$43:$E$49,3,FALSE))+(VLOOKUP('Instruction Barèmes'!$D201,Listes!$A$43:$E$49,4,FALSE)))))))</f>
        <v/>
      </c>
      <c r="L201" s="240" t="str">
        <f>IF($G201="","",IF($C201=Listes!$B$34,Listes!$I$31,IF($C201=Listes!$B$35,(VLOOKUP('Instruction Barèmes'!$F201,Listes!$E$31:$F$36,2,FALSE)),IF($C201=Listes!$B$33,IF('Instruction Barèmes'!$E201&lt;=Listes!$A$64,'Instruction Barèmes'!$E201*Listes!$A$65,IF('Instruction Barèmes'!$E201&gt;Listes!$D$64,'Instruction Barèmes'!$E201*Listes!$D$65,(('Instruction Barèmes'!$E201*Listes!$B$65)+Listes!$C$65)))))))</f>
        <v/>
      </c>
      <c r="M201" s="279" t="str">
        <f>IF(Barèmes!M200="","",Barèmes!M200)</f>
        <v/>
      </c>
      <c r="N201" s="94" t="str">
        <f t="shared" si="12"/>
        <v/>
      </c>
      <c r="O201" s="254" t="str">
        <f t="shared" si="13"/>
        <v/>
      </c>
      <c r="P201" s="304" t="str">
        <f t="shared" si="14"/>
        <v/>
      </c>
      <c r="Q201" s="285" t="str">
        <f t="shared" si="15"/>
        <v/>
      </c>
      <c r="R201" s="259"/>
      <c r="S201" s="126"/>
    </row>
    <row r="202" spans="1:19" ht="20.100000000000001" customHeight="1" x14ac:dyDescent="0.25">
      <c r="A202" s="244">
        <v>196</v>
      </c>
      <c r="B202" s="252" t="str">
        <f>IF(Barèmes!B201="","",Barèmes!B201)</f>
        <v/>
      </c>
      <c r="C202" s="252" t="str">
        <f>IF(Barèmes!C201="","",Barèmes!C201)</f>
        <v/>
      </c>
      <c r="D202" s="252" t="str">
        <f>IF(Barèmes!D201="","",Barèmes!D201)</f>
        <v/>
      </c>
      <c r="E202" s="252" t="str">
        <f>IF(Barèmes!E201="","",Barèmes!E201)</f>
        <v/>
      </c>
      <c r="F202" s="252" t="str">
        <f>IF(Barèmes!F201="","",Barèmes!F201)</f>
        <v/>
      </c>
      <c r="G202" s="252" t="str">
        <f>IF(Barèmes!G201="","",Barèmes!G201)</f>
        <v/>
      </c>
      <c r="H202" s="252" t="str">
        <f>IF(Barèmes!H201="","",Barèmes!H201)</f>
        <v/>
      </c>
      <c r="I202" s="252" t="str">
        <f>IF(Barèmes!I201="","",Barèmes!I201)</f>
        <v/>
      </c>
      <c r="J202" s="240" t="str">
        <f>IF($G202="","",IF($C202=Listes!$B$32,IF('Instruction Barèmes'!$E202&lt;=Listes!$B$53,('Instruction Barèmes'!$E202*(VLOOKUP('Instruction Barèmes'!$D202,Listes!$A$54:$E$60,2,FALSE))),IF('Instruction Barèmes'!$E202&gt;Listes!$E$53,('Instruction Barèmes'!$E202*(VLOOKUP('Instruction Barèmes'!$D202,Listes!$A$54:$E$60,5,FALSE))),('Instruction Barèmes'!$E202*(VLOOKUP('Instruction Barèmes'!$D202,Listes!$A$54:$E$60,3,FALSE))+(VLOOKUP('Instruction Barèmes'!$D202,Listes!$A$54:$E$60,4,FALSE)))))))</f>
        <v/>
      </c>
      <c r="K202" s="240" t="str">
        <f>IF($G202="","",IF($C202=Listes!$B$31,IF('Instruction Barèmes'!$E202&lt;=Listes!$B$42,('Instruction Barèmes'!$E202*(VLOOKUP('Instruction Barèmes'!$D202,Listes!$A$43:$E$49,2,FALSE))),IF('Instruction Barèmes'!$E202&gt;Listes!$D$42,('Instruction Barèmes'!$E202*(VLOOKUP('Instruction Barèmes'!$D202,Listes!$A$43:$E$49,5,FALSE))),('Instruction Barèmes'!$E202*(VLOOKUP('Instruction Barèmes'!$D202,Listes!$A$43:$E$49,3,FALSE))+(VLOOKUP('Instruction Barèmes'!$D202,Listes!$A$43:$E$49,4,FALSE)))))))</f>
        <v/>
      </c>
      <c r="L202" s="240" t="str">
        <f>IF($G202="","",IF($C202=Listes!$B$34,Listes!$I$31,IF($C202=Listes!$B$35,(VLOOKUP('Instruction Barèmes'!$F202,Listes!$E$31:$F$36,2,FALSE)),IF($C202=Listes!$B$33,IF('Instruction Barèmes'!$E202&lt;=Listes!$A$64,'Instruction Barèmes'!$E202*Listes!$A$65,IF('Instruction Barèmes'!$E202&gt;Listes!$D$64,'Instruction Barèmes'!$E202*Listes!$D$65,(('Instruction Barèmes'!$E202*Listes!$B$65)+Listes!$C$65)))))))</f>
        <v/>
      </c>
      <c r="M202" s="279" t="str">
        <f>IF(Barèmes!M201="","",Barèmes!M201)</f>
        <v/>
      </c>
      <c r="N202" s="94" t="str">
        <f t="shared" si="12"/>
        <v/>
      </c>
      <c r="O202" s="254" t="str">
        <f t="shared" si="13"/>
        <v/>
      </c>
      <c r="P202" s="304" t="str">
        <f t="shared" si="14"/>
        <v/>
      </c>
      <c r="Q202" s="285" t="str">
        <f t="shared" si="15"/>
        <v/>
      </c>
      <c r="R202" s="259"/>
      <c r="S202" s="126"/>
    </row>
    <row r="203" spans="1:19" ht="20.100000000000001" customHeight="1" x14ac:dyDescent="0.25">
      <c r="A203" s="244">
        <v>197</v>
      </c>
      <c r="B203" s="252" t="str">
        <f>IF(Barèmes!B202="","",Barèmes!B202)</f>
        <v/>
      </c>
      <c r="C203" s="252" t="str">
        <f>IF(Barèmes!C202="","",Barèmes!C202)</f>
        <v/>
      </c>
      <c r="D203" s="252" t="str">
        <f>IF(Barèmes!D202="","",Barèmes!D202)</f>
        <v/>
      </c>
      <c r="E203" s="252" t="str">
        <f>IF(Barèmes!E202="","",Barèmes!E202)</f>
        <v/>
      </c>
      <c r="F203" s="252" t="str">
        <f>IF(Barèmes!F202="","",Barèmes!F202)</f>
        <v/>
      </c>
      <c r="G203" s="252" t="str">
        <f>IF(Barèmes!G202="","",Barèmes!G202)</f>
        <v/>
      </c>
      <c r="H203" s="252" t="str">
        <f>IF(Barèmes!H202="","",Barèmes!H202)</f>
        <v/>
      </c>
      <c r="I203" s="252" t="str">
        <f>IF(Barèmes!I202="","",Barèmes!I202)</f>
        <v/>
      </c>
      <c r="J203" s="240" t="str">
        <f>IF($G203="","",IF($C203=Listes!$B$32,IF('Instruction Barèmes'!$E203&lt;=Listes!$B$53,('Instruction Barèmes'!$E203*(VLOOKUP('Instruction Barèmes'!$D203,Listes!$A$54:$E$60,2,FALSE))),IF('Instruction Barèmes'!$E203&gt;Listes!$E$53,('Instruction Barèmes'!$E203*(VLOOKUP('Instruction Barèmes'!$D203,Listes!$A$54:$E$60,5,FALSE))),('Instruction Barèmes'!$E203*(VLOOKUP('Instruction Barèmes'!$D203,Listes!$A$54:$E$60,3,FALSE))+(VLOOKUP('Instruction Barèmes'!$D203,Listes!$A$54:$E$60,4,FALSE)))))))</f>
        <v/>
      </c>
      <c r="K203" s="240" t="str">
        <f>IF($G203="","",IF($C203=Listes!$B$31,IF('Instruction Barèmes'!$E203&lt;=Listes!$B$42,('Instruction Barèmes'!$E203*(VLOOKUP('Instruction Barèmes'!$D203,Listes!$A$43:$E$49,2,FALSE))),IF('Instruction Barèmes'!$E203&gt;Listes!$D$42,('Instruction Barèmes'!$E203*(VLOOKUP('Instruction Barèmes'!$D203,Listes!$A$43:$E$49,5,FALSE))),('Instruction Barèmes'!$E203*(VLOOKUP('Instruction Barèmes'!$D203,Listes!$A$43:$E$49,3,FALSE))+(VLOOKUP('Instruction Barèmes'!$D203,Listes!$A$43:$E$49,4,FALSE)))))))</f>
        <v/>
      </c>
      <c r="L203" s="240" t="str">
        <f>IF($G203="","",IF($C203=Listes!$B$34,Listes!$I$31,IF($C203=Listes!$B$35,(VLOOKUP('Instruction Barèmes'!$F203,Listes!$E$31:$F$36,2,FALSE)),IF($C203=Listes!$B$33,IF('Instruction Barèmes'!$E203&lt;=Listes!$A$64,'Instruction Barèmes'!$E203*Listes!$A$65,IF('Instruction Barèmes'!$E203&gt;Listes!$D$64,'Instruction Barèmes'!$E203*Listes!$D$65,(('Instruction Barèmes'!$E203*Listes!$B$65)+Listes!$C$65)))))))</f>
        <v/>
      </c>
      <c r="M203" s="279" t="str">
        <f>IF(Barèmes!M202="","",Barèmes!M202)</f>
        <v/>
      </c>
      <c r="N203" s="94" t="str">
        <f t="shared" si="12"/>
        <v/>
      </c>
      <c r="O203" s="254" t="str">
        <f t="shared" si="13"/>
        <v/>
      </c>
      <c r="P203" s="304" t="str">
        <f t="shared" si="14"/>
        <v/>
      </c>
      <c r="Q203" s="285" t="str">
        <f t="shared" si="15"/>
        <v/>
      </c>
      <c r="R203" s="259"/>
      <c r="S203" s="126"/>
    </row>
    <row r="204" spans="1:19" ht="20.100000000000001" customHeight="1" x14ac:dyDescent="0.25">
      <c r="A204" s="244">
        <v>198</v>
      </c>
      <c r="B204" s="252" t="str">
        <f>IF(Barèmes!B203="","",Barèmes!B203)</f>
        <v/>
      </c>
      <c r="C204" s="252" t="str">
        <f>IF(Barèmes!C203="","",Barèmes!C203)</f>
        <v/>
      </c>
      <c r="D204" s="252" t="str">
        <f>IF(Barèmes!D203="","",Barèmes!D203)</f>
        <v/>
      </c>
      <c r="E204" s="252" t="str">
        <f>IF(Barèmes!E203="","",Barèmes!E203)</f>
        <v/>
      </c>
      <c r="F204" s="252" t="str">
        <f>IF(Barèmes!F203="","",Barèmes!F203)</f>
        <v/>
      </c>
      <c r="G204" s="252" t="str">
        <f>IF(Barèmes!G203="","",Barèmes!G203)</f>
        <v/>
      </c>
      <c r="H204" s="252" t="str">
        <f>IF(Barèmes!H203="","",Barèmes!H203)</f>
        <v/>
      </c>
      <c r="I204" s="252" t="str">
        <f>IF(Barèmes!I203="","",Barèmes!I203)</f>
        <v/>
      </c>
      <c r="J204" s="240" t="str">
        <f>IF($G204="","",IF($C204=Listes!$B$32,IF('Instruction Barèmes'!$E204&lt;=Listes!$B$53,('Instruction Barèmes'!$E204*(VLOOKUP('Instruction Barèmes'!$D204,Listes!$A$54:$E$60,2,FALSE))),IF('Instruction Barèmes'!$E204&gt;Listes!$E$53,('Instruction Barèmes'!$E204*(VLOOKUP('Instruction Barèmes'!$D204,Listes!$A$54:$E$60,5,FALSE))),('Instruction Barèmes'!$E204*(VLOOKUP('Instruction Barèmes'!$D204,Listes!$A$54:$E$60,3,FALSE))+(VLOOKUP('Instruction Barèmes'!$D204,Listes!$A$54:$E$60,4,FALSE)))))))</f>
        <v/>
      </c>
      <c r="K204" s="240" t="str">
        <f>IF($G204="","",IF($C204=Listes!$B$31,IF('Instruction Barèmes'!$E204&lt;=Listes!$B$42,('Instruction Barèmes'!$E204*(VLOOKUP('Instruction Barèmes'!$D204,Listes!$A$43:$E$49,2,FALSE))),IF('Instruction Barèmes'!$E204&gt;Listes!$D$42,('Instruction Barèmes'!$E204*(VLOOKUP('Instruction Barèmes'!$D204,Listes!$A$43:$E$49,5,FALSE))),('Instruction Barèmes'!$E204*(VLOOKUP('Instruction Barèmes'!$D204,Listes!$A$43:$E$49,3,FALSE))+(VLOOKUP('Instruction Barèmes'!$D204,Listes!$A$43:$E$49,4,FALSE)))))))</f>
        <v/>
      </c>
      <c r="L204" s="240" t="str">
        <f>IF($G204="","",IF($C204=Listes!$B$34,Listes!$I$31,IF($C204=Listes!$B$35,(VLOOKUP('Instruction Barèmes'!$F204,Listes!$E$31:$F$36,2,FALSE)),IF($C204=Listes!$B$33,IF('Instruction Barèmes'!$E204&lt;=Listes!$A$64,'Instruction Barèmes'!$E204*Listes!$A$65,IF('Instruction Barèmes'!$E204&gt;Listes!$D$64,'Instruction Barèmes'!$E204*Listes!$D$65,(('Instruction Barèmes'!$E204*Listes!$B$65)+Listes!$C$65)))))))</f>
        <v/>
      </c>
      <c r="M204" s="279" t="str">
        <f>IF(Barèmes!M203="","",Barèmes!M203)</f>
        <v/>
      </c>
      <c r="N204" s="94" t="str">
        <f t="shared" si="12"/>
        <v/>
      </c>
      <c r="O204" s="254" t="str">
        <f t="shared" si="13"/>
        <v/>
      </c>
      <c r="P204" s="304" t="str">
        <f t="shared" si="14"/>
        <v/>
      </c>
      <c r="Q204" s="285" t="str">
        <f t="shared" si="15"/>
        <v/>
      </c>
      <c r="R204" s="259"/>
      <c r="S204" s="126"/>
    </row>
    <row r="205" spans="1:19" ht="20.100000000000001" customHeight="1" x14ac:dyDescent="0.25">
      <c r="A205" s="244">
        <v>199</v>
      </c>
      <c r="B205" s="252" t="str">
        <f>IF(Barèmes!B204="","",Barèmes!B204)</f>
        <v/>
      </c>
      <c r="C205" s="252" t="str">
        <f>IF(Barèmes!C204="","",Barèmes!C204)</f>
        <v/>
      </c>
      <c r="D205" s="252" t="str">
        <f>IF(Barèmes!D204="","",Barèmes!D204)</f>
        <v/>
      </c>
      <c r="E205" s="252" t="str">
        <f>IF(Barèmes!E204="","",Barèmes!E204)</f>
        <v/>
      </c>
      <c r="F205" s="252" t="str">
        <f>IF(Barèmes!F204="","",Barèmes!F204)</f>
        <v/>
      </c>
      <c r="G205" s="252" t="str">
        <f>IF(Barèmes!G204="","",Barèmes!G204)</f>
        <v/>
      </c>
      <c r="H205" s="252" t="str">
        <f>IF(Barèmes!H204="","",Barèmes!H204)</f>
        <v/>
      </c>
      <c r="I205" s="252" t="str">
        <f>IF(Barèmes!I204="","",Barèmes!I204)</f>
        <v/>
      </c>
      <c r="J205" s="240" t="str">
        <f>IF($G205="","",IF($C205=Listes!$B$32,IF('Instruction Barèmes'!$E205&lt;=Listes!$B$53,('Instruction Barèmes'!$E205*(VLOOKUP('Instruction Barèmes'!$D205,Listes!$A$54:$E$60,2,FALSE))),IF('Instruction Barèmes'!$E205&gt;Listes!$E$53,('Instruction Barèmes'!$E205*(VLOOKUP('Instruction Barèmes'!$D205,Listes!$A$54:$E$60,5,FALSE))),('Instruction Barèmes'!$E205*(VLOOKUP('Instruction Barèmes'!$D205,Listes!$A$54:$E$60,3,FALSE))+(VLOOKUP('Instruction Barèmes'!$D205,Listes!$A$54:$E$60,4,FALSE)))))))</f>
        <v/>
      </c>
      <c r="K205" s="240" t="str">
        <f>IF($G205="","",IF($C205=Listes!$B$31,IF('Instruction Barèmes'!$E205&lt;=Listes!$B$42,('Instruction Barèmes'!$E205*(VLOOKUP('Instruction Barèmes'!$D205,Listes!$A$43:$E$49,2,FALSE))),IF('Instruction Barèmes'!$E205&gt;Listes!$D$42,('Instruction Barèmes'!$E205*(VLOOKUP('Instruction Barèmes'!$D205,Listes!$A$43:$E$49,5,FALSE))),('Instruction Barèmes'!$E205*(VLOOKUP('Instruction Barèmes'!$D205,Listes!$A$43:$E$49,3,FALSE))+(VLOOKUP('Instruction Barèmes'!$D205,Listes!$A$43:$E$49,4,FALSE)))))))</f>
        <v/>
      </c>
      <c r="L205" s="240" t="str">
        <f>IF($G205="","",IF($C205=Listes!$B$34,Listes!$I$31,IF($C205=Listes!$B$35,(VLOOKUP('Instruction Barèmes'!$F205,Listes!$E$31:$F$36,2,FALSE)),IF($C205=Listes!$B$33,IF('Instruction Barèmes'!$E205&lt;=Listes!$A$64,'Instruction Barèmes'!$E205*Listes!$A$65,IF('Instruction Barèmes'!$E205&gt;Listes!$D$64,'Instruction Barèmes'!$E205*Listes!$D$65,(('Instruction Barèmes'!$E205*Listes!$B$65)+Listes!$C$65)))))))</f>
        <v/>
      </c>
      <c r="M205" s="279" t="str">
        <f>IF(Barèmes!M204="","",Barèmes!M204)</f>
        <v/>
      </c>
      <c r="N205" s="94" t="str">
        <f t="shared" si="12"/>
        <v/>
      </c>
      <c r="O205" s="254" t="str">
        <f t="shared" si="13"/>
        <v/>
      </c>
      <c r="P205" s="304" t="str">
        <f t="shared" si="14"/>
        <v/>
      </c>
      <c r="Q205" s="285" t="str">
        <f t="shared" si="15"/>
        <v/>
      </c>
      <c r="R205" s="259"/>
      <c r="S205" s="126"/>
    </row>
    <row r="206" spans="1:19" ht="20.100000000000001" customHeight="1" x14ac:dyDescent="0.25">
      <c r="A206" s="244">
        <v>200</v>
      </c>
      <c r="B206" s="252" t="str">
        <f>IF(Barèmes!B205="","",Barèmes!B205)</f>
        <v/>
      </c>
      <c r="C206" s="252" t="str">
        <f>IF(Barèmes!C205="","",Barèmes!C205)</f>
        <v/>
      </c>
      <c r="D206" s="252" t="str">
        <f>IF(Barèmes!D205="","",Barèmes!D205)</f>
        <v/>
      </c>
      <c r="E206" s="252" t="str">
        <f>IF(Barèmes!E205="","",Barèmes!E205)</f>
        <v/>
      </c>
      <c r="F206" s="252" t="str">
        <f>IF(Barèmes!F205="","",Barèmes!F205)</f>
        <v/>
      </c>
      <c r="G206" s="252" t="str">
        <f>IF(Barèmes!G205="","",Barèmes!G205)</f>
        <v/>
      </c>
      <c r="H206" s="252" t="str">
        <f>IF(Barèmes!H205="","",Barèmes!H205)</f>
        <v/>
      </c>
      <c r="I206" s="252" t="str">
        <f>IF(Barèmes!I205="","",Barèmes!I205)</f>
        <v/>
      </c>
      <c r="J206" s="240" t="str">
        <f>IF($G206="","",IF($C206=Listes!$B$32,IF('Instruction Barèmes'!$E206&lt;=Listes!$B$53,('Instruction Barèmes'!$E206*(VLOOKUP('Instruction Barèmes'!$D206,Listes!$A$54:$E$60,2,FALSE))),IF('Instruction Barèmes'!$E206&gt;Listes!$E$53,('Instruction Barèmes'!$E206*(VLOOKUP('Instruction Barèmes'!$D206,Listes!$A$54:$E$60,5,FALSE))),('Instruction Barèmes'!$E206*(VLOOKUP('Instruction Barèmes'!$D206,Listes!$A$54:$E$60,3,FALSE))+(VLOOKUP('Instruction Barèmes'!$D206,Listes!$A$54:$E$60,4,FALSE)))))))</f>
        <v/>
      </c>
      <c r="K206" s="240" t="str">
        <f>IF($G206="","",IF($C206=Listes!$B$31,IF('Instruction Barèmes'!$E206&lt;=Listes!$B$42,('Instruction Barèmes'!$E206*(VLOOKUP('Instruction Barèmes'!$D206,Listes!$A$43:$E$49,2,FALSE))),IF('Instruction Barèmes'!$E206&gt;Listes!$D$42,('Instruction Barèmes'!$E206*(VLOOKUP('Instruction Barèmes'!$D206,Listes!$A$43:$E$49,5,FALSE))),('Instruction Barèmes'!$E206*(VLOOKUP('Instruction Barèmes'!$D206,Listes!$A$43:$E$49,3,FALSE))+(VLOOKUP('Instruction Barèmes'!$D206,Listes!$A$43:$E$49,4,FALSE)))))))</f>
        <v/>
      </c>
      <c r="L206" s="240" t="str">
        <f>IF($G206="","",IF($C206=Listes!$B$34,Listes!$I$31,IF($C206=Listes!$B$35,(VLOOKUP('Instruction Barèmes'!$F206,Listes!$E$31:$F$36,2,FALSE)),IF($C206=Listes!$B$33,IF('Instruction Barèmes'!$E206&lt;=Listes!$A$64,'Instruction Barèmes'!$E206*Listes!$A$65,IF('Instruction Barèmes'!$E206&gt;Listes!$D$64,'Instruction Barèmes'!$E206*Listes!$D$65,(('Instruction Barèmes'!$E206*Listes!$B$65)+Listes!$C$65)))))))</f>
        <v/>
      </c>
      <c r="M206" s="279" t="str">
        <f>IF(Barèmes!M205="","",Barèmes!M205)</f>
        <v/>
      </c>
      <c r="N206" s="94" t="str">
        <f t="shared" si="12"/>
        <v/>
      </c>
      <c r="O206" s="254" t="str">
        <f t="shared" si="13"/>
        <v/>
      </c>
      <c r="P206" s="304" t="str">
        <f t="shared" si="14"/>
        <v/>
      </c>
      <c r="Q206" s="285" t="str">
        <f t="shared" si="15"/>
        <v/>
      </c>
      <c r="R206" s="259"/>
      <c r="S206" s="126"/>
    </row>
    <row r="207" spans="1:19" ht="20.100000000000001" customHeight="1" x14ac:dyDescent="0.25">
      <c r="A207" s="244">
        <v>201</v>
      </c>
      <c r="B207" s="252" t="str">
        <f>IF(Barèmes!B206="","",Barèmes!B206)</f>
        <v/>
      </c>
      <c r="C207" s="252" t="str">
        <f>IF(Barèmes!C206="","",Barèmes!C206)</f>
        <v/>
      </c>
      <c r="D207" s="252" t="str">
        <f>IF(Barèmes!D206="","",Barèmes!D206)</f>
        <v/>
      </c>
      <c r="E207" s="252" t="str">
        <f>IF(Barèmes!E206="","",Barèmes!E206)</f>
        <v/>
      </c>
      <c r="F207" s="252" t="str">
        <f>IF(Barèmes!F206="","",Barèmes!F206)</f>
        <v/>
      </c>
      <c r="G207" s="252" t="str">
        <f>IF(Barèmes!G206="","",Barèmes!G206)</f>
        <v/>
      </c>
      <c r="H207" s="252" t="str">
        <f>IF(Barèmes!H206="","",Barèmes!H206)</f>
        <v/>
      </c>
      <c r="I207" s="252" t="str">
        <f>IF(Barèmes!I206="","",Barèmes!I206)</f>
        <v/>
      </c>
      <c r="J207" s="240" t="str">
        <f>IF($G207="","",IF($C207=Listes!$B$32,IF('Instruction Barèmes'!$E207&lt;=Listes!$B$53,('Instruction Barèmes'!$E207*(VLOOKUP('Instruction Barèmes'!$D207,Listes!$A$54:$E$60,2,FALSE))),IF('Instruction Barèmes'!$E207&gt;Listes!$E$53,('Instruction Barèmes'!$E207*(VLOOKUP('Instruction Barèmes'!$D207,Listes!$A$54:$E$60,5,FALSE))),('Instruction Barèmes'!$E207*(VLOOKUP('Instruction Barèmes'!$D207,Listes!$A$54:$E$60,3,FALSE))+(VLOOKUP('Instruction Barèmes'!$D207,Listes!$A$54:$E$60,4,FALSE)))))))</f>
        <v/>
      </c>
      <c r="K207" s="240" t="str">
        <f>IF($G207="","",IF($C207=Listes!$B$31,IF('Instruction Barèmes'!$E207&lt;=Listes!$B$42,('Instruction Barèmes'!$E207*(VLOOKUP('Instruction Barèmes'!$D207,Listes!$A$43:$E$49,2,FALSE))),IF('Instruction Barèmes'!$E207&gt;Listes!$D$42,('Instruction Barèmes'!$E207*(VLOOKUP('Instruction Barèmes'!$D207,Listes!$A$43:$E$49,5,FALSE))),('Instruction Barèmes'!$E207*(VLOOKUP('Instruction Barèmes'!$D207,Listes!$A$43:$E$49,3,FALSE))+(VLOOKUP('Instruction Barèmes'!$D207,Listes!$A$43:$E$49,4,FALSE)))))))</f>
        <v/>
      </c>
      <c r="L207" s="240" t="str">
        <f>IF($G207="","",IF($C207=Listes!$B$34,Listes!$I$31,IF($C207=Listes!$B$35,(VLOOKUP('Instruction Barèmes'!$F207,Listes!$E$31:$F$36,2,FALSE)),IF($C207=Listes!$B$33,IF('Instruction Barèmes'!$E207&lt;=Listes!$A$64,'Instruction Barèmes'!$E207*Listes!$A$65,IF('Instruction Barèmes'!$E207&gt;Listes!$D$64,'Instruction Barèmes'!$E207*Listes!$D$65,(('Instruction Barèmes'!$E207*Listes!$B$65)+Listes!$C$65)))))))</f>
        <v/>
      </c>
      <c r="M207" s="279" t="str">
        <f>IF(Barèmes!M206="","",Barèmes!M206)</f>
        <v/>
      </c>
      <c r="N207" s="94" t="str">
        <f t="shared" si="12"/>
        <v/>
      </c>
      <c r="O207" s="254" t="str">
        <f t="shared" si="13"/>
        <v/>
      </c>
      <c r="P207" s="304" t="str">
        <f t="shared" si="14"/>
        <v/>
      </c>
      <c r="Q207" s="285" t="str">
        <f t="shared" si="15"/>
        <v/>
      </c>
      <c r="R207" s="259"/>
      <c r="S207" s="126"/>
    </row>
    <row r="208" spans="1:19" ht="20.100000000000001" customHeight="1" x14ac:dyDescent="0.25">
      <c r="A208" s="244">
        <v>202</v>
      </c>
      <c r="B208" s="252" t="str">
        <f>IF(Barèmes!B207="","",Barèmes!B207)</f>
        <v/>
      </c>
      <c r="C208" s="252" t="str">
        <f>IF(Barèmes!C207="","",Barèmes!C207)</f>
        <v/>
      </c>
      <c r="D208" s="252" t="str">
        <f>IF(Barèmes!D207="","",Barèmes!D207)</f>
        <v/>
      </c>
      <c r="E208" s="252" t="str">
        <f>IF(Barèmes!E207="","",Barèmes!E207)</f>
        <v/>
      </c>
      <c r="F208" s="252" t="str">
        <f>IF(Barèmes!F207="","",Barèmes!F207)</f>
        <v/>
      </c>
      <c r="G208" s="252" t="str">
        <f>IF(Barèmes!G207="","",Barèmes!G207)</f>
        <v/>
      </c>
      <c r="H208" s="252" t="str">
        <f>IF(Barèmes!H207="","",Barèmes!H207)</f>
        <v/>
      </c>
      <c r="I208" s="252" t="str">
        <f>IF(Barèmes!I207="","",Barèmes!I207)</f>
        <v/>
      </c>
      <c r="J208" s="240" t="str">
        <f>IF($G208="","",IF($C208=Listes!$B$32,IF('Instruction Barèmes'!$E208&lt;=Listes!$B$53,('Instruction Barèmes'!$E208*(VLOOKUP('Instruction Barèmes'!$D208,Listes!$A$54:$E$60,2,FALSE))),IF('Instruction Barèmes'!$E208&gt;Listes!$E$53,('Instruction Barèmes'!$E208*(VLOOKUP('Instruction Barèmes'!$D208,Listes!$A$54:$E$60,5,FALSE))),('Instruction Barèmes'!$E208*(VLOOKUP('Instruction Barèmes'!$D208,Listes!$A$54:$E$60,3,FALSE))+(VLOOKUP('Instruction Barèmes'!$D208,Listes!$A$54:$E$60,4,FALSE)))))))</f>
        <v/>
      </c>
      <c r="K208" s="240" t="str">
        <f>IF($G208="","",IF($C208=Listes!$B$31,IF('Instruction Barèmes'!$E208&lt;=Listes!$B$42,('Instruction Barèmes'!$E208*(VLOOKUP('Instruction Barèmes'!$D208,Listes!$A$43:$E$49,2,FALSE))),IF('Instruction Barèmes'!$E208&gt;Listes!$D$42,('Instruction Barèmes'!$E208*(VLOOKUP('Instruction Barèmes'!$D208,Listes!$A$43:$E$49,5,FALSE))),('Instruction Barèmes'!$E208*(VLOOKUP('Instruction Barèmes'!$D208,Listes!$A$43:$E$49,3,FALSE))+(VLOOKUP('Instruction Barèmes'!$D208,Listes!$A$43:$E$49,4,FALSE)))))))</f>
        <v/>
      </c>
      <c r="L208" s="240" t="str">
        <f>IF($G208="","",IF($C208=Listes!$B$34,Listes!$I$31,IF($C208=Listes!$B$35,(VLOOKUP('Instruction Barèmes'!$F208,Listes!$E$31:$F$36,2,FALSE)),IF($C208=Listes!$B$33,IF('Instruction Barèmes'!$E208&lt;=Listes!$A$64,'Instruction Barèmes'!$E208*Listes!$A$65,IF('Instruction Barèmes'!$E208&gt;Listes!$D$64,'Instruction Barèmes'!$E208*Listes!$D$65,(('Instruction Barèmes'!$E208*Listes!$B$65)+Listes!$C$65)))))))</f>
        <v/>
      </c>
      <c r="M208" s="279" t="str">
        <f>IF(Barèmes!M207="","",Barèmes!M207)</f>
        <v/>
      </c>
      <c r="N208" s="94" t="str">
        <f t="shared" si="12"/>
        <v/>
      </c>
      <c r="O208" s="254" t="str">
        <f t="shared" si="13"/>
        <v/>
      </c>
      <c r="P208" s="304" t="str">
        <f t="shared" si="14"/>
        <v/>
      </c>
      <c r="Q208" s="285" t="str">
        <f t="shared" si="15"/>
        <v/>
      </c>
      <c r="R208" s="259"/>
      <c r="S208" s="126"/>
    </row>
    <row r="209" spans="1:19" ht="20.100000000000001" customHeight="1" x14ac:dyDescent="0.25">
      <c r="A209" s="244">
        <v>203</v>
      </c>
      <c r="B209" s="252" t="str">
        <f>IF(Barèmes!B208="","",Barèmes!B208)</f>
        <v/>
      </c>
      <c r="C209" s="252" t="str">
        <f>IF(Barèmes!C208="","",Barèmes!C208)</f>
        <v/>
      </c>
      <c r="D209" s="252" t="str">
        <f>IF(Barèmes!D208="","",Barèmes!D208)</f>
        <v/>
      </c>
      <c r="E209" s="252" t="str">
        <f>IF(Barèmes!E208="","",Barèmes!E208)</f>
        <v/>
      </c>
      <c r="F209" s="252" t="str">
        <f>IF(Barèmes!F208="","",Barèmes!F208)</f>
        <v/>
      </c>
      <c r="G209" s="252" t="str">
        <f>IF(Barèmes!G208="","",Barèmes!G208)</f>
        <v/>
      </c>
      <c r="H209" s="252" t="str">
        <f>IF(Barèmes!H208="","",Barèmes!H208)</f>
        <v/>
      </c>
      <c r="I209" s="252" t="str">
        <f>IF(Barèmes!I208="","",Barèmes!I208)</f>
        <v/>
      </c>
      <c r="J209" s="240" t="str">
        <f>IF($G209="","",IF($C209=Listes!$B$32,IF('Instruction Barèmes'!$E209&lt;=Listes!$B$53,('Instruction Barèmes'!$E209*(VLOOKUP('Instruction Barèmes'!$D209,Listes!$A$54:$E$60,2,FALSE))),IF('Instruction Barèmes'!$E209&gt;Listes!$E$53,('Instruction Barèmes'!$E209*(VLOOKUP('Instruction Barèmes'!$D209,Listes!$A$54:$E$60,5,FALSE))),('Instruction Barèmes'!$E209*(VLOOKUP('Instruction Barèmes'!$D209,Listes!$A$54:$E$60,3,FALSE))+(VLOOKUP('Instruction Barèmes'!$D209,Listes!$A$54:$E$60,4,FALSE)))))))</f>
        <v/>
      </c>
      <c r="K209" s="240" t="str">
        <f>IF($G209="","",IF($C209=Listes!$B$31,IF('Instruction Barèmes'!$E209&lt;=Listes!$B$42,('Instruction Barèmes'!$E209*(VLOOKUP('Instruction Barèmes'!$D209,Listes!$A$43:$E$49,2,FALSE))),IF('Instruction Barèmes'!$E209&gt;Listes!$D$42,('Instruction Barèmes'!$E209*(VLOOKUP('Instruction Barèmes'!$D209,Listes!$A$43:$E$49,5,FALSE))),('Instruction Barèmes'!$E209*(VLOOKUP('Instruction Barèmes'!$D209,Listes!$A$43:$E$49,3,FALSE))+(VLOOKUP('Instruction Barèmes'!$D209,Listes!$A$43:$E$49,4,FALSE)))))))</f>
        <v/>
      </c>
      <c r="L209" s="240" t="str">
        <f>IF($G209="","",IF($C209=Listes!$B$34,Listes!$I$31,IF($C209=Listes!$B$35,(VLOOKUP('Instruction Barèmes'!$F209,Listes!$E$31:$F$36,2,FALSE)),IF($C209=Listes!$B$33,IF('Instruction Barèmes'!$E209&lt;=Listes!$A$64,'Instruction Barèmes'!$E209*Listes!$A$65,IF('Instruction Barèmes'!$E209&gt;Listes!$D$64,'Instruction Barèmes'!$E209*Listes!$D$65,(('Instruction Barèmes'!$E209*Listes!$B$65)+Listes!$C$65)))))))</f>
        <v/>
      </c>
      <c r="M209" s="279" t="str">
        <f>IF(Barèmes!M208="","",Barèmes!M208)</f>
        <v/>
      </c>
      <c r="N209" s="94" t="str">
        <f t="shared" si="12"/>
        <v/>
      </c>
      <c r="O209" s="254" t="str">
        <f t="shared" si="13"/>
        <v/>
      </c>
      <c r="P209" s="304" t="str">
        <f t="shared" si="14"/>
        <v/>
      </c>
      <c r="Q209" s="285" t="str">
        <f t="shared" si="15"/>
        <v/>
      </c>
      <c r="R209" s="259"/>
      <c r="S209" s="126"/>
    </row>
    <row r="210" spans="1:19" ht="20.100000000000001" customHeight="1" x14ac:dyDescent="0.25">
      <c r="A210" s="244">
        <v>204</v>
      </c>
      <c r="B210" s="252" t="str">
        <f>IF(Barèmes!B209="","",Barèmes!B209)</f>
        <v/>
      </c>
      <c r="C210" s="252" t="str">
        <f>IF(Barèmes!C209="","",Barèmes!C209)</f>
        <v/>
      </c>
      <c r="D210" s="252" t="str">
        <f>IF(Barèmes!D209="","",Barèmes!D209)</f>
        <v/>
      </c>
      <c r="E210" s="252" t="str">
        <f>IF(Barèmes!E209="","",Barèmes!E209)</f>
        <v/>
      </c>
      <c r="F210" s="252" t="str">
        <f>IF(Barèmes!F209="","",Barèmes!F209)</f>
        <v/>
      </c>
      <c r="G210" s="252" t="str">
        <f>IF(Barèmes!G209="","",Barèmes!G209)</f>
        <v/>
      </c>
      <c r="H210" s="252" t="str">
        <f>IF(Barèmes!H209="","",Barèmes!H209)</f>
        <v/>
      </c>
      <c r="I210" s="252" t="str">
        <f>IF(Barèmes!I209="","",Barèmes!I209)</f>
        <v/>
      </c>
      <c r="J210" s="240" t="str">
        <f>IF($G210="","",IF($C210=Listes!$B$32,IF('Instruction Barèmes'!$E210&lt;=Listes!$B$53,('Instruction Barèmes'!$E210*(VLOOKUP('Instruction Barèmes'!$D210,Listes!$A$54:$E$60,2,FALSE))),IF('Instruction Barèmes'!$E210&gt;Listes!$E$53,('Instruction Barèmes'!$E210*(VLOOKUP('Instruction Barèmes'!$D210,Listes!$A$54:$E$60,5,FALSE))),('Instruction Barèmes'!$E210*(VLOOKUP('Instruction Barèmes'!$D210,Listes!$A$54:$E$60,3,FALSE))+(VLOOKUP('Instruction Barèmes'!$D210,Listes!$A$54:$E$60,4,FALSE)))))))</f>
        <v/>
      </c>
      <c r="K210" s="240" t="str">
        <f>IF($G210="","",IF($C210=Listes!$B$31,IF('Instruction Barèmes'!$E210&lt;=Listes!$B$42,('Instruction Barèmes'!$E210*(VLOOKUP('Instruction Barèmes'!$D210,Listes!$A$43:$E$49,2,FALSE))),IF('Instruction Barèmes'!$E210&gt;Listes!$D$42,('Instruction Barèmes'!$E210*(VLOOKUP('Instruction Barèmes'!$D210,Listes!$A$43:$E$49,5,FALSE))),('Instruction Barèmes'!$E210*(VLOOKUP('Instruction Barèmes'!$D210,Listes!$A$43:$E$49,3,FALSE))+(VLOOKUP('Instruction Barèmes'!$D210,Listes!$A$43:$E$49,4,FALSE)))))))</f>
        <v/>
      </c>
      <c r="L210" s="240" t="str">
        <f>IF($G210="","",IF($C210=Listes!$B$34,Listes!$I$31,IF($C210=Listes!$B$35,(VLOOKUP('Instruction Barèmes'!$F210,Listes!$E$31:$F$36,2,FALSE)),IF($C210=Listes!$B$33,IF('Instruction Barèmes'!$E210&lt;=Listes!$A$64,'Instruction Barèmes'!$E210*Listes!$A$65,IF('Instruction Barèmes'!$E210&gt;Listes!$D$64,'Instruction Barèmes'!$E210*Listes!$D$65,(('Instruction Barèmes'!$E210*Listes!$B$65)+Listes!$C$65)))))))</f>
        <v/>
      </c>
      <c r="M210" s="279" t="str">
        <f>IF(Barèmes!M209="","",Barèmes!M209)</f>
        <v/>
      </c>
      <c r="N210" s="94" t="str">
        <f t="shared" si="12"/>
        <v/>
      </c>
      <c r="O210" s="254" t="str">
        <f t="shared" si="13"/>
        <v/>
      </c>
      <c r="P210" s="304" t="str">
        <f t="shared" si="14"/>
        <v/>
      </c>
      <c r="Q210" s="285" t="str">
        <f t="shared" si="15"/>
        <v/>
      </c>
      <c r="R210" s="259"/>
      <c r="S210" s="126"/>
    </row>
    <row r="211" spans="1:19" ht="20.100000000000001" customHeight="1" x14ac:dyDescent="0.25">
      <c r="A211" s="244">
        <v>205</v>
      </c>
      <c r="B211" s="252" t="str">
        <f>IF(Barèmes!B210="","",Barèmes!B210)</f>
        <v/>
      </c>
      <c r="C211" s="252" t="str">
        <f>IF(Barèmes!C210="","",Barèmes!C210)</f>
        <v/>
      </c>
      <c r="D211" s="252" t="str">
        <f>IF(Barèmes!D210="","",Barèmes!D210)</f>
        <v/>
      </c>
      <c r="E211" s="252" t="str">
        <f>IF(Barèmes!E210="","",Barèmes!E210)</f>
        <v/>
      </c>
      <c r="F211" s="252" t="str">
        <f>IF(Barèmes!F210="","",Barèmes!F210)</f>
        <v/>
      </c>
      <c r="G211" s="252" t="str">
        <f>IF(Barèmes!G210="","",Barèmes!G210)</f>
        <v/>
      </c>
      <c r="H211" s="252" t="str">
        <f>IF(Barèmes!H210="","",Barèmes!H210)</f>
        <v/>
      </c>
      <c r="I211" s="252" t="str">
        <f>IF(Barèmes!I210="","",Barèmes!I210)</f>
        <v/>
      </c>
      <c r="J211" s="240" t="str">
        <f>IF($G211="","",IF($C211=Listes!$B$32,IF('Instruction Barèmes'!$E211&lt;=Listes!$B$53,('Instruction Barèmes'!$E211*(VLOOKUP('Instruction Barèmes'!$D211,Listes!$A$54:$E$60,2,FALSE))),IF('Instruction Barèmes'!$E211&gt;Listes!$E$53,('Instruction Barèmes'!$E211*(VLOOKUP('Instruction Barèmes'!$D211,Listes!$A$54:$E$60,5,FALSE))),('Instruction Barèmes'!$E211*(VLOOKUP('Instruction Barèmes'!$D211,Listes!$A$54:$E$60,3,FALSE))+(VLOOKUP('Instruction Barèmes'!$D211,Listes!$A$54:$E$60,4,FALSE)))))))</f>
        <v/>
      </c>
      <c r="K211" s="240" t="str">
        <f>IF($G211="","",IF($C211=Listes!$B$31,IF('Instruction Barèmes'!$E211&lt;=Listes!$B$42,('Instruction Barèmes'!$E211*(VLOOKUP('Instruction Barèmes'!$D211,Listes!$A$43:$E$49,2,FALSE))),IF('Instruction Barèmes'!$E211&gt;Listes!$D$42,('Instruction Barèmes'!$E211*(VLOOKUP('Instruction Barèmes'!$D211,Listes!$A$43:$E$49,5,FALSE))),('Instruction Barèmes'!$E211*(VLOOKUP('Instruction Barèmes'!$D211,Listes!$A$43:$E$49,3,FALSE))+(VLOOKUP('Instruction Barèmes'!$D211,Listes!$A$43:$E$49,4,FALSE)))))))</f>
        <v/>
      </c>
      <c r="L211" s="240" t="str">
        <f>IF($G211="","",IF($C211=Listes!$B$34,Listes!$I$31,IF($C211=Listes!$B$35,(VLOOKUP('Instruction Barèmes'!$F211,Listes!$E$31:$F$36,2,FALSE)),IF($C211=Listes!$B$33,IF('Instruction Barèmes'!$E211&lt;=Listes!$A$64,'Instruction Barèmes'!$E211*Listes!$A$65,IF('Instruction Barèmes'!$E211&gt;Listes!$D$64,'Instruction Barèmes'!$E211*Listes!$D$65,(('Instruction Barèmes'!$E211*Listes!$B$65)+Listes!$C$65)))))))</f>
        <v/>
      </c>
      <c r="M211" s="279" t="str">
        <f>IF(Barèmes!M210="","",Barèmes!M210)</f>
        <v/>
      </c>
      <c r="N211" s="94" t="str">
        <f t="shared" si="12"/>
        <v/>
      </c>
      <c r="O211" s="254" t="str">
        <f t="shared" si="13"/>
        <v/>
      </c>
      <c r="P211" s="304" t="str">
        <f t="shared" si="14"/>
        <v/>
      </c>
      <c r="Q211" s="285" t="str">
        <f t="shared" si="15"/>
        <v/>
      </c>
      <c r="R211" s="259"/>
      <c r="S211" s="126"/>
    </row>
    <row r="212" spans="1:19" ht="20.100000000000001" customHeight="1" x14ac:dyDescent="0.25">
      <c r="A212" s="244">
        <v>206</v>
      </c>
      <c r="B212" s="252" t="str">
        <f>IF(Barèmes!B211="","",Barèmes!B211)</f>
        <v/>
      </c>
      <c r="C212" s="252" t="str">
        <f>IF(Barèmes!C211="","",Barèmes!C211)</f>
        <v/>
      </c>
      <c r="D212" s="252" t="str">
        <f>IF(Barèmes!D211="","",Barèmes!D211)</f>
        <v/>
      </c>
      <c r="E212" s="252" t="str">
        <f>IF(Barèmes!E211="","",Barèmes!E211)</f>
        <v/>
      </c>
      <c r="F212" s="252" t="str">
        <f>IF(Barèmes!F211="","",Barèmes!F211)</f>
        <v/>
      </c>
      <c r="G212" s="252" t="str">
        <f>IF(Barèmes!G211="","",Barèmes!G211)</f>
        <v/>
      </c>
      <c r="H212" s="252" t="str">
        <f>IF(Barèmes!H211="","",Barèmes!H211)</f>
        <v/>
      </c>
      <c r="I212" s="252" t="str">
        <f>IF(Barèmes!I211="","",Barèmes!I211)</f>
        <v/>
      </c>
      <c r="J212" s="240" t="str">
        <f>IF($G212="","",IF($C212=Listes!$B$32,IF('Instruction Barèmes'!$E212&lt;=Listes!$B$53,('Instruction Barèmes'!$E212*(VLOOKUP('Instruction Barèmes'!$D212,Listes!$A$54:$E$60,2,FALSE))),IF('Instruction Barèmes'!$E212&gt;Listes!$E$53,('Instruction Barèmes'!$E212*(VLOOKUP('Instruction Barèmes'!$D212,Listes!$A$54:$E$60,5,FALSE))),('Instruction Barèmes'!$E212*(VLOOKUP('Instruction Barèmes'!$D212,Listes!$A$54:$E$60,3,FALSE))+(VLOOKUP('Instruction Barèmes'!$D212,Listes!$A$54:$E$60,4,FALSE)))))))</f>
        <v/>
      </c>
      <c r="K212" s="240" t="str">
        <f>IF($G212="","",IF($C212=Listes!$B$31,IF('Instruction Barèmes'!$E212&lt;=Listes!$B$42,('Instruction Barèmes'!$E212*(VLOOKUP('Instruction Barèmes'!$D212,Listes!$A$43:$E$49,2,FALSE))),IF('Instruction Barèmes'!$E212&gt;Listes!$D$42,('Instruction Barèmes'!$E212*(VLOOKUP('Instruction Barèmes'!$D212,Listes!$A$43:$E$49,5,FALSE))),('Instruction Barèmes'!$E212*(VLOOKUP('Instruction Barèmes'!$D212,Listes!$A$43:$E$49,3,FALSE))+(VLOOKUP('Instruction Barèmes'!$D212,Listes!$A$43:$E$49,4,FALSE)))))))</f>
        <v/>
      </c>
      <c r="L212" s="240" t="str">
        <f>IF($G212="","",IF($C212=Listes!$B$34,Listes!$I$31,IF($C212=Listes!$B$35,(VLOOKUP('Instruction Barèmes'!$F212,Listes!$E$31:$F$36,2,FALSE)),IF($C212=Listes!$B$33,IF('Instruction Barèmes'!$E212&lt;=Listes!$A$64,'Instruction Barèmes'!$E212*Listes!$A$65,IF('Instruction Barèmes'!$E212&gt;Listes!$D$64,'Instruction Barèmes'!$E212*Listes!$D$65,(('Instruction Barèmes'!$E212*Listes!$B$65)+Listes!$C$65)))))))</f>
        <v/>
      </c>
      <c r="M212" s="279" t="str">
        <f>IF(Barèmes!M211="","",Barèmes!M211)</f>
        <v/>
      </c>
      <c r="N212" s="94" t="str">
        <f t="shared" si="12"/>
        <v/>
      </c>
      <c r="O212" s="254" t="str">
        <f t="shared" si="13"/>
        <v/>
      </c>
      <c r="P212" s="304" t="str">
        <f t="shared" si="14"/>
        <v/>
      </c>
      <c r="Q212" s="285" t="str">
        <f t="shared" si="15"/>
        <v/>
      </c>
      <c r="R212" s="259"/>
      <c r="S212" s="126"/>
    </row>
    <row r="213" spans="1:19" ht="20.100000000000001" customHeight="1" x14ac:dyDescent="0.25">
      <c r="A213" s="244">
        <v>207</v>
      </c>
      <c r="B213" s="252" t="str">
        <f>IF(Barèmes!B212="","",Barèmes!B212)</f>
        <v/>
      </c>
      <c r="C213" s="252" t="str">
        <f>IF(Barèmes!C212="","",Barèmes!C212)</f>
        <v/>
      </c>
      <c r="D213" s="252" t="str">
        <f>IF(Barèmes!D212="","",Barèmes!D212)</f>
        <v/>
      </c>
      <c r="E213" s="252" t="str">
        <f>IF(Barèmes!E212="","",Barèmes!E212)</f>
        <v/>
      </c>
      <c r="F213" s="252" t="str">
        <f>IF(Barèmes!F212="","",Barèmes!F212)</f>
        <v/>
      </c>
      <c r="G213" s="252" t="str">
        <f>IF(Barèmes!G212="","",Barèmes!G212)</f>
        <v/>
      </c>
      <c r="H213" s="252" t="str">
        <f>IF(Barèmes!H212="","",Barèmes!H212)</f>
        <v/>
      </c>
      <c r="I213" s="252" t="str">
        <f>IF(Barèmes!I212="","",Barèmes!I212)</f>
        <v/>
      </c>
      <c r="J213" s="240" t="str">
        <f>IF($G213="","",IF($C213=Listes!$B$32,IF('Instruction Barèmes'!$E213&lt;=Listes!$B$53,('Instruction Barèmes'!$E213*(VLOOKUP('Instruction Barèmes'!$D213,Listes!$A$54:$E$60,2,FALSE))),IF('Instruction Barèmes'!$E213&gt;Listes!$E$53,('Instruction Barèmes'!$E213*(VLOOKUP('Instruction Barèmes'!$D213,Listes!$A$54:$E$60,5,FALSE))),('Instruction Barèmes'!$E213*(VLOOKUP('Instruction Barèmes'!$D213,Listes!$A$54:$E$60,3,FALSE))+(VLOOKUP('Instruction Barèmes'!$D213,Listes!$A$54:$E$60,4,FALSE)))))))</f>
        <v/>
      </c>
      <c r="K213" s="240" t="str">
        <f>IF($G213="","",IF($C213=Listes!$B$31,IF('Instruction Barèmes'!$E213&lt;=Listes!$B$42,('Instruction Barèmes'!$E213*(VLOOKUP('Instruction Barèmes'!$D213,Listes!$A$43:$E$49,2,FALSE))),IF('Instruction Barèmes'!$E213&gt;Listes!$D$42,('Instruction Barèmes'!$E213*(VLOOKUP('Instruction Barèmes'!$D213,Listes!$A$43:$E$49,5,FALSE))),('Instruction Barèmes'!$E213*(VLOOKUP('Instruction Barèmes'!$D213,Listes!$A$43:$E$49,3,FALSE))+(VLOOKUP('Instruction Barèmes'!$D213,Listes!$A$43:$E$49,4,FALSE)))))))</f>
        <v/>
      </c>
      <c r="L213" s="240" t="str">
        <f>IF($G213="","",IF($C213=Listes!$B$34,Listes!$I$31,IF($C213=Listes!$B$35,(VLOOKUP('Instruction Barèmes'!$F213,Listes!$E$31:$F$36,2,FALSE)),IF($C213=Listes!$B$33,IF('Instruction Barèmes'!$E213&lt;=Listes!$A$64,'Instruction Barèmes'!$E213*Listes!$A$65,IF('Instruction Barèmes'!$E213&gt;Listes!$D$64,'Instruction Barèmes'!$E213*Listes!$D$65,(('Instruction Barèmes'!$E213*Listes!$B$65)+Listes!$C$65)))))))</f>
        <v/>
      </c>
      <c r="M213" s="279" t="str">
        <f>IF(Barèmes!M212="","",Barèmes!M212)</f>
        <v/>
      </c>
      <c r="N213" s="94" t="str">
        <f t="shared" si="12"/>
        <v/>
      </c>
      <c r="O213" s="254" t="str">
        <f t="shared" si="13"/>
        <v/>
      </c>
      <c r="P213" s="304" t="str">
        <f t="shared" si="14"/>
        <v/>
      </c>
      <c r="Q213" s="285" t="str">
        <f t="shared" si="15"/>
        <v/>
      </c>
      <c r="R213" s="259"/>
      <c r="S213" s="126"/>
    </row>
    <row r="214" spans="1:19" ht="20.100000000000001" customHeight="1" x14ac:dyDescent="0.25">
      <c r="A214" s="244">
        <v>208</v>
      </c>
      <c r="B214" s="252" t="str">
        <f>IF(Barèmes!B213="","",Barèmes!B213)</f>
        <v/>
      </c>
      <c r="C214" s="252" t="str">
        <f>IF(Barèmes!C213="","",Barèmes!C213)</f>
        <v/>
      </c>
      <c r="D214" s="252" t="str">
        <f>IF(Barèmes!D213="","",Barèmes!D213)</f>
        <v/>
      </c>
      <c r="E214" s="252" t="str">
        <f>IF(Barèmes!E213="","",Barèmes!E213)</f>
        <v/>
      </c>
      <c r="F214" s="252" t="str">
        <f>IF(Barèmes!F213="","",Barèmes!F213)</f>
        <v/>
      </c>
      <c r="G214" s="252" t="str">
        <f>IF(Barèmes!G213="","",Barèmes!G213)</f>
        <v/>
      </c>
      <c r="H214" s="252" t="str">
        <f>IF(Barèmes!H213="","",Barèmes!H213)</f>
        <v/>
      </c>
      <c r="I214" s="252" t="str">
        <f>IF(Barèmes!I213="","",Barèmes!I213)</f>
        <v/>
      </c>
      <c r="J214" s="240" t="str">
        <f>IF($G214="","",IF($C214=Listes!$B$32,IF('Instruction Barèmes'!$E214&lt;=Listes!$B$53,('Instruction Barèmes'!$E214*(VLOOKUP('Instruction Barèmes'!$D214,Listes!$A$54:$E$60,2,FALSE))),IF('Instruction Barèmes'!$E214&gt;Listes!$E$53,('Instruction Barèmes'!$E214*(VLOOKUP('Instruction Barèmes'!$D214,Listes!$A$54:$E$60,5,FALSE))),('Instruction Barèmes'!$E214*(VLOOKUP('Instruction Barèmes'!$D214,Listes!$A$54:$E$60,3,FALSE))+(VLOOKUP('Instruction Barèmes'!$D214,Listes!$A$54:$E$60,4,FALSE)))))))</f>
        <v/>
      </c>
      <c r="K214" s="240" t="str">
        <f>IF($G214="","",IF($C214=Listes!$B$31,IF('Instruction Barèmes'!$E214&lt;=Listes!$B$42,('Instruction Barèmes'!$E214*(VLOOKUP('Instruction Barèmes'!$D214,Listes!$A$43:$E$49,2,FALSE))),IF('Instruction Barèmes'!$E214&gt;Listes!$D$42,('Instruction Barèmes'!$E214*(VLOOKUP('Instruction Barèmes'!$D214,Listes!$A$43:$E$49,5,FALSE))),('Instruction Barèmes'!$E214*(VLOOKUP('Instruction Barèmes'!$D214,Listes!$A$43:$E$49,3,FALSE))+(VLOOKUP('Instruction Barèmes'!$D214,Listes!$A$43:$E$49,4,FALSE)))))))</f>
        <v/>
      </c>
      <c r="L214" s="240" t="str">
        <f>IF($G214="","",IF($C214=Listes!$B$34,Listes!$I$31,IF($C214=Listes!$B$35,(VLOOKUP('Instruction Barèmes'!$F214,Listes!$E$31:$F$36,2,FALSE)),IF($C214=Listes!$B$33,IF('Instruction Barèmes'!$E214&lt;=Listes!$A$64,'Instruction Barèmes'!$E214*Listes!$A$65,IF('Instruction Barèmes'!$E214&gt;Listes!$D$64,'Instruction Barèmes'!$E214*Listes!$D$65,(('Instruction Barèmes'!$E214*Listes!$B$65)+Listes!$C$65)))))))</f>
        <v/>
      </c>
      <c r="M214" s="279" t="str">
        <f>IF(Barèmes!M213="","",Barèmes!M213)</f>
        <v/>
      </c>
      <c r="N214" s="94" t="str">
        <f t="shared" si="12"/>
        <v/>
      </c>
      <c r="O214" s="254" t="str">
        <f t="shared" si="13"/>
        <v/>
      </c>
      <c r="P214" s="304" t="str">
        <f t="shared" si="14"/>
        <v/>
      </c>
      <c r="Q214" s="285" t="str">
        <f t="shared" si="15"/>
        <v/>
      </c>
      <c r="R214" s="259"/>
      <c r="S214" s="126"/>
    </row>
    <row r="215" spans="1:19" ht="20.100000000000001" customHeight="1" x14ac:dyDescent="0.25">
      <c r="A215" s="244">
        <v>209</v>
      </c>
      <c r="B215" s="252" t="str">
        <f>IF(Barèmes!B214="","",Barèmes!B214)</f>
        <v/>
      </c>
      <c r="C215" s="252" t="str">
        <f>IF(Barèmes!C214="","",Barèmes!C214)</f>
        <v/>
      </c>
      <c r="D215" s="252" t="str">
        <f>IF(Barèmes!D214="","",Barèmes!D214)</f>
        <v/>
      </c>
      <c r="E215" s="252" t="str">
        <f>IF(Barèmes!E214="","",Barèmes!E214)</f>
        <v/>
      </c>
      <c r="F215" s="252" t="str">
        <f>IF(Barèmes!F214="","",Barèmes!F214)</f>
        <v/>
      </c>
      <c r="G215" s="252" t="str">
        <f>IF(Barèmes!G214="","",Barèmes!G214)</f>
        <v/>
      </c>
      <c r="H215" s="252" t="str">
        <f>IF(Barèmes!H214="","",Barèmes!H214)</f>
        <v/>
      </c>
      <c r="I215" s="252" t="str">
        <f>IF(Barèmes!I214="","",Barèmes!I214)</f>
        <v/>
      </c>
      <c r="J215" s="240" t="str">
        <f>IF($G215="","",IF($C215=Listes!$B$32,IF('Instruction Barèmes'!$E215&lt;=Listes!$B$53,('Instruction Barèmes'!$E215*(VLOOKUP('Instruction Barèmes'!$D215,Listes!$A$54:$E$60,2,FALSE))),IF('Instruction Barèmes'!$E215&gt;Listes!$E$53,('Instruction Barèmes'!$E215*(VLOOKUP('Instruction Barèmes'!$D215,Listes!$A$54:$E$60,5,FALSE))),('Instruction Barèmes'!$E215*(VLOOKUP('Instruction Barèmes'!$D215,Listes!$A$54:$E$60,3,FALSE))+(VLOOKUP('Instruction Barèmes'!$D215,Listes!$A$54:$E$60,4,FALSE)))))))</f>
        <v/>
      </c>
      <c r="K215" s="240" t="str">
        <f>IF($G215="","",IF($C215=Listes!$B$31,IF('Instruction Barèmes'!$E215&lt;=Listes!$B$42,('Instruction Barèmes'!$E215*(VLOOKUP('Instruction Barèmes'!$D215,Listes!$A$43:$E$49,2,FALSE))),IF('Instruction Barèmes'!$E215&gt;Listes!$D$42,('Instruction Barèmes'!$E215*(VLOOKUP('Instruction Barèmes'!$D215,Listes!$A$43:$E$49,5,FALSE))),('Instruction Barèmes'!$E215*(VLOOKUP('Instruction Barèmes'!$D215,Listes!$A$43:$E$49,3,FALSE))+(VLOOKUP('Instruction Barèmes'!$D215,Listes!$A$43:$E$49,4,FALSE)))))))</f>
        <v/>
      </c>
      <c r="L215" s="240" t="str">
        <f>IF($G215="","",IF($C215=Listes!$B$34,Listes!$I$31,IF($C215=Listes!$B$35,(VLOOKUP('Instruction Barèmes'!$F215,Listes!$E$31:$F$36,2,FALSE)),IF($C215=Listes!$B$33,IF('Instruction Barèmes'!$E215&lt;=Listes!$A$64,'Instruction Barèmes'!$E215*Listes!$A$65,IF('Instruction Barèmes'!$E215&gt;Listes!$D$64,'Instruction Barèmes'!$E215*Listes!$D$65,(('Instruction Barèmes'!$E215*Listes!$B$65)+Listes!$C$65)))))))</f>
        <v/>
      </c>
      <c r="M215" s="279" t="str">
        <f>IF(Barèmes!M214="","",Barèmes!M214)</f>
        <v/>
      </c>
      <c r="N215" s="94" t="str">
        <f t="shared" si="12"/>
        <v/>
      </c>
      <c r="O215" s="254" t="str">
        <f t="shared" si="13"/>
        <v/>
      </c>
      <c r="P215" s="304" t="str">
        <f t="shared" si="14"/>
        <v/>
      </c>
      <c r="Q215" s="285" t="str">
        <f t="shared" si="15"/>
        <v/>
      </c>
      <c r="R215" s="259"/>
      <c r="S215" s="126"/>
    </row>
    <row r="216" spans="1:19" ht="20.100000000000001" customHeight="1" x14ac:dyDescent="0.25">
      <c r="A216" s="244">
        <v>210</v>
      </c>
      <c r="B216" s="252" t="str">
        <f>IF(Barèmes!B215="","",Barèmes!B215)</f>
        <v/>
      </c>
      <c r="C216" s="252" t="str">
        <f>IF(Barèmes!C215="","",Barèmes!C215)</f>
        <v/>
      </c>
      <c r="D216" s="252" t="str">
        <f>IF(Barèmes!D215="","",Barèmes!D215)</f>
        <v/>
      </c>
      <c r="E216" s="252" t="str">
        <f>IF(Barèmes!E215="","",Barèmes!E215)</f>
        <v/>
      </c>
      <c r="F216" s="252" t="str">
        <f>IF(Barèmes!F215="","",Barèmes!F215)</f>
        <v/>
      </c>
      <c r="G216" s="252" t="str">
        <f>IF(Barèmes!G215="","",Barèmes!G215)</f>
        <v/>
      </c>
      <c r="H216" s="252" t="str">
        <f>IF(Barèmes!H215="","",Barèmes!H215)</f>
        <v/>
      </c>
      <c r="I216" s="252" t="str">
        <f>IF(Barèmes!I215="","",Barèmes!I215)</f>
        <v/>
      </c>
      <c r="J216" s="240" t="str">
        <f>IF($G216="","",IF($C216=Listes!$B$32,IF('Instruction Barèmes'!$E216&lt;=Listes!$B$53,('Instruction Barèmes'!$E216*(VLOOKUP('Instruction Barèmes'!$D216,Listes!$A$54:$E$60,2,FALSE))),IF('Instruction Barèmes'!$E216&gt;Listes!$E$53,('Instruction Barèmes'!$E216*(VLOOKUP('Instruction Barèmes'!$D216,Listes!$A$54:$E$60,5,FALSE))),('Instruction Barèmes'!$E216*(VLOOKUP('Instruction Barèmes'!$D216,Listes!$A$54:$E$60,3,FALSE))+(VLOOKUP('Instruction Barèmes'!$D216,Listes!$A$54:$E$60,4,FALSE)))))))</f>
        <v/>
      </c>
      <c r="K216" s="240" t="str">
        <f>IF($G216="","",IF($C216=Listes!$B$31,IF('Instruction Barèmes'!$E216&lt;=Listes!$B$42,('Instruction Barèmes'!$E216*(VLOOKUP('Instruction Barèmes'!$D216,Listes!$A$43:$E$49,2,FALSE))),IF('Instruction Barèmes'!$E216&gt;Listes!$D$42,('Instruction Barèmes'!$E216*(VLOOKUP('Instruction Barèmes'!$D216,Listes!$A$43:$E$49,5,FALSE))),('Instruction Barèmes'!$E216*(VLOOKUP('Instruction Barèmes'!$D216,Listes!$A$43:$E$49,3,FALSE))+(VLOOKUP('Instruction Barèmes'!$D216,Listes!$A$43:$E$49,4,FALSE)))))))</f>
        <v/>
      </c>
      <c r="L216" s="240" t="str">
        <f>IF($G216="","",IF($C216=Listes!$B$34,Listes!$I$31,IF($C216=Listes!$B$35,(VLOOKUP('Instruction Barèmes'!$F216,Listes!$E$31:$F$36,2,FALSE)),IF($C216=Listes!$B$33,IF('Instruction Barèmes'!$E216&lt;=Listes!$A$64,'Instruction Barèmes'!$E216*Listes!$A$65,IF('Instruction Barèmes'!$E216&gt;Listes!$D$64,'Instruction Barèmes'!$E216*Listes!$D$65,(('Instruction Barèmes'!$E216*Listes!$B$65)+Listes!$C$65)))))))</f>
        <v/>
      </c>
      <c r="M216" s="279" t="str">
        <f>IF(Barèmes!M215="","",Barèmes!M215)</f>
        <v/>
      </c>
      <c r="N216" s="94" t="str">
        <f t="shared" si="12"/>
        <v/>
      </c>
      <c r="O216" s="254" t="str">
        <f t="shared" si="13"/>
        <v/>
      </c>
      <c r="P216" s="304" t="str">
        <f t="shared" si="14"/>
        <v/>
      </c>
      <c r="Q216" s="285" t="str">
        <f t="shared" si="15"/>
        <v/>
      </c>
      <c r="R216" s="259"/>
      <c r="S216" s="126"/>
    </row>
    <row r="217" spans="1:19" ht="20.100000000000001" customHeight="1" x14ac:dyDescent="0.25">
      <c r="A217" s="244">
        <v>211</v>
      </c>
      <c r="B217" s="252" t="str">
        <f>IF(Barèmes!B216="","",Barèmes!B216)</f>
        <v/>
      </c>
      <c r="C217" s="252" t="str">
        <f>IF(Barèmes!C216="","",Barèmes!C216)</f>
        <v/>
      </c>
      <c r="D217" s="252" t="str">
        <f>IF(Barèmes!D216="","",Barèmes!D216)</f>
        <v/>
      </c>
      <c r="E217" s="252" t="str">
        <f>IF(Barèmes!E216="","",Barèmes!E216)</f>
        <v/>
      </c>
      <c r="F217" s="252" t="str">
        <f>IF(Barèmes!F216="","",Barèmes!F216)</f>
        <v/>
      </c>
      <c r="G217" s="252" t="str">
        <f>IF(Barèmes!G216="","",Barèmes!G216)</f>
        <v/>
      </c>
      <c r="H217" s="252" t="str">
        <f>IF(Barèmes!H216="","",Barèmes!H216)</f>
        <v/>
      </c>
      <c r="I217" s="252" t="str">
        <f>IF(Barèmes!I216="","",Barèmes!I216)</f>
        <v/>
      </c>
      <c r="J217" s="240" t="str">
        <f>IF($G217="","",IF($C217=Listes!$B$32,IF('Instruction Barèmes'!$E217&lt;=Listes!$B$53,('Instruction Barèmes'!$E217*(VLOOKUP('Instruction Barèmes'!$D217,Listes!$A$54:$E$60,2,FALSE))),IF('Instruction Barèmes'!$E217&gt;Listes!$E$53,('Instruction Barèmes'!$E217*(VLOOKUP('Instruction Barèmes'!$D217,Listes!$A$54:$E$60,5,FALSE))),('Instruction Barèmes'!$E217*(VLOOKUP('Instruction Barèmes'!$D217,Listes!$A$54:$E$60,3,FALSE))+(VLOOKUP('Instruction Barèmes'!$D217,Listes!$A$54:$E$60,4,FALSE)))))))</f>
        <v/>
      </c>
      <c r="K217" s="240" t="str">
        <f>IF($G217="","",IF($C217=Listes!$B$31,IF('Instruction Barèmes'!$E217&lt;=Listes!$B$42,('Instruction Barèmes'!$E217*(VLOOKUP('Instruction Barèmes'!$D217,Listes!$A$43:$E$49,2,FALSE))),IF('Instruction Barèmes'!$E217&gt;Listes!$D$42,('Instruction Barèmes'!$E217*(VLOOKUP('Instruction Barèmes'!$D217,Listes!$A$43:$E$49,5,FALSE))),('Instruction Barèmes'!$E217*(VLOOKUP('Instruction Barèmes'!$D217,Listes!$A$43:$E$49,3,FALSE))+(VLOOKUP('Instruction Barèmes'!$D217,Listes!$A$43:$E$49,4,FALSE)))))))</f>
        <v/>
      </c>
      <c r="L217" s="240" t="str">
        <f>IF($G217="","",IF($C217=Listes!$B$34,Listes!$I$31,IF($C217=Listes!$B$35,(VLOOKUP('Instruction Barèmes'!$F217,Listes!$E$31:$F$36,2,FALSE)),IF($C217=Listes!$B$33,IF('Instruction Barèmes'!$E217&lt;=Listes!$A$64,'Instruction Barèmes'!$E217*Listes!$A$65,IF('Instruction Barèmes'!$E217&gt;Listes!$D$64,'Instruction Barèmes'!$E217*Listes!$D$65,(('Instruction Barèmes'!$E217*Listes!$B$65)+Listes!$C$65)))))))</f>
        <v/>
      </c>
      <c r="M217" s="279" t="str">
        <f>IF(Barèmes!M216="","",Barèmes!M216)</f>
        <v/>
      </c>
      <c r="N217" s="94" t="str">
        <f t="shared" si="12"/>
        <v/>
      </c>
      <c r="O217" s="254" t="str">
        <f t="shared" si="13"/>
        <v/>
      </c>
      <c r="P217" s="304" t="str">
        <f t="shared" si="14"/>
        <v/>
      </c>
      <c r="Q217" s="285" t="str">
        <f t="shared" si="15"/>
        <v/>
      </c>
      <c r="R217" s="259"/>
      <c r="S217" s="126"/>
    </row>
    <row r="218" spans="1:19" ht="20.100000000000001" customHeight="1" x14ac:dyDescent="0.25">
      <c r="A218" s="244">
        <v>212</v>
      </c>
      <c r="B218" s="252" t="str">
        <f>IF(Barèmes!B217="","",Barèmes!B217)</f>
        <v/>
      </c>
      <c r="C218" s="252" t="str">
        <f>IF(Barèmes!C217="","",Barèmes!C217)</f>
        <v/>
      </c>
      <c r="D218" s="252" t="str">
        <f>IF(Barèmes!D217="","",Barèmes!D217)</f>
        <v/>
      </c>
      <c r="E218" s="252" t="str">
        <f>IF(Barèmes!E217="","",Barèmes!E217)</f>
        <v/>
      </c>
      <c r="F218" s="252" t="str">
        <f>IF(Barèmes!F217="","",Barèmes!F217)</f>
        <v/>
      </c>
      <c r="G218" s="252" t="str">
        <f>IF(Barèmes!G217="","",Barèmes!G217)</f>
        <v/>
      </c>
      <c r="H218" s="252" t="str">
        <f>IF(Barèmes!H217="","",Barèmes!H217)</f>
        <v/>
      </c>
      <c r="I218" s="252" t="str">
        <f>IF(Barèmes!I217="","",Barèmes!I217)</f>
        <v/>
      </c>
      <c r="J218" s="240" t="str">
        <f>IF($G218="","",IF($C218=Listes!$B$32,IF('Instruction Barèmes'!$E218&lt;=Listes!$B$53,('Instruction Barèmes'!$E218*(VLOOKUP('Instruction Barèmes'!$D218,Listes!$A$54:$E$60,2,FALSE))),IF('Instruction Barèmes'!$E218&gt;Listes!$E$53,('Instruction Barèmes'!$E218*(VLOOKUP('Instruction Barèmes'!$D218,Listes!$A$54:$E$60,5,FALSE))),('Instruction Barèmes'!$E218*(VLOOKUP('Instruction Barèmes'!$D218,Listes!$A$54:$E$60,3,FALSE))+(VLOOKUP('Instruction Barèmes'!$D218,Listes!$A$54:$E$60,4,FALSE)))))))</f>
        <v/>
      </c>
      <c r="K218" s="240" t="str">
        <f>IF($G218="","",IF($C218=Listes!$B$31,IF('Instruction Barèmes'!$E218&lt;=Listes!$B$42,('Instruction Barèmes'!$E218*(VLOOKUP('Instruction Barèmes'!$D218,Listes!$A$43:$E$49,2,FALSE))),IF('Instruction Barèmes'!$E218&gt;Listes!$D$42,('Instruction Barèmes'!$E218*(VLOOKUP('Instruction Barèmes'!$D218,Listes!$A$43:$E$49,5,FALSE))),('Instruction Barèmes'!$E218*(VLOOKUP('Instruction Barèmes'!$D218,Listes!$A$43:$E$49,3,FALSE))+(VLOOKUP('Instruction Barèmes'!$D218,Listes!$A$43:$E$49,4,FALSE)))))))</f>
        <v/>
      </c>
      <c r="L218" s="240" t="str">
        <f>IF($G218="","",IF($C218=Listes!$B$34,Listes!$I$31,IF($C218=Listes!$B$35,(VLOOKUP('Instruction Barèmes'!$F218,Listes!$E$31:$F$36,2,FALSE)),IF($C218=Listes!$B$33,IF('Instruction Barèmes'!$E218&lt;=Listes!$A$64,'Instruction Barèmes'!$E218*Listes!$A$65,IF('Instruction Barèmes'!$E218&gt;Listes!$D$64,'Instruction Barèmes'!$E218*Listes!$D$65,(('Instruction Barèmes'!$E218*Listes!$B$65)+Listes!$C$65)))))))</f>
        <v/>
      </c>
      <c r="M218" s="279" t="str">
        <f>IF(Barèmes!M217="","",Barèmes!M217)</f>
        <v/>
      </c>
      <c r="N218" s="94" t="str">
        <f t="shared" si="12"/>
        <v/>
      </c>
      <c r="O218" s="254" t="str">
        <f t="shared" si="13"/>
        <v/>
      </c>
      <c r="P218" s="304" t="str">
        <f t="shared" si="14"/>
        <v/>
      </c>
      <c r="Q218" s="285" t="str">
        <f t="shared" si="15"/>
        <v/>
      </c>
      <c r="R218" s="259"/>
      <c r="S218" s="126"/>
    </row>
    <row r="219" spans="1:19" ht="20.100000000000001" customHeight="1" x14ac:dyDescent="0.25">
      <c r="A219" s="244">
        <v>213</v>
      </c>
      <c r="B219" s="252" t="str">
        <f>IF(Barèmes!B218="","",Barèmes!B218)</f>
        <v/>
      </c>
      <c r="C219" s="252" t="str">
        <f>IF(Barèmes!C218="","",Barèmes!C218)</f>
        <v/>
      </c>
      <c r="D219" s="252" t="str">
        <f>IF(Barèmes!D218="","",Barèmes!D218)</f>
        <v/>
      </c>
      <c r="E219" s="252" t="str">
        <f>IF(Barèmes!E218="","",Barèmes!E218)</f>
        <v/>
      </c>
      <c r="F219" s="252" t="str">
        <f>IF(Barèmes!F218="","",Barèmes!F218)</f>
        <v/>
      </c>
      <c r="G219" s="252" t="str">
        <f>IF(Barèmes!G218="","",Barèmes!G218)</f>
        <v/>
      </c>
      <c r="H219" s="252" t="str">
        <f>IF(Barèmes!H218="","",Barèmes!H218)</f>
        <v/>
      </c>
      <c r="I219" s="252" t="str">
        <f>IF(Barèmes!I218="","",Barèmes!I218)</f>
        <v/>
      </c>
      <c r="J219" s="240" t="str">
        <f>IF($G219="","",IF($C219=Listes!$B$32,IF('Instruction Barèmes'!$E219&lt;=Listes!$B$53,('Instruction Barèmes'!$E219*(VLOOKUP('Instruction Barèmes'!$D219,Listes!$A$54:$E$60,2,FALSE))),IF('Instruction Barèmes'!$E219&gt;Listes!$E$53,('Instruction Barèmes'!$E219*(VLOOKUP('Instruction Barèmes'!$D219,Listes!$A$54:$E$60,5,FALSE))),('Instruction Barèmes'!$E219*(VLOOKUP('Instruction Barèmes'!$D219,Listes!$A$54:$E$60,3,FALSE))+(VLOOKUP('Instruction Barèmes'!$D219,Listes!$A$54:$E$60,4,FALSE)))))))</f>
        <v/>
      </c>
      <c r="K219" s="240" t="str">
        <f>IF($G219="","",IF($C219=Listes!$B$31,IF('Instruction Barèmes'!$E219&lt;=Listes!$B$42,('Instruction Barèmes'!$E219*(VLOOKUP('Instruction Barèmes'!$D219,Listes!$A$43:$E$49,2,FALSE))),IF('Instruction Barèmes'!$E219&gt;Listes!$D$42,('Instruction Barèmes'!$E219*(VLOOKUP('Instruction Barèmes'!$D219,Listes!$A$43:$E$49,5,FALSE))),('Instruction Barèmes'!$E219*(VLOOKUP('Instruction Barèmes'!$D219,Listes!$A$43:$E$49,3,FALSE))+(VLOOKUP('Instruction Barèmes'!$D219,Listes!$A$43:$E$49,4,FALSE)))))))</f>
        <v/>
      </c>
      <c r="L219" s="240" t="str">
        <f>IF($G219="","",IF($C219=Listes!$B$34,Listes!$I$31,IF($C219=Listes!$B$35,(VLOOKUP('Instruction Barèmes'!$F219,Listes!$E$31:$F$36,2,FALSE)),IF($C219=Listes!$B$33,IF('Instruction Barèmes'!$E219&lt;=Listes!$A$64,'Instruction Barèmes'!$E219*Listes!$A$65,IF('Instruction Barèmes'!$E219&gt;Listes!$D$64,'Instruction Barèmes'!$E219*Listes!$D$65,(('Instruction Barèmes'!$E219*Listes!$B$65)+Listes!$C$65)))))))</f>
        <v/>
      </c>
      <c r="M219" s="279" t="str">
        <f>IF(Barèmes!M218="","",Barèmes!M218)</f>
        <v/>
      </c>
      <c r="N219" s="94" t="str">
        <f t="shared" si="12"/>
        <v/>
      </c>
      <c r="O219" s="254" t="str">
        <f t="shared" si="13"/>
        <v/>
      </c>
      <c r="P219" s="304" t="str">
        <f t="shared" si="14"/>
        <v/>
      </c>
      <c r="Q219" s="285" t="str">
        <f t="shared" si="15"/>
        <v/>
      </c>
      <c r="R219" s="259"/>
      <c r="S219" s="126"/>
    </row>
    <row r="220" spans="1:19" ht="20.100000000000001" customHeight="1" x14ac:dyDescent="0.25">
      <c r="A220" s="244">
        <v>214</v>
      </c>
      <c r="B220" s="252" t="str">
        <f>IF(Barèmes!B219="","",Barèmes!B219)</f>
        <v/>
      </c>
      <c r="C220" s="252" t="str">
        <f>IF(Barèmes!C219="","",Barèmes!C219)</f>
        <v/>
      </c>
      <c r="D220" s="252" t="str">
        <f>IF(Barèmes!D219="","",Barèmes!D219)</f>
        <v/>
      </c>
      <c r="E220" s="252" t="str">
        <f>IF(Barèmes!E219="","",Barèmes!E219)</f>
        <v/>
      </c>
      <c r="F220" s="252" t="str">
        <f>IF(Barèmes!F219="","",Barèmes!F219)</f>
        <v/>
      </c>
      <c r="G220" s="252" t="str">
        <f>IF(Barèmes!G219="","",Barèmes!G219)</f>
        <v/>
      </c>
      <c r="H220" s="252" t="str">
        <f>IF(Barèmes!H219="","",Barèmes!H219)</f>
        <v/>
      </c>
      <c r="I220" s="252" t="str">
        <f>IF(Barèmes!I219="","",Barèmes!I219)</f>
        <v/>
      </c>
      <c r="J220" s="240" t="str">
        <f>IF($G220="","",IF($C220=Listes!$B$32,IF('Instruction Barèmes'!$E220&lt;=Listes!$B$53,('Instruction Barèmes'!$E220*(VLOOKUP('Instruction Barèmes'!$D220,Listes!$A$54:$E$60,2,FALSE))),IF('Instruction Barèmes'!$E220&gt;Listes!$E$53,('Instruction Barèmes'!$E220*(VLOOKUP('Instruction Barèmes'!$D220,Listes!$A$54:$E$60,5,FALSE))),('Instruction Barèmes'!$E220*(VLOOKUP('Instruction Barèmes'!$D220,Listes!$A$54:$E$60,3,FALSE))+(VLOOKUP('Instruction Barèmes'!$D220,Listes!$A$54:$E$60,4,FALSE)))))))</f>
        <v/>
      </c>
      <c r="K220" s="240" t="str">
        <f>IF($G220="","",IF($C220=Listes!$B$31,IF('Instruction Barèmes'!$E220&lt;=Listes!$B$42,('Instruction Barèmes'!$E220*(VLOOKUP('Instruction Barèmes'!$D220,Listes!$A$43:$E$49,2,FALSE))),IF('Instruction Barèmes'!$E220&gt;Listes!$D$42,('Instruction Barèmes'!$E220*(VLOOKUP('Instruction Barèmes'!$D220,Listes!$A$43:$E$49,5,FALSE))),('Instruction Barèmes'!$E220*(VLOOKUP('Instruction Barèmes'!$D220,Listes!$A$43:$E$49,3,FALSE))+(VLOOKUP('Instruction Barèmes'!$D220,Listes!$A$43:$E$49,4,FALSE)))))))</f>
        <v/>
      </c>
      <c r="L220" s="240" t="str">
        <f>IF($G220="","",IF($C220=Listes!$B$34,Listes!$I$31,IF($C220=Listes!$B$35,(VLOOKUP('Instruction Barèmes'!$F220,Listes!$E$31:$F$36,2,FALSE)),IF($C220=Listes!$B$33,IF('Instruction Barèmes'!$E220&lt;=Listes!$A$64,'Instruction Barèmes'!$E220*Listes!$A$65,IF('Instruction Barèmes'!$E220&gt;Listes!$D$64,'Instruction Barèmes'!$E220*Listes!$D$65,(('Instruction Barèmes'!$E220*Listes!$B$65)+Listes!$C$65)))))))</f>
        <v/>
      </c>
      <c r="M220" s="279" t="str">
        <f>IF(Barèmes!M219="","",Barèmes!M219)</f>
        <v/>
      </c>
      <c r="N220" s="94" t="str">
        <f t="shared" si="12"/>
        <v/>
      </c>
      <c r="O220" s="254" t="str">
        <f t="shared" si="13"/>
        <v/>
      </c>
      <c r="P220" s="304" t="str">
        <f t="shared" si="14"/>
        <v/>
      </c>
      <c r="Q220" s="285" t="str">
        <f t="shared" si="15"/>
        <v/>
      </c>
      <c r="R220" s="259"/>
      <c r="S220" s="126"/>
    </row>
    <row r="221" spans="1:19" ht="20.100000000000001" customHeight="1" x14ac:dyDescent="0.25">
      <c r="A221" s="244">
        <v>215</v>
      </c>
      <c r="B221" s="252" t="str">
        <f>IF(Barèmes!B220="","",Barèmes!B220)</f>
        <v/>
      </c>
      <c r="C221" s="252" t="str">
        <f>IF(Barèmes!C220="","",Barèmes!C220)</f>
        <v/>
      </c>
      <c r="D221" s="252" t="str">
        <f>IF(Barèmes!D220="","",Barèmes!D220)</f>
        <v/>
      </c>
      <c r="E221" s="252" t="str">
        <f>IF(Barèmes!E220="","",Barèmes!E220)</f>
        <v/>
      </c>
      <c r="F221" s="252" t="str">
        <f>IF(Barèmes!F220="","",Barèmes!F220)</f>
        <v/>
      </c>
      <c r="G221" s="252" t="str">
        <f>IF(Barèmes!G220="","",Barèmes!G220)</f>
        <v/>
      </c>
      <c r="H221" s="252" t="str">
        <f>IF(Barèmes!H220="","",Barèmes!H220)</f>
        <v/>
      </c>
      <c r="I221" s="252" t="str">
        <f>IF(Barèmes!I220="","",Barèmes!I220)</f>
        <v/>
      </c>
      <c r="J221" s="240" t="str">
        <f>IF($G221="","",IF($C221=Listes!$B$32,IF('Instruction Barèmes'!$E221&lt;=Listes!$B$53,('Instruction Barèmes'!$E221*(VLOOKUP('Instruction Barèmes'!$D221,Listes!$A$54:$E$60,2,FALSE))),IF('Instruction Barèmes'!$E221&gt;Listes!$E$53,('Instruction Barèmes'!$E221*(VLOOKUP('Instruction Barèmes'!$D221,Listes!$A$54:$E$60,5,FALSE))),('Instruction Barèmes'!$E221*(VLOOKUP('Instruction Barèmes'!$D221,Listes!$A$54:$E$60,3,FALSE))+(VLOOKUP('Instruction Barèmes'!$D221,Listes!$A$54:$E$60,4,FALSE)))))))</f>
        <v/>
      </c>
      <c r="K221" s="240" t="str">
        <f>IF($G221="","",IF($C221=Listes!$B$31,IF('Instruction Barèmes'!$E221&lt;=Listes!$B$42,('Instruction Barèmes'!$E221*(VLOOKUP('Instruction Barèmes'!$D221,Listes!$A$43:$E$49,2,FALSE))),IF('Instruction Barèmes'!$E221&gt;Listes!$D$42,('Instruction Barèmes'!$E221*(VLOOKUP('Instruction Barèmes'!$D221,Listes!$A$43:$E$49,5,FALSE))),('Instruction Barèmes'!$E221*(VLOOKUP('Instruction Barèmes'!$D221,Listes!$A$43:$E$49,3,FALSE))+(VLOOKUP('Instruction Barèmes'!$D221,Listes!$A$43:$E$49,4,FALSE)))))))</f>
        <v/>
      </c>
      <c r="L221" s="240" t="str">
        <f>IF($G221="","",IF($C221=Listes!$B$34,Listes!$I$31,IF($C221=Listes!$B$35,(VLOOKUP('Instruction Barèmes'!$F221,Listes!$E$31:$F$36,2,FALSE)),IF($C221=Listes!$B$33,IF('Instruction Barèmes'!$E221&lt;=Listes!$A$64,'Instruction Barèmes'!$E221*Listes!$A$65,IF('Instruction Barèmes'!$E221&gt;Listes!$D$64,'Instruction Barèmes'!$E221*Listes!$D$65,(('Instruction Barèmes'!$E221*Listes!$B$65)+Listes!$C$65)))))))</f>
        <v/>
      </c>
      <c r="M221" s="279" t="str">
        <f>IF(Barèmes!M220="","",Barèmes!M220)</f>
        <v/>
      </c>
      <c r="N221" s="94" t="str">
        <f t="shared" si="12"/>
        <v/>
      </c>
      <c r="O221" s="254" t="str">
        <f t="shared" si="13"/>
        <v/>
      </c>
      <c r="P221" s="304" t="str">
        <f t="shared" si="14"/>
        <v/>
      </c>
      <c r="Q221" s="285" t="str">
        <f t="shared" si="15"/>
        <v/>
      </c>
      <c r="R221" s="259"/>
      <c r="S221" s="126"/>
    </row>
    <row r="222" spans="1:19" ht="20.100000000000001" customHeight="1" x14ac:dyDescent="0.25">
      <c r="A222" s="244">
        <v>216</v>
      </c>
      <c r="B222" s="252" t="str">
        <f>IF(Barèmes!B221="","",Barèmes!B221)</f>
        <v/>
      </c>
      <c r="C222" s="252" t="str">
        <f>IF(Barèmes!C221="","",Barèmes!C221)</f>
        <v/>
      </c>
      <c r="D222" s="252" t="str">
        <f>IF(Barèmes!D221="","",Barèmes!D221)</f>
        <v/>
      </c>
      <c r="E222" s="252" t="str">
        <f>IF(Barèmes!E221="","",Barèmes!E221)</f>
        <v/>
      </c>
      <c r="F222" s="252" t="str">
        <f>IF(Barèmes!F221="","",Barèmes!F221)</f>
        <v/>
      </c>
      <c r="G222" s="252" t="str">
        <f>IF(Barèmes!G221="","",Barèmes!G221)</f>
        <v/>
      </c>
      <c r="H222" s="252" t="str">
        <f>IF(Barèmes!H221="","",Barèmes!H221)</f>
        <v/>
      </c>
      <c r="I222" s="252" t="str">
        <f>IF(Barèmes!I221="","",Barèmes!I221)</f>
        <v/>
      </c>
      <c r="J222" s="240" t="str">
        <f>IF($G222="","",IF($C222=Listes!$B$32,IF('Instruction Barèmes'!$E222&lt;=Listes!$B$53,('Instruction Barèmes'!$E222*(VLOOKUP('Instruction Barèmes'!$D222,Listes!$A$54:$E$60,2,FALSE))),IF('Instruction Barèmes'!$E222&gt;Listes!$E$53,('Instruction Barèmes'!$E222*(VLOOKUP('Instruction Barèmes'!$D222,Listes!$A$54:$E$60,5,FALSE))),('Instruction Barèmes'!$E222*(VLOOKUP('Instruction Barèmes'!$D222,Listes!$A$54:$E$60,3,FALSE))+(VLOOKUP('Instruction Barèmes'!$D222,Listes!$A$54:$E$60,4,FALSE)))))))</f>
        <v/>
      </c>
      <c r="K222" s="240" t="str">
        <f>IF($G222="","",IF($C222=Listes!$B$31,IF('Instruction Barèmes'!$E222&lt;=Listes!$B$42,('Instruction Barèmes'!$E222*(VLOOKUP('Instruction Barèmes'!$D222,Listes!$A$43:$E$49,2,FALSE))),IF('Instruction Barèmes'!$E222&gt;Listes!$D$42,('Instruction Barèmes'!$E222*(VLOOKUP('Instruction Barèmes'!$D222,Listes!$A$43:$E$49,5,FALSE))),('Instruction Barèmes'!$E222*(VLOOKUP('Instruction Barèmes'!$D222,Listes!$A$43:$E$49,3,FALSE))+(VLOOKUP('Instruction Barèmes'!$D222,Listes!$A$43:$E$49,4,FALSE)))))))</f>
        <v/>
      </c>
      <c r="L222" s="240" t="str">
        <f>IF($G222="","",IF($C222=Listes!$B$34,Listes!$I$31,IF($C222=Listes!$B$35,(VLOOKUP('Instruction Barèmes'!$F222,Listes!$E$31:$F$36,2,FALSE)),IF($C222=Listes!$B$33,IF('Instruction Barèmes'!$E222&lt;=Listes!$A$64,'Instruction Barèmes'!$E222*Listes!$A$65,IF('Instruction Barèmes'!$E222&gt;Listes!$D$64,'Instruction Barèmes'!$E222*Listes!$D$65,(('Instruction Barèmes'!$E222*Listes!$B$65)+Listes!$C$65)))))))</f>
        <v/>
      </c>
      <c r="M222" s="279" t="str">
        <f>IF(Barèmes!M221="","",Barèmes!M221)</f>
        <v/>
      </c>
      <c r="N222" s="94" t="str">
        <f t="shared" si="12"/>
        <v/>
      </c>
      <c r="O222" s="254" t="str">
        <f t="shared" si="13"/>
        <v/>
      </c>
      <c r="P222" s="304" t="str">
        <f t="shared" si="14"/>
        <v/>
      </c>
      <c r="Q222" s="285" t="str">
        <f t="shared" si="15"/>
        <v/>
      </c>
      <c r="R222" s="259"/>
      <c r="S222" s="126"/>
    </row>
    <row r="223" spans="1:19" ht="20.100000000000001" customHeight="1" x14ac:dyDescent="0.25">
      <c r="A223" s="244">
        <v>217</v>
      </c>
      <c r="B223" s="252" t="str">
        <f>IF(Barèmes!B222="","",Barèmes!B222)</f>
        <v/>
      </c>
      <c r="C223" s="252" t="str">
        <f>IF(Barèmes!C222="","",Barèmes!C222)</f>
        <v/>
      </c>
      <c r="D223" s="252" t="str">
        <f>IF(Barèmes!D222="","",Barèmes!D222)</f>
        <v/>
      </c>
      <c r="E223" s="252" t="str">
        <f>IF(Barèmes!E222="","",Barèmes!E222)</f>
        <v/>
      </c>
      <c r="F223" s="252" t="str">
        <f>IF(Barèmes!F222="","",Barèmes!F222)</f>
        <v/>
      </c>
      <c r="G223" s="252" t="str">
        <f>IF(Barèmes!G222="","",Barèmes!G222)</f>
        <v/>
      </c>
      <c r="H223" s="252" t="str">
        <f>IF(Barèmes!H222="","",Barèmes!H222)</f>
        <v/>
      </c>
      <c r="I223" s="252" t="str">
        <f>IF(Barèmes!I222="","",Barèmes!I222)</f>
        <v/>
      </c>
      <c r="J223" s="240" t="str">
        <f>IF($G223="","",IF($C223=Listes!$B$32,IF('Instruction Barèmes'!$E223&lt;=Listes!$B$53,('Instruction Barèmes'!$E223*(VLOOKUP('Instruction Barèmes'!$D223,Listes!$A$54:$E$60,2,FALSE))),IF('Instruction Barèmes'!$E223&gt;Listes!$E$53,('Instruction Barèmes'!$E223*(VLOOKUP('Instruction Barèmes'!$D223,Listes!$A$54:$E$60,5,FALSE))),('Instruction Barèmes'!$E223*(VLOOKUP('Instruction Barèmes'!$D223,Listes!$A$54:$E$60,3,FALSE))+(VLOOKUP('Instruction Barèmes'!$D223,Listes!$A$54:$E$60,4,FALSE)))))))</f>
        <v/>
      </c>
      <c r="K223" s="240" t="str">
        <f>IF($G223="","",IF($C223=Listes!$B$31,IF('Instruction Barèmes'!$E223&lt;=Listes!$B$42,('Instruction Barèmes'!$E223*(VLOOKUP('Instruction Barèmes'!$D223,Listes!$A$43:$E$49,2,FALSE))),IF('Instruction Barèmes'!$E223&gt;Listes!$D$42,('Instruction Barèmes'!$E223*(VLOOKUP('Instruction Barèmes'!$D223,Listes!$A$43:$E$49,5,FALSE))),('Instruction Barèmes'!$E223*(VLOOKUP('Instruction Barèmes'!$D223,Listes!$A$43:$E$49,3,FALSE))+(VLOOKUP('Instruction Barèmes'!$D223,Listes!$A$43:$E$49,4,FALSE)))))))</f>
        <v/>
      </c>
      <c r="L223" s="240" t="str">
        <f>IF($G223="","",IF($C223=Listes!$B$34,Listes!$I$31,IF($C223=Listes!$B$35,(VLOOKUP('Instruction Barèmes'!$F223,Listes!$E$31:$F$36,2,FALSE)),IF($C223=Listes!$B$33,IF('Instruction Barèmes'!$E223&lt;=Listes!$A$64,'Instruction Barèmes'!$E223*Listes!$A$65,IF('Instruction Barèmes'!$E223&gt;Listes!$D$64,'Instruction Barèmes'!$E223*Listes!$D$65,(('Instruction Barèmes'!$E223*Listes!$B$65)+Listes!$C$65)))))))</f>
        <v/>
      </c>
      <c r="M223" s="279" t="str">
        <f>IF(Barèmes!M222="","",Barèmes!M222)</f>
        <v/>
      </c>
      <c r="N223" s="94" t="str">
        <f t="shared" si="12"/>
        <v/>
      </c>
      <c r="O223" s="254" t="str">
        <f t="shared" si="13"/>
        <v/>
      </c>
      <c r="P223" s="304" t="str">
        <f t="shared" si="14"/>
        <v/>
      </c>
      <c r="Q223" s="285" t="str">
        <f t="shared" si="15"/>
        <v/>
      </c>
      <c r="R223" s="259"/>
      <c r="S223" s="126"/>
    </row>
    <row r="224" spans="1:19" ht="20.100000000000001" customHeight="1" x14ac:dyDescent="0.25">
      <c r="A224" s="244">
        <v>218</v>
      </c>
      <c r="B224" s="252" t="str">
        <f>IF(Barèmes!B223="","",Barèmes!B223)</f>
        <v/>
      </c>
      <c r="C224" s="252" t="str">
        <f>IF(Barèmes!C223="","",Barèmes!C223)</f>
        <v/>
      </c>
      <c r="D224" s="252" t="str">
        <f>IF(Barèmes!D223="","",Barèmes!D223)</f>
        <v/>
      </c>
      <c r="E224" s="252" t="str">
        <f>IF(Barèmes!E223="","",Barèmes!E223)</f>
        <v/>
      </c>
      <c r="F224" s="252" t="str">
        <f>IF(Barèmes!F223="","",Barèmes!F223)</f>
        <v/>
      </c>
      <c r="G224" s="252" t="str">
        <f>IF(Barèmes!G223="","",Barèmes!G223)</f>
        <v/>
      </c>
      <c r="H224" s="252" t="str">
        <f>IF(Barèmes!H223="","",Barèmes!H223)</f>
        <v/>
      </c>
      <c r="I224" s="252" t="str">
        <f>IF(Barèmes!I223="","",Barèmes!I223)</f>
        <v/>
      </c>
      <c r="J224" s="240" t="str">
        <f>IF($G224="","",IF($C224=Listes!$B$32,IF('Instruction Barèmes'!$E224&lt;=Listes!$B$53,('Instruction Barèmes'!$E224*(VLOOKUP('Instruction Barèmes'!$D224,Listes!$A$54:$E$60,2,FALSE))),IF('Instruction Barèmes'!$E224&gt;Listes!$E$53,('Instruction Barèmes'!$E224*(VLOOKUP('Instruction Barèmes'!$D224,Listes!$A$54:$E$60,5,FALSE))),('Instruction Barèmes'!$E224*(VLOOKUP('Instruction Barèmes'!$D224,Listes!$A$54:$E$60,3,FALSE))+(VLOOKUP('Instruction Barèmes'!$D224,Listes!$A$54:$E$60,4,FALSE)))))))</f>
        <v/>
      </c>
      <c r="K224" s="240" t="str">
        <f>IF($G224="","",IF($C224=Listes!$B$31,IF('Instruction Barèmes'!$E224&lt;=Listes!$B$42,('Instruction Barèmes'!$E224*(VLOOKUP('Instruction Barèmes'!$D224,Listes!$A$43:$E$49,2,FALSE))),IF('Instruction Barèmes'!$E224&gt;Listes!$D$42,('Instruction Barèmes'!$E224*(VLOOKUP('Instruction Barèmes'!$D224,Listes!$A$43:$E$49,5,FALSE))),('Instruction Barèmes'!$E224*(VLOOKUP('Instruction Barèmes'!$D224,Listes!$A$43:$E$49,3,FALSE))+(VLOOKUP('Instruction Barèmes'!$D224,Listes!$A$43:$E$49,4,FALSE)))))))</f>
        <v/>
      </c>
      <c r="L224" s="240" t="str">
        <f>IF($G224="","",IF($C224=Listes!$B$34,Listes!$I$31,IF($C224=Listes!$B$35,(VLOOKUP('Instruction Barèmes'!$F224,Listes!$E$31:$F$36,2,FALSE)),IF($C224=Listes!$B$33,IF('Instruction Barèmes'!$E224&lt;=Listes!$A$64,'Instruction Barèmes'!$E224*Listes!$A$65,IF('Instruction Barèmes'!$E224&gt;Listes!$D$64,'Instruction Barèmes'!$E224*Listes!$D$65,(('Instruction Barèmes'!$E224*Listes!$B$65)+Listes!$C$65)))))))</f>
        <v/>
      </c>
      <c r="M224" s="279" t="str">
        <f>IF(Barèmes!M223="","",Barèmes!M223)</f>
        <v/>
      </c>
      <c r="N224" s="94" t="str">
        <f t="shared" si="12"/>
        <v/>
      </c>
      <c r="O224" s="254" t="str">
        <f t="shared" si="13"/>
        <v/>
      </c>
      <c r="P224" s="304" t="str">
        <f t="shared" si="14"/>
        <v/>
      </c>
      <c r="Q224" s="285" t="str">
        <f t="shared" si="15"/>
        <v/>
      </c>
      <c r="R224" s="259"/>
      <c r="S224" s="126"/>
    </row>
    <row r="225" spans="1:19" ht="20.100000000000001" customHeight="1" x14ac:dyDescent="0.25">
      <c r="A225" s="244">
        <v>219</v>
      </c>
      <c r="B225" s="252" t="str">
        <f>IF(Barèmes!B224="","",Barèmes!B224)</f>
        <v/>
      </c>
      <c r="C225" s="252" t="str">
        <f>IF(Barèmes!C224="","",Barèmes!C224)</f>
        <v/>
      </c>
      <c r="D225" s="252" t="str">
        <f>IF(Barèmes!D224="","",Barèmes!D224)</f>
        <v/>
      </c>
      <c r="E225" s="252" t="str">
        <f>IF(Barèmes!E224="","",Barèmes!E224)</f>
        <v/>
      </c>
      <c r="F225" s="252" t="str">
        <f>IF(Barèmes!F224="","",Barèmes!F224)</f>
        <v/>
      </c>
      <c r="G225" s="252" t="str">
        <f>IF(Barèmes!G224="","",Barèmes!G224)</f>
        <v/>
      </c>
      <c r="H225" s="252" t="str">
        <f>IF(Barèmes!H224="","",Barèmes!H224)</f>
        <v/>
      </c>
      <c r="I225" s="252" t="str">
        <f>IF(Barèmes!I224="","",Barèmes!I224)</f>
        <v/>
      </c>
      <c r="J225" s="240" t="str">
        <f>IF($G225="","",IF($C225=Listes!$B$32,IF('Instruction Barèmes'!$E225&lt;=Listes!$B$53,('Instruction Barèmes'!$E225*(VLOOKUP('Instruction Barèmes'!$D225,Listes!$A$54:$E$60,2,FALSE))),IF('Instruction Barèmes'!$E225&gt;Listes!$E$53,('Instruction Barèmes'!$E225*(VLOOKUP('Instruction Barèmes'!$D225,Listes!$A$54:$E$60,5,FALSE))),('Instruction Barèmes'!$E225*(VLOOKUP('Instruction Barèmes'!$D225,Listes!$A$54:$E$60,3,FALSE))+(VLOOKUP('Instruction Barèmes'!$D225,Listes!$A$54:$E$60,4,FALSE)))))))</f>
        <v/>
      </c>
      <c r="K225" s="240" t="str">
        <f>IF($G225="","",IF($C225=Listes!$B$31,IF('Instruction Barèmes'!$E225&lt;=Listes!$B$42,('Instruction Barèmes'!$E225*(VLOOKUP('Instruction Barèmes'!$D225,Listes!$A$43:$E$49,2,FALSE))),IF('Instruction Barèmes'!$E225&gt;Listes!$D$42,('Instruction Barèmes'!$E225*(VLOOKUP('Instruction Barèmes'!$D225,Listes!$A$43:$E$49,5,FALSE))),('Instruction Barèmes'!$E225*(VLOOKUP('Instruction Barèmes'!$D225,Listes!$A$43:$E$49,3,FALSE))+(VLOOKUP('Instruction Barèmes'!$D225,Listes!$A$43:$E$49,4,FALSE)))))))</f>
        <v/>
      </c>
      <c r="L225" s="240" t="str">
        <f>IF($G225="","",IF($C225=Listes!$B$34,Listes!$I$31,IF($C225=Listes!$B$35,(VLOOKUP('Instruction Barèmes'!$F225,Listes!$E$31:$F$36,2,FALSE)),IF($C225=Listes!$B$33,IF('Instruction Barèmes'!$E225&lt;=Listes!$A$64,'Instruction Barèmes'!$E225*Listes!$A$65,IF('Instruction Barèmes'!$E225&gt;Listes!$D$64,'Instruction Barèmes'!$E225*Listes!$D$65,(('Instruction Barèmes'!$E225*Listes!$B$65)+Listes!$C$65)))))))</f>
        <v/>
      </c>
      <c r="M225" s="279" t="str">
        <f>IF(Barèmes!M224="","",Barèmes!M224)</f>
        <v/>
      </c>
      <c r="N225" s="94" t="str">
        <f t="shared" si="12"/>
        <v/>
      </c>
      <c r="O225" s="254" t="str">
        <f t="shared" si="13"/>
        <v/>
      </c>
      <c r="P225" s="304" t="str">
        <f t="shared" si="14"/>
        <v/>
      </c>
      <c r="Q225" s="285" t="str">
        <f t="shared" si="15"/>
        <v/>
      </c>
      <c r="R225" s="259"/>
      <c r="S225" s="126"/>
    </row>
    <row r="226" spans="1:19" ht="20.100000000000001" customHeight="1" x14ac:dyDescent="0.25">
      <c r="A226" s="244">
        <v>220</v>
      </c>
      <c r="B226" s="252" t="str">
        <f>IF(Barèmes!B225="","",Barèmes!B225)</f>
        <v/>
      </c>
      <c r="C226" s="252" t="str">
        <f>IF(Barèmes!C225="","",Barèmes!C225)</f>
        <v/>
      </c>
      <c r="D226" s="252" t="str">
        <f>IF(Barèmes!D225="","",Barèmes!D225)</f>
        <v/>
      </c>
      <c r="E226" s="252" t="str">
        <f>IF(Barèmes!E225="","",Barèmes!E225)</f>
        <v/>
      </c>
      <c r="F226" s="252" t="str">
        <f>IF(Barèmes!F225="","",Barèmes!F225)</f>
        <v/>
      </c>
      <c r="G226" s="252" t="str">
        <f>IF(Barèmes!G225="","",Barèmes!G225)</f>
        <v/>
      </c>
      <c r="H226" s="252" t="str">
        <f>IF(Barèmes!H225="","",Barèmes!H225)</f>
        <v/>
      </c>
      <c r="I226" s="252" t="str">
        <f>IF(Barèmes!I225="","",Barèmes!I225)</f>
        <v/>
      </c>
      <c r="J226" s="240" t="str">
        <f>IF($G226="","",IF($C226=Listes!$B$32,IF('Instruction Barèmes'!$E226&lt;=Listes!$B$53,('Instruction Barèmes'!$E226*(VLOOKUP('Instruction Barèmes'!$D226,Listes!$A$54:$E$60,2,FALSE))),IF('Instruction Barèmes'!$E226&gt;Listes!$E$53,('Instruction Barèmes'!$E226*(VLOOKUP('Instruction Barèmes'!$D226,Listes!$A$54:$E$60,5,FALSE))),('Instruction Barèmes'!$E226*(VLOOKUP('Instruction Barèmes'!$D226,Listes!$A$54:$E$60,3,FALSE))+(VLOOKUP('Instruction Barèmes'!$D226,Listes!$A$54:$E$60,4,FALSE)))))))</f>
        <v/>
      </c>
      <c r="K226" s="240" t="str">
        <f>IF($G226="","",IF($C226=Listes!$B$31,IF('Instruction Barèmes'!$E226&lt;=Listes!$B$42,('Instruction Barèmes'!$E226*(VLOOKUP('Instruction Barèmes'!$D226,Listes!$A$43:$E$49,2,FALSE))),IF('Instruction Barèmes'!$E226&gt;Listes!$D$42,('Instruction Barèmes'!$E226*(VLOOKUP('Instruction Barèmes'!$D226,Listes!$A$43:$E$49,5,FALSE))),('Instruction Barèmes'!$E226*(VLOOKUP('Instruction Barèmes'!$D226,Listes!$A$43:$E$49,3,FALSE))+(VLOOKUP('Instruction Barèmes'!$D226,Listes!$A$43:$E$49,4,FALSE)))))))</f>
        <v/>
      </c>
      <c r="L226" s="240" t="str">
        <f>IF($G226="","",IF($C226=Listes!$B$34,Listes!$I$31,IF($C226=Listes!$B$35,(VLOOKUP('Instruction Barèmes'!$F226,Listes!$E$31:$F$36,2,FALSE)),IF($C226=Listes!$B$33,IF('Instruction Barèmes'!$E226&lt;=Listes!$A$64,'Instruction Barèmes'!$E226*Listes!$A$65,IF('Instruction Barèmes'!$E226&gt;Listes!$D$64,'Instruction Barèmes'!$E226*Listes!$D$65,(('Instruction Barèmes'!$E226*Listes!$B$65)+Listes!$C$65)))))))</f>
        <v/>
      </c>
      <c r="M226" s="279" t="str">
        <f>IF(Barèmes!M225="","",Barèmes!M225)</f>
        <v/>
      </c>
      <c r="N226" s="94" t="str">
        <f t="shared" si="12"/>
        <v/>
      </c>
      <c r="O226" s="254" t="str">
        <f t="shared" si="13"/>
        <v/>
      </c>
      <c r="P226" s="304" t="str">
        <f t="shared" si="14"/>
        <v/>
      </c>
      <c r="Q226" s="285" t="str">
        <f t="shared" si="15"/>
        <v/>
      </c>
      <c r="R226" s="259"/>
      <c r="S226" s="126"/>
    </row>
    <row r="227" spans="1:19" ht="20.100000000000001" customHeight="1" x14ac:dyDescent="0.25">
      <c r="A227" s="244">
        <v>221</v>
      </c>
      <c r="B227" s="252" t="str">
        <f>IF(Barèmes!B226="","",Barèmes!B226)</f>
        <v/>
      </c>
      <c r="C227" s="252" t="str">
        <f>IF(Barèmes!C226="","",Barèmes!C226)</f>
        <v/>
      </c>
      <c r="D227" s="252" t="str">
        <f>IF(Barèmes!D226="","",Barèmes!D226)</f>
        <v/>
      </c>
      <c r="E227" s="252" t="str">
        <f>IF(Barèmes!E226="","",Barèmes!E226)</f>
        <v/>
      </c>
      <c r="F227" s="252" t="str">
        <f>IF(Barèmes!F226="","",Barèmes!F226)</f>
        <v/>
      </c>
      <c r="G227" s="252" t="str">
        <f>IF(Barèmes!G226="","",Barèmes!G226)</f>
        <v/>
      </c>
      <c r="H227" s="252" t="str">
        <f>IF(Barèmes!H226="","",Barèmes!H226)</f>
        <v/>
      </c>
      <c r="I227" s="252" t="str">
        <f>IF(Barèmes!I226="","",Barèmes!I226)</f>
        <v/>
      </c>
      <c r="J227" s="240" t="str">
        <f>IF($G227="","",IF($C227=Listes!$B$32,IF('Instruction Barèmes'!$E227&lt;=Listes!$B$53,('Instruction Barèmes'!$E227*(VLOOKUP('Instruction Barèmes'!$D227,Listes!$A$54:$E$60,2,FALSE))),IF('Instruction Barèmes'!$E227&gt;Listes!$E$53,('Instruction Barèmes'!$E227*(VLOOKUP('Instruction Barèmes'!$D227,Listes!$A$54:$E$60,5,FALSE))),('Instruction Barèmes'!$E227*(VLOOKUP('Instruction Barèmes'!$D227,Listes!$A$54:$E$60,3,FALSE))+(VLOOKUP('Instruction Barèmes'!$D227,Listes!$A$54:$E$60,4,FALSE)))))))</f>
        <v/>
      </c>
      <c r="K227" s="240" t="str">
        <f>IF($G227="","",IF($C227=Listes!$B$31,IF('Instruction Barèmes'!$E227&lt;=Listes!$B$42,('Instruction Barèmes'!$E227*(VLOOKUP('Instruction Barèmes'!$D227,Listes!$A$43:$E$49,2,FALSE))),IF('Instruction Barèmes'!$E227&gt;Listes!$D$42,('Instruction Barèmes'!$E227*(VLOOKUP('Instruction Barèmes'!$D227,Listes!$A$43:$E$49,5,FALSE))),('Instruction Barèmes'!$E227*(VLOOKUP('Instruction Barèmes'!$D227,Listes!$A$43:$E$49,3,FALSE))+(VLOOKUP('Instruction Barèmes'!$D227,Listes!$A$43:$E$49,4,FALSE)))))))</f>
        <v/>
      </c>
      <c r="L227" s="240" t="str">
        <f>IF($G227="","",IF($C227=Listes!$B$34,Listes!$I$31,IF($C227=Listes!$B$35,(VLOOKUP('Instruction Barèmes'!$F227,Listes!$E$31:$F$36,2,FALSE)),IF($C227=Listes!$B$33,IF('Instruction Barèmes'!$E227&lt;=Listes!$A$64,'Instruction Barèmes'!$E227*Listes!$A$65,IF('Instruction Barèmes'!$E227&gt;Listes!$D$64,'Instruction Barèmes'!$E227*Listes!$D$65,(('Instruction Barèmes'!$E227*Listes!$B$65)+Listes!$C$65)))))))</f>
        <v/>
      </c>
      <c r="M227" s="279" t="str">
        <f>IF(Barèmes!M226="","",Barèmes!M226)</f>
        <v/>
      </c>
      <c r="N227" s="94" t="str">
        <f t="shared" si="12"/>
        <v/>
      </c>
      <c r="O227" s="254" t="str">
        <f t="shared" si="13"/>
        <v/>
      </c>
      <c r="P227" s="304" t="str">
        <f t="shared" si="14"/>
        <v/>
      </c>
      <c r="Q227" s="285" t="str">
        <f t="shared" si="15"/>
        <v/>
      </c>
      <c r="R227" s="259"/>
      <c r="S227" s="126"/>
    </row>
    <row r="228" spans="1:19" ht="20.100000000000001" customHeight="1" x14ac:dyDescent="0.25">
      <c r="A228" s="244">
        <v>222</v>
      </c>
      <c r="B228" s="252" t="str">
        <f>IF(Barèmes!B227="","",Barèmes!B227)</f>
        <v/>
      </c>
      <c r="C228" s="252" t="str">
        <f>IF(Barèmes!C227="","",Barèmes!C227)</f>
        <v/>
      </c>
      <c r="D228" s="252" t="str">
        <f>IF(Barèmes!D227="","",Barèmes!D227)</f>
        <v/>
      </c>
      <c r="E228" s="252" t="str">
        <f>IF(Barèmes!E227="","",Barèmes!E227)</f>
        <v/>
      </c>
      <c r="F228" s="252" t="str">
        <f>IF(Barèmes!F227="","",Barèmes!F227)</f>
        <v/>
      </c>
      <c r="G228" s="252" t="str">
        <f>IF(Barèmes!G227="","",Barèmes!G227)</f>
        <v/>
      </c>
      <c r="H228" s="252" t="str">
        <f>IF(Barèmes!H227="","",Barèmes!H227)</f>
        <v/>
      </c>
      <c r="I228" s="252" t="str">
        <f>IF(Barèmes!I227="","",Barèmes!I227)</f>
        <v/>
      </c>
      <c r="J228" s="240" t="str">
        <f>IF($G228="","",IF($C228=Listes!$B$32,IF('Instruction Barèmes'!$E228&lt;=Listes!$B$53,('Instruction Barèmes'!$E228*(VLOOKUP('Instruction Barèmes'!$D228,Listes!$A$54:$E$60,2,FALSE))),IF('Instruction Barèmes'!$E228&gt;Listes!$E$53,('Instruction Barèmes'!$E228*(VLOOKUP('Instruction Barèmes'!$D228,Listes!$A$54:$E$60,5,FALSE))),('Instruction Barèmes'!$E228*(VLOOKUP('Instruction Barèmes'!$D228,Listes!$A$54:$E$60,3,FALSE))+(VLOOKUP('Instruction Barèmes'!$D228,Listes!$A$54:$E$60,4,FALSE)))))))</f>
        <v/>
      </c>
      <c r="K228" s="240" t="str">
        <f>IF($G228="","",IF($C228=Listes!$B$31,IF('Instruction Barèmes'!$E228&lt;=Listes!$B$42,('Instruction Barèmes'!$E228*(VLOOKUP('Instruction Barèmes'!$D228,Listes!$A$43:$E$49,2,FALSE))),IF('Instruction Barèmes'!$E228&gt;Listes!$D$42,('Instruction Barèmes'!$E228*(VLOOKUP('Instruction Barèmes'!$D228,Listes!$A$43:$E$49,5,FALSE))),('Instruction Barèmes'!$E228*(VLOOKUP('Instruction Barèmes'!$D228,Listes!$A$43:$E$49,3,FALSE))+(VLOOKUP('Instruction Barèmes'!$D228,Listes!$A$43:$E$49,4,FALSE)))))))</f>
        <v/>
      </c>
      <c r="L228" s="240" t="str">
        <f>IF($G228="","",IF($C228=Listes!$B$34,Listes!$I$31,IF($C228=Listes!$B$35,(VLOOKUP('Instruction Barèmes'!$F228,Listes!$E$31:$F$36,2,FALSE)),IF($C228=Listes!$B$33,IF('Instruction Barèmes'!$E228&lt;=Listes!$A$64,'Instruction Barèmes'!$E228*Listes!$A$65,IF('Instruction Barèmes'!$E228&gt;Listes!$D$64,'Instruction Barèmes'!$E228*Listes!$D$65,(('Instruction Barèmes'!$E228*Listes!$B$65)+Listes!$C$65)))))))</f>
        <v/>
      </c>
      <c r="M228" s="279" t="str">
        <f>IF(Barèmes!M227="","",Barèmes!M227)</f>
        <v/>
      </c>
      <c r="N228" s="94" t="str">
        <f t="shared" si="12"/>
        <v/>
      </c>
      <c r="O228" s="254" t="str">
        <f t="shared" si="13"/>
        <v/>
      </c>
      <c r="P228" s="304" t="str">
        <f t="shared" si="14"/>
        <v/>
      </c>
      <c r="Q228" s="285" t="str">
        <f t="shared" si="15"/>
        <v/>
      </c>
      <c r="R228" s="259"/>
      <c r="S228" s="126"/>
    </row>
    <row r="229" spans="1:19" ht="20.100000000000001" customHeight="1" x14ac:dyDescent="0.25">
      <c r="A229" s="244">
        <v>223</v>
      </c>
      <c r="B229" s="252" t="str">
        <f>IF(Barèmes!B228="","",Barèmes!B228)</f>
        <v/>
      </c>
      <c r="C229" s="252" t="str">
        <f>IF(Barèmes!C228="","",Barèmes!C228)</f>
        <v/>
      </c>
      <c r="D229" s="252" t="str">
        <f>IF(Barèmes!D228="","",Barèmes!D228)</f>
        <v/>
      </c>
      <c r="E229" s="252" t="str">
        <f>IF(Barèmes!E228="","",Barèmes!E228)</f>
        <v/>
      </c>
      <c r="F229" s="252" t="str">
        <f>IF(Barèmes!F228="","",Barèmes!F228)</f>
        <v/>
      </c>
      <c r="G229" s="252" t="str">
        <f>IF(Barèmes!G228="","",Barèmes!G228)</f>
        <v/>
      </c>
      <c r="H229" s="252" t="str">
        <f>IF(Barèmes!H228="","",Barèmes!H228)</f>
        <v/>
      </c>
      <c r="I229" s="252" t="str">
        <f>IF(Barèmes!I228="","",Barèmes!I228)</f>
        <v/>
      </c>
      <c r="J229" s="240" t="str">
        <f>IF($G229="","",IF($C229=Listes!$B$32,IF('Instruction Barèmes'!$E229&lt;=Listes!$B$53,('Instruction Barèmes'!$E229*(VLOOKUP('Instruction Barèmes'!$D229,Listes!$A$54:$E$60,2,FALSE))),IF('Instruction Barèmes'!$E229&gt;Listes!$E$53,('Instruction Barèmes'!$E229*(VLOOKUP('Instruction Barèmes'!$D229,Listes!$A$54:$E$60,5,FALSE))),('Instruction Barèmes'!$E229*(VLOOKUP('Instruction Barèmes'!$D229,Listes!$A$54:$E$60,3,FALSE))+(VLOOKUP('Instruction Barèmes'!$D229,Listes!$A$54:$E$60,4,FALSE)))))))</f>
        <v/>
      </c>
      <c r="K229" s="240" t="str">
        <f>IF($G229="","",IF($C229=Listes!$B$31,IF('Instruction Barèmes'!$E229&lt;=Listes!$B$42,('Instruction Barèmes'!$E229*(VLOOKUP('Instruction Barèmes'!$D229,Listes!$A$43:$E$49,2,FALSE))),IF('Instruction Barèmes'!$E229&gt;Listes!$D$42,('Instruction Barèmes'!$E229*(VLOOKUP('Instruction Barèmes'!$D229,Listes!$A$43:$E$49,5,FALSE))),('Instruction Barèmes'!$E229*(VLOOKUP('Instruction Barèmes'!$D229,Listes!$A$43:$E$49,3,FALSE))+(VLOOKUP('Instruction Barèmes'!$D229,Listes!$A$43:$E$49,4,FALSE)))))))</f>
        <v/>
      </c>
      <c r="L229" s="240" t="str">
        <f>IF($G229="","",IF($C229=Listes!$B$34,Listes!$I$31,IF($C229=Listes!$B$35,(VLOOKUP('Instruction Barèmes'!$F229,Listes!$E$31:$F$36,2,FALSE)),IF($C229=Listes!$B$33,IF('Instruction Barèmes'!$E229&lt;=Listes!$A$64,'Instruction Barèmes'!$E229*Listes!$A$65,IF('Instruction Barèmes'!$E229&gt;Listes!$D$64,'Instruction Barèmes'!$E229*Listes!$D$65,(('Instruction Barèmes'!$E229*Listes!$B$65)+Listes!$C$65)))))))</f>
        <v/>
      </c>
      <c r="M229" s="279" t="str">
        <f>IF(Barèmes!M228="","",Barèmes!M228)</f>
        <v/>
      </c>
      <c r="N229" s="94" t="str">
        <f t="shared" si="12"/>
        <v/>
      </c>
      <c r="O229" s="254" t="str">
        <f t="shared" si="13"/>
        <v/>
      </c>
      <c r="P229" s="304" t="str">
        <f t="shared" si="14"/>
        <v/>
      </c>
      <c r="Q229" s="285" t="str">
        <f t="shared" si="15"/>
        <v/>
      </c>
      <c r="R229" s="259"/>
      <c r="S229" s="126"/>
    </row>
    <row r="230" spans="1:19" ht="20.100000000000001" customHeight="1" x14ac:dyDescent="0.25">
      <c r="A230" s="244">
        <v>224</v>
      </c>
      <c r="B230" s="252" t="str">
        <f>IF(Barèmes!B229="","",Barèmes!B229)</f>
        <v/>
      </c>
      <c r="C230" s="252" t="str">
        <f>IF(Barèmes!C229="","",Barèmes!C229)</f>
        <v/>
      </c>
      <c r="D230" s="252" t="str">
        <f>IF(Barèmes!D229="","",Barèmes!D229)</f>
        <v/>
      </c>
      <c r="E230" s="252" t="str">
        <f>IF(Barèmes!E229="","",Barèmes!E229)</f>
        <v/>
      </c>
      <c r="F230" s="252" t="str">
        <f>IF(Barèmes!F229="","",Barèmes!F229)</f>
        <v/>
      </c>
      <c r="G230" s="252" t="str">
        <f>IF(Barèmes!G229="","",Barèmes!G229)</f>
        <v/>
      </c>
      <c r="H230" s="252" t="str">
        <f>IF(Barèmes!H229="","",Barèmes!H229)</f>
        <v/>
      </c>
      <c r="I230" s="252" t="str">
        <f>IF(Barèmes!I229="","",Barèmes!I229)</f>
        <v/>
      </c>
      <c r="J230" s="240" t="str">
        <f>IF($G230="","",IF($C230=Listes!$B$32,IF('Instruction Barèmes'!$E230&lt;=Listes!$B$53,('Instruction Barèmes'!$E230*(VLOOKUP('Instruction Barèmes'!$D230,Listes!$A$54:$E$60,2,FALSE))),IF('Instruction Barèmes'!$E230&gt;Listes!$E$53,('Instruction Barèmes'!$E230*(VLOOKUP('Instruction Barèmes'!$D230,Listes!$A$54:$E$60,5,FALSE))),('Instruction Barèmes'!$E230*(VLOOKUP('Instruction Barèmes'!$D230,Listes!$A$54:$E$60,3,FALSE))+(VLOOKUP('Instruction Barèmes'!$D230,Listes!$A$54:$E$60,4,FALSE)))))))</f>
        <v/>
      </c>
      <c r="K230" s="240" t="str">
        <f>IF($G230="","",IF($C230=Listes!$B$31,IF('Instruction Barèmes'!$E230&lt;=Listes!$B$42,('Instruction Barèmes'!$E230*(VLOOKUP('Instruction Barèmes'!$D230,Listes!$A$43:$E$49,2,FALSE))),IF('Instruction Barèmes'!$E230&gt;Listes!$D$42,('Instruction Barèmes'!$E230*(VLOOKUP('Instruction Barèmes'!$D230,Listes!$A$43:$E$49,5,FALSE))),('Instruction Barèmes'!$E230*(VLOOKUP('Instruction Barèmes'!$D230,Listes!$A$43:$E$49,3,FALSE))+(VLOOKUP('Instruction Barèmes'!$D230,Listes!$A$43:$E$49,4,FALSE)))))))</f>
        <v/>
      </c>
      <c r="L230" s="240" t="str">
        <f>IF($G230="","",IF($C230=Listes!$B$34,Listes!$I$31,IF($C230=Listes!$B$35,(VLOOKUP('Instruction Barèmes'!$F230,Listes!$E$31:$F$36,2,FALSE)),IF($C230=Listes!$B$33,IF('Instruction Barèmes'!$E230&lt;=Listes!$A$64,'Instruction Barèmes'!$E230*Listes!$A$65,IF('Instruction Barèmes'!$E230&gt;Listes!$D$64,'Instruction Barèmes'!$E230*Listes!$D$65,(('Instruction Barèmes'!$E230*Listes!$B$65)+Listes!$C$65)))))))</f>
        <v/>
      </c>
      <c r="M230" s="279" t="str">
        <f>IF(Barèmes!M229="","",Barèmes!M229)</f>
        <v/>
      </c>
      <c r="N230" s="94" t="str">
        <f t="shared" si="12"/>
        <v/>
      </c>
      <c r="O230" s="254" t="str">
        <f t="shared" si="13"/>
        <v/>
      </c>
      <c r="P230" s="304" t="str">
        <f t="shared" si="14"/>
        <v/>
      </c>
      <c r="Q230" s="285" t="str">
        <f t="shared" si="15"/>
        <v/>
      </c>
      <c r="R230" s="259"/>
      <c r="S230" s="126"/>
    </row>
    <row r="231" spans="1:19" ht="20.100000000000001" customHeight="1" x14ac:dyDescent="0.25">
      <c r="A231" s="244">
        <v>225</v>
      </c>
      <c r="B231" s="252" t="str">
        <f>IF(Barèmes!B230="","",Barèmes!B230)</f>
        <v/>
      </c>
      <c r="C231" s="252" t="str">
        <f>IF(Barèmes!C230="","",Barèmes!C230)</f>
        <v/>
      </c>
      <c r="D231" s="252" t="str">
        <f>IF(Barèmes!D230="","",Barèmes!D230)</f>
        <v/>
      </c>
      <c r="E231" s="252" t="str">
        <f>IF(Barèmes!E230="","",Barèmes!E230)</f>
        <v/>
      </c>
      <c r="F231" s="252" t="str">
        <f>IF(Barèmes!F230="","",Barèmes!F230)</f>
        <v/>
      </c>
      <c r="G231" s="252" t="str">
        <f>IF(Barèmes!G230="","",Barèmes!G230)</f>
        <v/>
      </c>
      <c r="H231" s="252" t="str">
        <f>IF(Barèmes!H230="","",Barèmes!H230)</f>
        <v/>
      </c>
      <c r="I231" s="252" t="str">
        <f>IF(Barèmes!I230="","",Barèmes!I230)</f>
        <v/>
      </c>
      <c r="J231" s="240" t="str">
        <f>IF($G231="","",IF($C231=Listes!$B$32,IF('Instruction Barèmes'!$E231&lt;=Listes!$B$53,('Instruction Barèmes'!$E231*(VLOOKUP('Instruction Barèmes'!$D231,Listes!$A$54:$E$60,2,FALSE))),IF('Instruction Barèmes'!$E231&gt;Listes!$E$53,('Instruction Barèmes'!$E231*(VLOOKUP('Instruction Barèmes'!$D231,Listes!$A$54:$E$60,5,FALSE))),('Instruction Barèmes'!$E231*(VLOOKUP('Instruction Barèmes'!$D231,Listes!$A$54:$E$60,3,FALSE))+(VLOOKUP('Instruction Barèmes'!$D231,Listes!$A$54:$E$60,4,FALSE)))))))</f>
        <v/>
      </c>
      <c r="K231" s="240" t="str">
        <f>IF($G231="","",IF($C231=Listes!$B$31,IF('Instruction Barèmes'!$E231&lt;=Listes!$B$42,('Instruction Barèmes'!$E231*(VLOOKUP('Instruction Barèmes'!$D231,Listes!$A$43:$E$49,2,FALSE))),IF('Instruction Barèmes'!$E231&gt;Listes!$D$42,('Instruction Barèmes'!$E231*(VLOOKUP('Instruction Barèmes'!$D231,Listes!$A$43:$E$49,5,FALSE))),('Instruction Barèmes'!$E231*(VLOOKUP('Instruction Barèmes'!$D231,Listes!$A$43:$E$49,3,FALSE))+(VLOOKUP('Instruction Barèmes'!$D231,Listes!$A$43:$E$49,4,FALSE)))))))</f>
        <v/>
      </c>
      <c r="L231" s="240" t="str">
        <f>IF($G231="","",IF($C231=Listes!$B$34,Listes!$I$31,IF($C231=Listes!$B$35,(VLOOKUP('Instruction Barèmes'!$F231,Listes!$E$31:$F$36,2,FALSE)),IF($C231=Listes!$B$33,IF('Instruction Barèmes'!$E231&lt;=Listes!$A$64,'Instruction Barèmes'!$E231*Listes!$A$65,IF('Instruction Barèmes'!$E231&gt;Listes!$D$64,'Instruction Barèmes'!$E231*Listes!$D$65,(('Instruction Barèmes'!$E231*Listes!$B$65)+Listes!$C$65)))))))</f>
        <v/>
      </c>
      <c r="M231" s="279" t="str">
        <f>IF(Barèmes!M230="","",Barèmes!M230)</f>
        <v/>
      </c>
      <c r="N231" s="94" t="str">
        <f t="shared" si="12"/>
        <v/>
      </c>
      <c r="O231" s="254" t="str">
        <f t="shared" si="13"/>
        <v/>
      </c>
      <c r="P231" s="304" t="str">
        <f t="shared" si="14"/>
        <v/>
      </c>
      <c r="Q231" s="285" t="str">
        <f t="shared" si="15"/>
        <v/>
      </c>
      <c r="R231" s="259"/>
      <c r="S231" s="126"/>
    </row>
    <row r="232" spans="1:19" ht="20.100000000000001" customHeight="1" x14ac:dyDescent="0.25">
      <c r="A232" s="244">
        <v>226</v>
      </c>
      <c r="B232" s="252" t="str">
        <f>IF(Barèmes!B231="","",Barèmes!B231)</f>
        <v/>
      </c>
      <c r="C232" s="252" t="str">
        <f>IF(Barèmes!C231="","",Barèmes!C231)</f>
        <v/>
      </c>
      <c r="D232" s="252" t="str">
        <f>IF(Barèmes!D231="","",Barèmes!D231)</f>
        <v/>
      </c>
      <c r="E232" s="252" t="str">
        <f>IF(Barèmes!E231="","",Barèmes!E231)</f>
        <v/>
      </c>
      <c r="F232" s="252" t="str">
        <f>IF(Barèmes!F231="","",Barèmes!F231)</f>
        <v/>
      </c>
      <c r="G232" s="252" t="str">
        <f>IF(Barèmes!G231="","",Barèmes!G231)</f>
        <v/>
      </c>
      <c r="H232" s="252" t="str">
        <f>IF(Barèmes!H231="","",Barèmes!H231)</f>
        <v/>
      </c>
      <c r="I232" s="252" t="str">
        <f>IF(Barèmes!I231="","",Barèmes!I231)</f>
        <v/>
      </c>
      <c r="J232" s="240" t="str">
        <f>IF($G232="","",IF($C232=Listes!$B$32,IF('Instruction Barèmes'!$E232&lt;=Listes!$B$53,('Instruction Barèmes'!$E232*(VLOOKUP('Instruction Barèmes'!$D232,Listes!$A$54:$E$60,2,FALSE))),IF('Instruction Barèmes'!$E232&gt;Listes!$E$53,('Instruction Barèmes'!$E232*(VLOOKUP('Instruction Barèmes'!$D232,Listes!$A$54:$E$60,5,FALSE))),('Instruction Barèmes'!$E232*(VLOOKUP('Instruction Barèmes'!$D232,Listes!$A$54:$E$60,3,FALSE))+(VLOOKUP('Instruction Barèmes'!$D232,Listes!$A$54:$E$60,4,FALSE)))))))</f>
        <v/>
      </c>
      <c r="K232" s="240" t="str">
        <f>IF($G232="","",IF($C232=Listes!$B$31,IF('Instruction Barèmes'!$E232&lt;=Listes!$B$42,('Instruction Barèmes'!$E232*(VLOOKUP('Instruction Barèmes'!$D232,Listes!$A$43:$E$49,2,FALSE))),IF('Instruction Barèmes'!$E232&gt;Listes!$D$42,('Instruction Barèmes'!$E232*(VLOOKUP('Instruction Barèmes'!$D232,Listes!$A$43:$E$49,5,FALSE))),('Instruction Barèmes'!$E232*(VLOOKUP('Instruction Barèmes'!$D232,Listes!$A$43:$E$49,3,FALSE))+(VLOOKUP('Instruction Barèmes'!$D232,Listes!$A$43:$E$49,4,FALSE)))))))</f>
        <v/>
      </c>
      <c r="L232" s="240" t="str">
        <f>IF($G232="","",IF($C232=Listes!$B$34,Listes!$I$31,IF($C232=Listes!$B$35,(VLOOKUP('Instruction Barèmes'!$F232,Listes!$E$31:$F$36,2,FALSE)),IF($C232=Listes!$B$33,IF('Instruction Barèmes'!$E232&lt;=Listes!$A$64,'Instruction Barèmes'!$E232*Listes!$A$65,IF('Instruction Barèmes'!$E232&gt;Listes!$D$64,'Instruction Barèmes'!$E232*Listes!$D$65,(('Instruction Barèmes'!$E232*Listes!$B$65)+Listes!$C$65)))))))</f>
        <v/>
      </c>
      <c r="M232" s="279" t="str">
        <f>IF(Barèmes!M231="","",Barèmes!M231)</f>
        <v/>
      </c>
      <c r="N232" s="94" t="str">
        <f t="shared" si="12"/>
        <v/>
      </c>
      <c r="O232" s="254" t="str">
        <f t="shared" si="13"/>
        <v/>
      </c>
      <c r="P232" s="304" t="str">
        <f t="shared" si="14"/>
        <v/>
      </c>
      <c r="Q232" s="285" t="str">
        <f t="shared" si="15"/>
        <v/>
      </c>
      <c r="R232" s="259"/>
      <c r="S232" s="126"/>
    </row>
    <row r="233" spans="1:19" ht="20.100000000000001" customHeight="1" x14ac:dyDescent="0.25">
      <c r="A233" s="244">
        <v>227</v>
      </c>
      <c r="B233" s="252" t="str">
        <f>IF(Barèmes!B232="","",Barèmes!B232)</f>
        <v/>
      </c>
      <c r="C233" s="252" t="str">
        <f>IF(Barèmes!C232="","",Barèmes!C232)</f>
        <v/>
      </c>
      <c r="D233" s="252" t="str">
        <f>IF(Barèmes!D232="","",Barèmes!D232)</f>
        <v/>
      </c>
      <c r="E233" s="252" t="str">
        <f>IF(Barèmes!E232="","",Barèmes!E232)</f>
        <v/>
      </c>
      <c r="F233" s="252" t="str">
        <f>IF(Barèmes!F232="","",Barèmes!F232)</f>
        <v/>
      </c>
      <c r="G233" s="252" t="str">
        <f>IF(Barèmes!G232="","",Barèmes!G232)</f>
        <v/>
      </c>
      <c r="H233" s="252" t="str">
        <f>IF(Barèmes!H232="","",Barèmes!H232)</f>
        <v/>
      </c>
      <c r="I233" s="252" t="str">
        <f>IF(Barèmes!I232="","",Barèmes!I232)</f>
        <v/>
      </c>
      <c r="J233" s="240" t="str">
        <f>IF($G233="","",IF($C233=Listes!$B$32,IF('Instruction Barèmes'!$E233&lt;=Listes!$B$53,('Instruction Barèmes'!$E233*(VLOOKUP('Instruction Barèmes'!$D233,Listes!$A$54:$E$60,2,FALSE))),IF('Instruction Barèmes'!$E233&gt;Listes!$E$53,('Instruction Barèmes'!$E233*(VLOOKUP('Instruction Barèmes'!$D233,Listes!$A$54:$E$60,5,FALSE))),('Instruction Barèmes'!$E233*(VLOOKUP('Instruction Barèmes'!$D233,Listes!$A$54:$E$60,3,FALSE))+(VLOOKUP('Instruction Barèmes'!$D233,Listes!$A$54:$E$60,4,FALSE)))))))</f>
        <v/>
      </c>
      <c r="K233" s="240" t="str">
        <f>IF($G233="","",IF($C233=Listes!$B$31,IF('Instruction Barèmes'!$E233&lt;=Listes!$B$42,('Instruction Barèmes'!$E233*(VLOOKUP('Instruction Barèmes'!$D233,Listes!$A$43:$E$49,2,FALSE))),IF('Instruction Barèmes'!$E233&gt;Listes!$D$42,('Instruction Barèmes'!$E233*(VLOOKUP('Instruction Barèmes'!$D233,Listes!$A$43:$E$49,5,FALSE))),('Instruction Barèmes'!$E233*(VLOOKUP('Instruction Barèmes'!$D233,Listes!$A$43:$E$49,3,FALSE))+(VLOOKUP('Instruction Barèmes'!$D233,Listes!$A$43:$E$49,4,FALSE)))))))</f>
        <v/>
      </c>
      <c r="L233" s="240" t="str">
        <f>IF($G233="","",IF($C233=Listes!$B$34,Listes!$I$31,IF($C233=Listes!$B$35,(VLOOKUP('Instruction Barèmes'!$F233,Listes!$E$31:$F$36,2,FALSE)),IF($C233=Listes!$B$33,IF('Instruction Barèmes'!$E233&lt;=Listes!$A$64,'Instruction Barèmes'!$E233*Listes!$A$65,IF('Instruction Barèmes'!$E233&gt;Listes!$D$64,'Instruction Barèmes'!$E233*Listes!$D$65,(('Instruction Barèmes'!$E233*Listes!$B$65)+Listes!$C$65)))))))</f>
        <v/>
      </c>
      <c r="M233" s="279" t="str">
        <f>IF(Barèmes!M232="","",Barèmes!M232)</f>
        <v/>
      </c>
      <c r="N233" s="94" t="str">
        <f t="shared" si="12"/>
        <v/>
      </c>
      <c r="O233" s="254" t="str">
        <f t="shared" si="13"/>
        <v/>
      </c>
      <c r="P233" s="304" t="str">
        <f t="shared" si="14"/>
        <v/>
      </c>
      <c r="Q233" s="285" t="str">
        <f t="shared" si="15"/>
        <v/>
      </c>
      <c r="R233" s="259"/>
      <c r="S233" s="126"/>
    </row>
    <row r="234" spans="1:19" ht="20.100000000000001" customHeight="1" x14ac:dyDescent="0.25">
      <c r="A234" s="244">
        <v>228</v>
      </c>
      <c r="B234" s="252" t="str">
        <f>IF(Barèmes!B233="","",Barèmes!B233)</f>
        <v/>
      </c>
      <c r="C234" s="252" t="str">
        <f>IF(Barèmes!C233="","",Barèmes!C233)</f>
        <v/>
      </c>
      <c r="D234" s="252" t="str">
        <f>IF(Barèmes!D233="","",Barèmes!D233)</f>
        <v/>
      </c>
      <c r="E234" s="252" t="str">
        <f>IF(Barèmes!E233="","",Barèmes!E233)</f>
        <v/>
      </c>
      <c r="F234" s="252" t="str">
        <f>IF(Barèmes!F233="","",Barèmes!F233)</f>
        <v/>
      </c>
      <c r="G234" s="252" t="str">
        <f>IF(Barèmes!G233="","",Barèmes!G233)</f>
        <v/>
      </c>
      <c r="H234" s="252" t="str">
        <f>IF(Barèmes!H233="","",Barèmes!H233)</f>
        <v/>
      </c>
      <c r="I234" s="252" t="str">
        <f>IF(Barèmes!I233="","",Barèmes!I233)</f>
        <v/>
      </c>
      <c r="J234" s="240" t="str">
        <f>IF($G234="","",IF($C234=Listes!$B$32,IF('Instruction Barèmes'!$E234&lt;=Listes!$B$53,('Instruction Barèmes'!$E234*(VLOOKUP('Instruction Barèmes'!$D234,Listes!$A$54:$E$60,2,FALSE))),IF('Instruction Barèmes'!$E234&gt;Listes!$E$53,('Instruction Barèmes'!$E234*(VLOOKUP('Instruction Barèmes'!$D234,Listes!$A$54:$E$60,5,FALSE))),('Instruction Barèmes'!$E234*(VLOOKUP('Instruction Barèmes'!$D234,Listes!$A$54:$E$60,3,FALSE))+(VLOOKUP('Instruction Barèmes'!$D234,Listes!$A$54:$E$60,4,FALSE)))))))</f>
        <v/>
      </c>
      <c r="K234" s="240" t="str">
        <f>IF($G234="","",IF($C234=Listes!$B$31,IF('Instruction Barèmes'!$E234&lt;=Listes!$B$42,('Instruction Barèmes'!$E234*(VLOOKUP('Instruction Barèmes'!$D234,Listes!$A$43:$E$49,2,FALSE))),IF('Instruction Barèmes'!$E234&gt;Listes!$D$42,('Instruction Barèmes'!$E234*(VLOOKUP('Instruction Barèmes'!$D234,Listes!$A$43:$E$49,5,FALSE))),('Instruction Barèmes'!$E234*(VLOOKUP('Instruction Barèmes'!$D234,Listes!$A$43:$E$49,3,FALSE))+(VLOOKUP('Instruction Barèmes'!$D234,Listes!$A$43:$E$49,4,FALSE)))))))</f>
        <v/>
      </c>
      <c r="L234" s="240" t="str">
        <f>IF($G234="","",IF($C234=Listes!$B$34,Listes!$I$31,IF($C234=Listes!$B$35,(VLOOKUP('Instruction Barèmes'!$F234,Listes!$E$31:$F$36,2,FALSE)),IF($C234=Listes!$B$33,IF('Instruction Barèmes'!$E234&lt;=Listes!$A$64,'Instruction Barèmes'!$E234*Listes!$A$65,IF('Instruction Barèmes'!$E234&gt;Listes!$D$64,'Instruction Barèmes'!$E234*Listes!$D$65,(('Instruction Barèmes'!$E234*Listes!$B$65)+Listes!$C$65)))))))</f>
        <v/>
      </c>
      <c r="M234" s="279" t="str">
        <f>IF(Barèmes!M233="","",Barèmes!M233)</f>
        <v/>
      </c>
      <c r="N234" s="94" t="str">
        <f t="shared" si="12"/>
        <v/>
      </c>
      <c r="O234" s="254" t="str">
        <f t="shared" si="13"/>
        <v/>
      </c>
      <c r="P234" s="304" t="str">
        <f t="shared" si="14"/>
        <v/>
      </c>
      <c r="Q234" s="285" t="str">
        <f t="shared" si="15"/>
        <v/>
      </c>
      <c r="R234" s="259"/>
      <c r="S234" s="126"/>
    </row>
    <row r="235" spans="1:19" ht="20.100000000000001" customHeight="1" x14ac:dyDescent="0.25">
      <c r="A235" s="244">
        <v>229</v>
      </c>
      <c r="B235" s="252" t="str">
        <f>IF(Barèmes!B234="","",Barèmes!B234)</f>
        <v/>
      </c>
      <c r="C235" s="252" t="str">
        <f>IF(Barèmes!C234="","",Barèmes!C234)</f>
        <v/>
      </c>
      <c r="D235" s="252" t="str">
        <f>IF(Barèmes!D234="","",Barèmes!D234)</f>
        <v/>
      </c>
      <c r="E235" s="252" t="str">
        <f>IF(Barèmes!E234="","",Barèmes!E234)</f>
        <v/>
      </c>
      <c r="F235" s="252" t="str">
        <f>IF(Barèmes!F234="","",Barèmes!F234)</f>
        <v/>
      </c>
      <c r="G235" s="252" t="str">
        <f>IF(Barèmes!G234="","",Barèmes!G234)</f>
        <v/>
      </c>
      <c r="H235" s="252" t="str">
        <f>IF(Barèmes!H234="","",Barèmes!H234)</f>
        <v/>
      </c>
      <c r="I235" s="252" t="str">
        <f>IF(Barèmes!I234="","",Barèmes!I234)</f>
        <v/>
      </c>
      <c r="J235" s="240" t="str">
        <f>IF($G235="","",IF($C235=Listes!$B$32,IF('Instruction Barèmes'!$E235&lt;=Listes!$B$53,('Instruction Barèmes'!$E235*(VLOOKUP('Instruction Barèmes'!$D235,Listes!$A$54:$E$60,2,FALSE))),IF('Instruction Barèmes'!$E235&gt;Listes!$E$53,('Instruction Barèmes'!$E235*(VLOOKUP('Instruction Barèmes'!$D235,Listes!$A$54:$E$60,5,FALSE))),('Instruction Barèmes'!$E235*(VLOOKUP('Instruction Barèmes'!$D235,Listes!$A$54:$E$60,3,FALSE))+(VLOOKUP('Instruction Barèmes'!$D235,Listes!$A$54:$E$60,4,FALSE)))))))</f>
        <v/>
      </c>
      <c r="K235" s="240" t="str">
        <f>IF($G235="","",IF($C235=Listes!$B$31,IF('Instruction Barèmes'!$E235&lt;=Listes!$B$42,('Instruction Barèmes'!$E235*(VLOOKUP('Instruction Barèmes'!$D235,Listes!$A$43:$E$49,2,FALSE))),IF('Instruction Barèmes'!$E235&gt;Listes!$D$42,('Instruction Barèmes'!$E235*(VLOOKUP('Instruction Barèmes'!$D235,Listes!$A$43:$E$49,5,FALSE))),('Instruction Barèmes'!$E235*(VLOOKUP('Instruction Barèmes'!$D235,Listes!$A$43:$E$49,3,FALSE))+(VLOOKUP('Instruction Barèmes'!$D235,Listes!$A$43:$E$49,4,FALSE)))))))</f>
        <v/>
      </c>
      <c r="L235" s="240" t="str">
        <f>IF($G235="","",IF($C235=Listes!$B$34,Listes!$I$31,IF($C235=Listes!$B$35,(VLOOKUP('Instruction Barèmes'!$F235,Listes!$E$31:$F$36,2,FALSE)),IF($C235=Listes!$B$33,IF('Instruction Barèmes'!$E235&lt;=Listes!$A$64,'Instruction Barèmes'!$E235*Listes!$A$65,IF('Instruction Barèmes'!$E235&gt;Listes!$D$64,'Instruction Barèmes'!$E235*Listes!$D$65,(('Instruction Barèmes'!$E235*Listes!$B$65)+Listes!$C$65)))))))</f>
        <v/>
      </c>
      <c r="M235" s="279" t="str">
        <f>IF(Barèmes!M234="","",Barèmes!M234)</f>
        <v/>
      </c>
      <c r="N235" s="94" t="str">
        <f t="shared" si="12"/>
        <v/>
      </c>
      <c r="O235" s="254" t="str">
        <f t="shared" si="13"/>
        <v/>
      </c>
      <c r="P235" s="304" t="str">
        <f t="shared" si="14"/>
        <v/>
      </c>
      <c r="Q235" s="285" t="str">
        <f t="shared" si="15"/>
        <v/>
      </c>
      <c r="R235" s="259"/>
      <c r="S235" s="126"/>
    </row>
    <row r="236" spans="1:19" ht="20.100000000000001" customHeight="1" x14ac:dyDescent="0.25">
      <c r="A236" s="244">
        <v>230</v>
      </c>
      <c r="B236" s="252" t="str">
        <f>IF(Barèmes!B235="","",Barèmes!B235)</f>
        <v/>
      </c>
      <c r="C236" s="252" t="str">
        <f>IF(Barèmes!C235="","",Barèmes!C235)</f>
        <v/>
      </c>
      <c r="D236" s="252" t="str">
        <f>IF(Barèmes!D235="","",Barèmes!D235)</f>
        <v/>
      </c>
      <c r="E236" s="252" t="str">
        <f>IF(Barèmes!E235="","",Barèmes!E235)</f>
        <v/>
      </c>
      <c r="F236" s="252" t="str">
        <f>IF(Barèmes!F235="","",Barèmes!F235)</f>
        <v/>
      </c>
      <c r="G236" s="252" t="str">
        <f>IF(Barèmes!G235="","",Barèmes!G235)</f>
        <v/>
      </c>
      <c r="H236" s="252" t="str">
        <f>IF(Barèmes!H235="","",Barèmes!H235)</f>
        <v/>
      </c>
      <c r="I236" s="252" t="str">
        <f>IF(Barèmes!I235="","",Barèmes!I235)</f>
        <v/>
      </c>
      <c r="J236" s="240" t="str">
        <f>IF($G236="","",IF($C236=Listes!$B$32,IF('Instruction Barèmes'!$E236&lt;=Listes!$B$53,('Instruction Barèmes'!$E236*(VLOOKUP('Instruction Barèmes'!$D236,Listes!$A$54:$E$60,2,FALSE))),IF('Instruction Barèmes'!$E236&gt;Listes!$E$53,('Instruction Barèmes'!$E236*(VLOOKUP('Instruction Barèmes'!$D236,Listes!$A$54:$E$60,5,FALSE))),('Instruction Barèmes'!$E236*(VLOOKUP('Instruction Barèmes'!$D236,Listes!$A$54:$E$60,3,FALSE))+(VLOOKUP('Instruction Barèmes'!$D236,Listes!$A$54:$E$60,4,FALSE)))))))</f>
        <v/>
      </c>
      <c r="K236" s="240" t="str">
        <f>IF($G236="","",IF($C236=Listes!$B$31,IF('Instruction Barèmes'!$E236&lt;=Listes!$B$42,('Instruction Barèmes'!$E236*(VLOOKUP('Instruction Barèmes'!$D236,Listes!$A$43:$E$49,2,FALSE))),IF('Instruction Barèmes'!$E236&gt;Listes!$D$42,('Instruction Barèmes'!$E236*(VLOOKUP('Instruction Barèmes'!$D236,Listes!$A$43:$E$49,5,FALSE))),('Instruction Barèmes'!$E236*(VLOOKUP('Instruction Barèmes'!$D236,Listes!$A$43:$E$49,3,FALSE))+(VLOOKUP('Instruction Barèmes'!$D236,Listes!$A$43:$E$49,4,FALSE)))))))</f>
        <v/>
      </c>
      <c r="L236" s="240" t="str">
        <f>IF($G236="","",IF($C236=Listes!$B$34,Listes!$I$31,IF($C236=Listes!$B$35,(VLOOKUP('Instruction Barèmes'!$F236,Listes!$E$31:$F$36,2,FALSE)),IF($C236=Listes!$B$33,IF('Instruction Barèmes'!$E236&lt;=Listes!$A$64,'Instruction Barèmes'!$E236*Listes!$A$65,IF('Instruction Barèmes'!$E236&gt;Listes!$D$64,'Instruction Barèmes'!$E236*Listes!$D$65,(('Instruction Barèmes'!$E236*Listes!$B$65)+Listes!$C$65)))))))</f>
        <v/>
      </c>
      <c r="M236" s="279" t="str">
        <f>IF(Barèmes!M235="","",Barèmes!M235)</f>
        <v/>
      </c>
      <c r="N236" s="94" t="str">
        <f t="shared" si="12"/>
        <v/>
      </c>
      <c r="O236" s="254" t="str">
        <f t="shared" si="13"/>
        <v/>
      </c>
      <c r="P236" s="304" t="str">
        <f t="shared" si="14"/>
        <v/>
      </c>
      <c r="Q236" s="285" t="str">
        <f t="shared" si="15"/>
        <v/>
      </c>
      <c r="R236" s="259"/>
      <c r="S236" s="126"/>
    </row>
    <row r="237" spans="1:19" ht="20.100000000000001" customHeight="1" x14ac:dyDescent="0.25">
      <c r="A237" s="244">
        <v>231</v>
      </c>
      <c r="B237" s="252" t="str">
        <f>IF(Barèmes!B236="","",Barèmes!B236)</f>
        <v/>
      </c>
      <c r="C237" s="252" t="str">
        <f>IF(Barèmes!C236="","",Barèmes!C236)</f>
        <v/>
      </c>
      <c r="D237" s="252" t="str">
        <f>IF(Barèmes!D236="","",Barèmes!D236)</f>
        <v/>
      </c>
      <c r="E237" s="252" t="str">
        <f>IF(Barèmes!E236="","",Barèmes!E236)</f>
        <v/>
      </c>
      <c r="F237" s="252" t="str">
        <f>IF(Barèmes!F236="","",Barèmes!F236)</f>
        <v/>
      </c>
      <c r="G237" s="252" t="str">
        <f>IF(Barèmes!G236="","",Barèmes!G236)</f>
        <v/>
      </c>
      <c r="H237" s="252" t="str">
        <f>IF(Barèmes!H236="","",Barèmes!H236)</f>
        <v/>
      </c>
      <c r="I237" s="252" t="str">
        <f>IF(Barèmes!I236="","",Barèmes!I236)</f>
        <v/>
      </c>
      <c r="J237" s="240" t="str">
        <f>IF($G237="","",IF($C237=Listes!$B$32,IF('Instruction Barèmes'!$E237&lt;=Listes!$B$53,('Instruction Barèmes'!$E237*(VLOOKUP('Instruction Barèmes'!$D237,Listes!$A$54:$E$60,2,FALSE))),IF('Instruction Barèmes'!$E237&gt;Listes!$E$53,('Instruction Barèmes'!$E237*(VLOOKUP('Instruction Barèmes'!$D237,Listes!$A$54:$E$60,5,FALSE))),('Instruction Barèmes'!$E237*(VLOOKUP('Instruction Barèmes'!$D237,Listes!$A$54:$E$60,3,FALSE))+(VLOOKUP('Instruction Barèmes'!$D237,Listes!$A$54:$E$60,4,FALSE)))))))</f>
        <v/>
      </c>
      <c r="K237" s="240" t="str">
        <f>IF($G237="","",IF($C237=Listes!$B$31,IF('Instruction Barèmes'!$E237&lt;=Listes!$B$42,('Instruction Barèmes'!$E237*(VLOOKUP('Instruction Barèmes'!$D237,Listes!$A$43:$E$49,2,FALSE))),IF('Instruction Barèmes'!$E237&gt;Listes!$D$42,('Instruction Barèmes'!$E237*(VLOOKUP('Instruction Barèmes'!$D237,Listes!$A$43:$E$49,5,FALSE))),('Instruction Barèmes'!$E237*(VLOOKUP('Instruction Barèmes'!$D237,Listes!$A$43:$E$49,3,FALSE))+(VLOOKUP('Instruction Barèmes'!$D237,Listes!$A$43:$E$49,4,FALSE)))))))</f>
        <v/>
      </c>
      <c r="L237" s="240" t="str">
        <f>IF($G237="","",IF($C237=Listes!$B$34,Listes!$I$31,IF($C237=Listes!$B$35,(VLOOKUP('Instruction Barèmes'!$F237,Listes!$E$31:$F$36,2,FALSE)),IF($C237=Listes!$B$33,IF('Instruction Barèmes'!$E237&lt;=Listes!$A$64,'Instruction Barèmes'!$E237*Listes!$A$65,IF('Instruction Barèmes'!$E237&gt;Listes!$D$64,'Instruction Barèmes'!$E237*Listes!$D$65,(('Instruction Barèmes'!$E237*Listes!$B$65)+Listes!$C$65)))))))</f>
        <v/>
      </c>
      <c r="M237" s="279" t="str">
        <f>IF(Barèmes!M236="","",Barèmes!M236)</f>
        <v/>
      </c>
      <c r="N237" s="94" t="str">
        <f t="shared" si="12"/>
        <v/>
      </c>
      <c r="O237" s="254" t="str">
        <f t="shared" si="13"/>
        <v/>
      </c>
      <c r="P237" s="304" t="str">
        <f t="shared" si="14"/>
        <v/>
      </c>
      <c r="Q237" s="285" t="str">
        <f t="shared" si="15"/>
        <v/>
      </c>
      <c r="R237" s="259"/>
      <c r="S237" s="126"/>
    </row>
    <row r="238" spans="1:19" ht="20.100000000000001" customHeight="1" x14ac:dyDescent="0.25">
      <c r="A238" s="244">
        <v>232</v>
      </c>
      <c r="B238" s="252" t="str">
        <f>IF(Barèmes!B237="","",Barèmes!B237)</f>
        <v/>
      </c>
      <c r="C238" s="252" t="str">
        <f>IF(Barèmes!C237="","",Barèmes!C237)</f>
        <v/>
      </c>
      <c r="D238" s="252" t="str">
        <f>IF(Barèmes!D237="","",Barèmes!D237)</f>
        <v/>
      </c>
      <c r="E238" s="252" t="str">
        <f>IF(Barèmes!E237="","",Barèmes!E237)</f>
        <v/>
      </c>
      <c r="F238" s="252" t="str">
        <f>IF(Barèmes!F237="","",Barèmes!F237)</f>
        <v/>
      </c>
      <c r="G238" s="252" t="str">
        <f>IF(Barèmes!G237="","",Barèmes!G237)</f>
        <v/>
      </c>
      <c r="H238" s="252" t="str">
        <f>IF(Barèmes!H237="","",Barèmes!H237)</f>
        <v/>
      </c>
      <c r="I238" s="252" t="str">
        <f>IF(Barèmes!I237="","",Barèmes!I237)</f>
        <v/>
      </c>
      <c r="J238" s="240" t="str">
        <f>IF($G238="","",IF($C238=Listes!$B$32,IF('Instruction Barèmes'!$E238&lt;=Listes!$B$53,('Instruction Barèmes'!$E238*(VLOOKUP('Instruction Barèmes'!$D238,Listes!$A$54:$E$60,2,FALSE))),IF('Instruction Barèmes'!$E238&gt;Listes!$E$53,('Instruction Barèmes'!$E238*(VLOOKUP('Instruction Barèmes'!$D238,Listes!$A$54:$E$60,5,FALSE))),('Instruction Barèmes'!$E238*(VLOOKUP('Instruction Barèmes'!$D238,Listes!$A$54:$E$60,3,FALSE))+(VLOOKUP('Instruction Barèmes'!$D238,Listes!$A$54:$E$60,4,FALSE)))))))</f>
        <v/>
      </c>
      <c r="K238" s="240" t="str">
        <f>IF($G238="","",IF($C238=Listes!$B$31,IF('Instruction Barèmes'!$E238&lt;=Listes!$B$42,('Instruction Barèmes'!$E238*(VLOOKUP('Instruction Barèmes'!$D238,Listes!$A$43:$E$49,2,FALSE))),IF('Instruction Barèmes'!$E238&gt;Listes!$D$42,('Instruction Barèmes'!$E238*(VLOOKUP('Instruction Barèmes'!$D238,Listes!$A$43:$E$49,5,FALSE))),('Instruction Barèmes'!$E238*(VLOOKUP('Instruction Barèmes'!$D238,Listes!$A$43:$E$49,3,FALSE))+(VLOOKUP('Instruction Barèmes'!$D238,Listes!$A$43:$E$49,4,FALSE)))))))</f>
        <v/>
      </c>
      <c r="L238" s="240" t="str">
        <f>IF($G238="","",IF($C238=Listes!$B$34,Listes!$I$31,IF($C238=Listes!$B$35,(VLOOKUP('Instruction Barèmes'!$F238,Listes!$E$31:$F$36,2,FALSE)),IF($C238=Listes!$B$33,IF('Instruction Barèmes'!$E238&lt;=Listes!$A$64,'Instruction Barèmes'!$E238*Listes!$A$65,IF('Instruction Barèmes'!$E238&gt;Listes!$D$64,'Instruction Barèmes'!$E238*Listes!$D$65,(('Instruction Barèmes'!$E238*Listes!$B$65)+Listes!$C$65)))))))</f>
        <v/>
      </c>
      <c r="M238" s="279" t="str">
        <f>IF(Barèmes!M237="","",Barèmes!M237)</f>
        <v/>
      </c>
      <c r="N238" s="94" t="str">
        <f t="shared" si="12"/>
        <v/>
      </c>
      <c r="O238" s="254" t="str">
        <f t="shared" si="13"/>
        <v/>
      </c>
      <c r="P238" s="304" t="str">
        <f t="shared" si="14"/>
        <v/>
      </c>
      <c r="Q238" s="285" t="str">
        <f t="shared" si="15"/>
        <v/>
      </c>
      <c r="R238" s="259"/>
      <c r="S238" s="126"/>
    </row>
    <row r="239" spans="1:19" ht="20.100000000000001" customHeight="1" x14ac:dyDescent="0.25">
      <c r="A239" s="244">
        <v>233</v>
      </c>
      <c r="B239" s="252" t="str">
        <f>IF(Barèmes!B238="","",Barèmes!B238)</f>
        <v/>
      </c>
      <c r="C239" s="252" t="str">
        <f>IF(Barèmes!C238="","",Barèmes!C238)</f>
        <v/>
      </c>
      <c r="D239" s="252" t="str">
        <f>IF(Barèmes!D238="","",Barèmes!D238)</f>
        <v/>
      </c>
      <c r="E239" s="252" t="str">
        <f>IF(Barèmes!E238="","",Barèmes!E238)</f>
        <v/>
      </c>
      <c r="F239" s="252" t="str">
        <f>IF(Barèmes!F238="","",Barèmes!F238)</f>
        <v/>
      </c>
      <c r="G239" s="252" t="str">
        <f>IF(Barèmes!G238="","",Barèmes!G238)</f>
        <v/>
      </c>
      <c r="H239" s="252" t="str">
        <f>IF(Barèmes!H238="","",Barèmes!H238)</f>
        <v/>
      </c>
      <c r="I239" s="252" t="str">
        <f>IF(Barèmes!I238="","",Barèmes!I238)</f>
        <v/>
      </c>
      <c r="J239" s="240" t="str">
        <f>IF($G239="","",IF($C239=Listes!$B$32,IF('Instruction Barèmes'!$E239&lt;=Listes!$B$53,('Instruction Barèmes'!$E239*(VLOOKUP('Instruction Barèmes'!$D239,Listes!$A$54:$E$60,2,FALSE))),IF('Instruction Barèmes'!$E239&gt;Listes!$E$53,('Instruction Barèmes'!$E239*(VLOOKUP('Instruction Barèmes'!$D239,Listes!$A$54:$E$60,5,FALSE))),('Instruction Barèmes'!$E239*(VLOOKUP('Instruction Barèmes'!$D239,Listes!$A$54:$E$60,3,FALSE))+(VLOOKUP('Instruction Barèmes'!$D239,Listes!$A$54:$E$60,4,FALSE)))))))</f>
        <v/>
      </c>
      <c r="K239" s="240" t="str">
        <f>IF($G239="","",IF($C239=Listes!$B$31,IF('Instruction Barèmes'!$E239&lt;=Listes!$B$42,('Instruction Barèmes'!$E239*(VLOOKUP('Instruction Barèmes'!$D239,Listes!$A$43:$E$49,2,FALSE))),IF('Instruction Barèmes'!$E239&gt;Listes!$D$42,('Instruction Barèmes'!$E239*(VLOOKUP('Instruction Barèmes'!$D239,Listes!$A$43:$E$49,5,FALSE))),('Instruction Barèmes'!$E239*(VLOOKUP('Instruction Barèmes'!$D239,Listes!$A$43:$E$49,3,FALSE))+(VLOOKUP('Instruction Barèmes'!$D239,Listes!$A$43:$E$49,4,FALSE)))))))</f>
        <v/>
      </c>
      <c r="L239" s="240" t="str">
        <f>IF($G239="","",IF($C239=Listes!$B$34,Listes!$I$31,IF($C239=Listes!$B$35,(VLOOKUP('Instruction Barèmes'!$F239,Listes!$E$31:$F$36,2,FALSE)),IF($C239=Listes!$B$33,IF('Instruction Barèmes'!$E239&lt;=Listes!$A$64,'Instruction Barèmes'!$E239*Listes!$A$65,IF('Instruction Barèmes'!$E239&gt;Listes!$D$64,'Instruction Barèmes'!$E239*Listes!$D$65,(('Instruction Barèmes'!$E239*Listes!$B$65)+Listes!$C$65)))))))</f>
        <v/>
      </c>
      <c r="M239" s="279" t="str">
        <f>IF(Barèmes!M238="","",Barèmes!M238)</f>
        <v/>
      </c>
      <c r="N239" s="94" t="str">
        <f t="shared" si="12"/>
        <v/>
      </c>
      <c r="O239" s="254" t="str">
        <f t="shared" si="13"/>
        <v/>
      </c>
      <c r="P239" s="304" t="str">
        <f t="shared" si="14"/>
        <v/>
      </c>
      <c r="Q239" s="285" t="str">
        <f t="shared" si="15"/>
        <v/>
      </c>
      <c r="R239" s="259"/>
      <c r="S239" s="126"/>
    </row>
    <row r="240" spans="1:19" ht="20.100000000000001" customHeight="1" x14ac:dyDescent="0.25">
      <c r="A240" s="244">
        <v>234</v>
      </c>
      <c r="B240" s="252" t="str">
        <f>IF(Barèmes!B239="","",Barèmes!B239)</f>
        <v/>
      </c>
      <c r="C240" s="252" t="str">
        <f>IF(Barèmes!C239="","",Barèmes!C239)</f>
        <v/>
      </c>
      <c r="D240" s="252" t="str">
        <f>IF(Barèmes!D239="","",Barèmes!D239)</f>
        <v/>
      </c>
      <c r="E240" s="252" t="str">
        <f>IF(Barèmes!E239="","",Barèmes!E239)</f>
        <v/>
      </c>
      <c r="F240" s="252" t="str">
        <f>IF(Barèmes!F239="","",Barèmes!F239)</f>
        <v/>
      </c>
      <c r="G240" s="252" t="str">
        <f>IF(Barèmes!G239="","",Barèmes!G239)</f>
        <v/>
      </c>
      <c r="H240" s="252" t="str">
        <f>IF(Barèmes!H239="","",Barèmes!H239)</f>
        <v/>
      </c>
      <c r="I240" s="252" t="str">
        <f>IF(Barèmes!I239="","",Barèmes!I239)</f>
        <v/>
      </c>
      <c r="J240" s="240" t="str">
        <f>IF($G240="","",IF($C240=Listes!$B$32,IF('Instruction Barèmes'!$E240&lt;=Listes!$B$53,('Instruction Barèmes'!$E240*(VLOOKUP('Instruction Barèmes'!$D240,Listes!$A$54:$E$60,2,FALSE))),IF('Instruction Barèmes'!$E240&gt;Listes!$E$53,('Instruction Barèmes'!$E240*(VLOOKUP('Instruction Barèmes'!$D240,Listes!$A$54:$E$60,5,FALSE))),('Instruction Barèmes'!$E240*(VLOOKUP('Instruction Barèmes'!$D240,Listes!$A$54:$E$60,3,FALSE))+(VLOOKUP('Instruction Barèmes'!$D240,Listes!$A$54:$E$60,4,FALSE)))))))</f>
        <v/>
      </c>
      <c r="K240" s="240" t="str">
        <f>IF($G240="","",IF($C240=Listes!$B$31,IF('Instruction Barèmes'!$E240&lt;=Listes!$B$42,('Instruction Barèmes'!$E240*(VLOOKUP('Instruction Barèmes'!$D240,Listes!$A$43:$E$49,2,FALSE))),IF('Instruction Barèmes'!$E240&gt;Listes!$D$42,('Instruction Barèmes'!$E240*(VLOOKUP('Instruction Barèmes'!$D240,Listes!$A$43:$E$49,5,FALSE))),('Instruction Barèmes'!$E240*(VLOOKUP('Instruction Barèmes'!$D240,Listes!$A$43:$E$49,3,FALSE))+(VLOOKUP('Instruction Barèmes'!$D240,Listes!$A$43:$E$49,4,FALSE)))))))</f>
        <v/>
      </c>
      <c r="L240" s="240" t="str">
        <f>IF($G240="","",IF($C240=Listes!$B$34,Listes!$I$31,IF($C240=Listes!$B$35,(VLOOKUP('Instruction Barèmes'!$F240,Listes!$E$31:$F$36,2,FALSE)),IF($C240=Listes!$B$33,IF('Instruction Barèmes'!$E240&lt;=Listes!$A$64,'Instruction Barèmes'!$E240*Listes!$A$65,IF('Instruction Barèmes'!$E240&gt;Listes!$D$64,'Instruction Barèmes'!$E240*Listes!$D$65,(('Instruction Barèmes'!$E240*Listes!$B$65)+Listes!$C$65)))))))</f>
        <v/>
      </c>
      <c r="M240" s="279" t="str">
        <f>IF(Barèmes!M239="","",Barèmes!M239)</f>
        <v/>
      </c>
      <c r="N240" s="94" t="str">
        <f t="shared" si="12"/>
        <v/>
      </c>
      <c r="O240" s="254" t="str">
        <f t="shared" si="13"/>
        <v/>
      </c>
      <c r="P240" s="304" t="str">
        <f t="shared" si="14"/>
        <v/>
      </c>
      <c r="Q240" s="285" t="str">
        <f t="shared" si="15"/>
        <v/>
      </c>
      <c r="R240" s="259"/>
      <c r="S240" s="126"/>
    </row>
    <row r="241" spans="1:19" ht="20.100000000000001" customHeight="1" x14ac:dyDescent="0.25">
      <c r="A241" s="244">
        <v>235</v>
      </c>
      <c r="B241" s="252" t="str">
        <f>IF(Barèmes!B240="","",Barèmes!B240)</f>
        <v/>
      </c>
      <c r="C241" s="252" t="str">
        <f>IF(Barèmes!C240="","",Barèmes!C240)</f>
        <v/>
      </c>
      <c r="D241" s="252" t="str">
        <f>IF(Barèmes!D240="","",Barèmes!D240)</f>
        <v/>
      </c>
      <c r="E241" s="252" t="str">
        <f>IF(Barèmes!E240="","",Barèmes!E240)</f>
        <v/>
      </c>
      <c r="F241" s="252" t="str">
        <f>IF(Barèmes!F240="","",Barèmes!F240)</f>
        <v/>
      </c>
      <c r="G241" s="252" t="str">
        <f>IF(Barèmes!G240="","",Barèmes!G240)</f>
        <v/>
      </c>
      <c r="H241" s="252" t="str">
        <f>IF(Barèmes!H240="","",Barèmes!H240)</f>
        <v/>
      </c>
      <c r="I241" s="252" t="str">
        <f>IF(Barèmes!I240="","",Barèmes!I240)</f>
        <v/>
      </c>
      <c r="J241" s="240" t="str">
        <f>IF($G241="","",IF($C241=Listes!$B$32,IF('Instruction Barèmes'!$E241&lt;=Listes!$B$53,('Instruction Barèmes'!$E241*(VLOOKUP('Instruction Barèmes'!$D241,Listes!$A$54:$E$60,2,FALSE))),IF('Instruction Barèmes'!$E241&gt;Listes!$E$53,('Instruction Barèmes'!$E241*(VLOOKUP('Instruction Barèmes'!$D241,Listes!$A$54:$E$60,5,FALSE))),('Instruction Barèmes'!$E241*(VLOOKUP('Instruction Barèmes'!$D241,Listes!$A$54:$E$60,3,FALSE))+(VLOOKUP('Instruction Barèmes'!$D241,Listes!$A$54:$E$60,4,FALSE)))))))</f>
        <v/>
      </c>
      <c r="K241" s="240" t="str">
        <f>IF($G241="","",IF($C241=Listes!$B$31,IF('Instruction Barèmes'!$E241&lt;=Listes!$B$42,('Instruction Barèmes'!$E241*(VLOOKUP('Instruction Barèmes'!$D241,Listes!$A$43:$E$49,2,FALSE))),IF('Instruction Barèmes'!$E241&gt;Listes!$D$42,('Instruction Barèmes'!$E241*(VLOOKUP('Instruction Barèmes'!$D241,Listes!$A$43:$E$49,5,FALSE))),('Instruction Barèmes'!$E241*(VLOOKUP('Instruction Barèmes'!$D241,Listes!$A$43:$E$49,3,FALSE))+(VLOOKUP('Instruction Barèmes'!$D241,Listes!$A$43:$E$49,4,FALSE)))))))</f>
        <v/>
      </c>
      <c r="L241" s="240" t="str">
        <f>IF($G241="","",IF($C241=Listes!$B$34,Listes!$I$31,IF($C241=Listes!$B$35,(VLOOKUP('Instruction Barèmes'!$F241,Listes!$E$31:$F$36,2,FALSE)),IF($C241=Listes!$B$33,IF('Instruction Barèmes'!$E241&lt;=Listes!$A$64,'Instruction Barèmes'!$E241*Listes!$A$65,IF('Instruction Barèmes'!$E241&gt;Listes!$D$64,'Instruction Barèmes'!$E241*Listes!$D$65,(('Instruction Barèmes'!$E241*Listes!$B$65)+Listes!$C$65)))))))</f>
        <v/>
      </c>
      <c r="M241" s="279" t="str">
        <f>IF(Barèmes!M240="","",Barèmes!M240)</f>
        <v/>
      </c>
      <c r="N241" s="94" t="str">
        <f t="shared" si="12"/>
        <v/>
      </c>
      <c r="O241" s="254" t="str">
        <f t="shared" si="13"/>
        <v/>
      </c>
      <c r="P241" s="304" t="str">
        <f t="shared" si="14"/>
        <v/>
      </c>
      <c r="Q241" s="285" t="str">
        <f t="shared" si="15"/>
        <v/>
      </c>
      <c r="R241" s="259"/>
      <c r="S241" s="126"/>
    </row>
    <row r="242" spans="1:19" ht="20.100000000000001" customHeight="1" x14ac:dyDescent="0.25">
      <c r="A242" s="244">
        <v>236</v>
      </c>
      <c r="B242" s="252" t="str">
        <f>IF(Barèmes!B241="","",Barèmes!B241)</f>
        <v/>
      </c>
      <c r="C242" s="252" t="str">
        <f>IF(Barèmes!C241="","",Barèmes!C241)</f>
        <v/>
      </c>
      <c r="D242" s="252" t="str">
        <f>IF(Barèmes!D241="","",Barèmes!D241)</f>
        <v/>
      </c>
      <c r="E242" s="252" t="str">
        <f>IF(Barèmes!E241="","",Barèmes!E241)</f>
        <v/>
      </c>
      <c r="F242" s="252" t="str">
        <f>IF(Barèmes!F241="","",Barèmes!F241)</f>
        <v/>
      </c>
      <c r="G242" s="252" t="str">
        <f>IF(Barèmes!G241="","",Barèmes!G241)</f>
        <v/>
      </c>
      <c r="H242" s="252" t="str">
        <f>IF(Barèmes!H241="","",Barèmes!H241)</f>
        <v/>
      </c>
      <c r="I242" s="252" t="str">
        <f>IF(Barèmes!I241="","",Barèmes!I241)</f>
        <v/>
      </c>
      <c r="J242" s="240" t="str">
        <f>IF($G242="","",IF($C242=Listes!$B$32,IF('Instruction Barèmes'!$E242&lt;=Listes!$B$53,('Instruction Barèmes'!$E242*(VLOOKUP('Instruction Barèmes'!$D242,Listes!$A$54:$E$60,2,FALSE))),IF('Instruction Barèmes'!$E242&gt;Listes!$E$53,('Instruction Barèmes'!$E242*(VLOOKUP('Instruction Barèmes'!$D242,Listes!$A$54:$E$60,5,FALSE))),('Instruction Barèmes'!$E242*(VLOOKUP('Instruction Barèmes'!$D242,Listes!$A$54:$E$60,3,FALSE))+(VLOOKUP('Instruction Barèmes'!$D242,Listes!$A$54:$E$60,4,FALSE)))))))</f>
        <v/>
      </c>
      <c r="K242" s="240" t="str">
        <f>IF($G242="","",IF($C242=Listes!$B$31,IF('Instruction Barèmes'!$E242&lt;=Listes!$B$42,('Instruction Barèmes'!$E242*(VLOOKUP('Instruction Barèmes'!$D242,Listes!$A$43:$E$49,2,FALSE))),IF('Instruction Barèmes'!$E242&gt;Listes!$D$42,('Instruction Barèmes'!$E242*(VLOOKUP('Instruction Barèmes'!$D242,Listes!$A$43:$E$49,5,FALSE))),('Instruction Barèmes'!$E242*(VLOOKUP('Instruction Barèmes'!$D242,Listes!$A$43:$E$49,3,FALSE))+(VLOOKUP('Instruction Barèmes'!$D242,Listes!$A$43:$E$49,4,FALSE)))))))</f>
        <v/>
      </c>
      <c r="L242" s="240" t="str">
        <f>IF($G242="","",IF($C242=Listes!$B$34,Listes!$I$31,IF($C242=Listes!$B$35,(VLOOKUP('Instruction Barèmes'!$F242,Listes!$E$31:$F$36,2,FALSE)),IF($C242=Listes!$B$33,IF('Instruction Barèmes'!$E242&lt;=Listes!$A$64,'Instruction Barèmes'!$E242*Listes!$A$65,IF('Instruction Barèmes'!$E242&gt;Listes!$D$64,'Instruction Barèmes'!$E242*Listes!$D$65,(('Instruction Barèmes'!$E242*Listes!$B$65)+Listes!$C$65)))))))</f>
        <v/>
      </c>
      <c r="M242" s="279" t="str">
        <f>IF(Barèmes!M241="","",Barèmes!M241)</f>
        <v/>
      </c>
      <c r="N242" s="94" t="str">
        <f t="shared" si="12"/>
        <v/>
      </c>
      <c r="O242" s="254" t="str">
        <f t="shared" si="13"/>
        <v/>
      </c>
      <c r="P242" s="304" t="str">
        <f t="shared" si="14"/>
        <v/>
      </c>
      <c r="Q242" s="285" t="str">
        <f t="shared" si="15"/>
        <v/>
      </c>
      <c r="R242" s="259"/>
      <c r="S242" s="126"/>
    </row>
    <row r="243" spans="1:19" ht="20.100000000000001" customHeight="1" x14ac:dyDescent="0.25">
      <c r="A243" s="244">
        <v>237</v>
      </c>
      <c r="B243" s="252" t="str">
        <f>IF(Barèmes!B242="","",Barèmes!B242)</f>
        <v/>
      </c>
      <c r="C243" s="252" t="str">
        <f>IF(Barèmes!C242="","",Barèmes!C242)</f>
        <v/>
      </c>
      <c r="D243" s="252" t="str">
        <f>IF(Barèmes!D242="","",Barèmes!D242)</f>
        <v/>
      </c>
      <c r="E243" s="252" t="str">
        <f>IF(Barèmes!E242="","",Barèmes!E242)</f>
        <v/>
      </c>
      <c r="F243" s="252" t="str">
        <f>IF(Barèmes!F242="","",Barèmes!F242)</f>
        <v/>
      </c>
      <c r="G243" s="252" t="str">
        <f>IF(Barèmes!G242="","",Barèmes!G242)</f>
        <v/>
      </c>
      <c r="H243" s="252" t="str">
        <f>IF(Barèmes!H242="","",Barèmes!H242)</f>
        <v/>
      </c>
      <c r="I243" s="252" t="str">
        <f>IF(Barèmes!I242="","",Barèmes!I242)</f>
        <v/>
      </c>
      <c r="J243" s="240" t="str">
        <f>IF($G243="","",IF($C243=Listes!$B$32,IF('Instruction Barèmes'!$E243&lt;=Listes!$B$53,('Instruction Barèmes'!$E243*(VLOOKUP('Instruction Barèmes'!$D243,Listes!$A$54:$E$60,2,FALSE))),IF('Instruction Barèmes'!$E243&gt;Listes!$E$53,('Instruction Barèmes'!$E243*(VLOOKUP('Instruction Barèmes'!$D243,Listes!$A$54:$E$60,5,FALSE))),('Instruction Barèmes'!$E243*(VLOOKUP('Instruction Barèmes'!$D243,Listes!$A$54:$E$60,3,FALSE))+(VLOOKUP('Instruction Barèmes'!$D243,Listes!$A$54:$E$60,4,FALSE)))))))</f>
        <v/>
      </c>
      <c r="K243" s="240" t="str">
        <f>IF($G243="","",IF($C243=Listes!$B$31,IF('Instruction Barèmes'!$E243&lt;=Listes!$B$42,('Instruction Barèmes'!$E243*(VLOOKUP('Instruction Barèmes'!$D243,Listes!$A$43:$E$49,2,FALSE))),IF('Instruction Barèmes'!$E243&gt;Listes!$D$42,('Instruction Barèmes'!$E243*(VLOOKUP('Instruction Barèmes'!$D243,Listes!$A$43:$E$49,5,FALSE))),('Instruction Barèmes'!$E243*(VLOOKUP('Instruction Barèmes'!$D243,Listes!$A$43:$E$49,3,FALSE))+(VLOOKUP('Instruction Barèmes'!$D243,Listes!$A$43:$E$49,4,FALSE)))))))</f>
        <v/>
      </c>
      <c r="L243" s="240" t="str">
        <f>IF($G243="","",IF($C243=Listes!$B$34,Listes!$I$31,IF($C243=Listes!$B$35,(VLOOKUP('Instruction Barèmes'!$F243,Listes!$E$31:$F$36,2,FALSE)),IF($C243=Listes!$B$33,IF('Instruction Barèmes'!$E243&lt;=Listes!$A$64,'Instruction Barèmes'!$E243*Listes!$A$65,IF('Instruction Barèmes'!$E243&gt;Listes!$D$64,'Instruction Barèmes'!$E243*Listes!$D$65,(('Instruction Barèmes'!$E243*Listes!$B$65)+Listes!$C$65)))))))</f>
        <v/>
      </c>
      <c r="M243" s="279" t="str">
        <f>IF(Barèmes!M242="","",Barèmes!M242)</f>
        <v/>
      </c>
      <c r="N243" s="94" t="str">
        <f t="shared" si="12"/>
        <v/>
      </c>
      <c r="O243" s="254" t="str">
        <f t="shared" si="13"/>
        <v/>
      </c>
      <c r="P243" s="304" t="str">
        <f t="shared" si="14"/>
        <v/>
      </c>
      <c r="Q243" s="285" t="str">
        <f t="shared" si="15"/>
        <v/>
      </c>
      <c r="R243" s="259"/>
      <c r="S243" s="126"/>
    </row>
    <row r="244" spans="1:19" ht="20.100000000000001" customHeight="1" x14ac:dyDescent="0.25">
      <c r="A244" s="244">
        <v>238</v>
      </c>
      <c r="B244" s="252" t="str">
        <f>IF(Barèmes!B243="","",Barèmes!B243)</f>
        <v/>
      </c>
      <c r="C244" s="252" t="str">
        <f>IF(Barèmes!C243="","",Barèmes!C243)</f>
        <v/>
      </c>
      <c r="D244" s="252" t="str">
        <f>IF(Barèmes!D243="","",Barèmes!D243)</f>
        <v/>
      </c>
      <c r="E244" s="252" t="str">
        <f>IF(Barèmes!E243="","",Barèmes!E243)</f>
        <v/>
      </c>
      <c r="F244" s="252" t="str">
        <f>IF(Barèmes!F243="","",Barèmes!F243)</f>
        <v/>
      </c>
      <c r="G244" s="252" t="str">
        <f>IF(Barèmes!G243="","",Barèmes!G243)</f>
        <v/>
      </c>
      <c r="H244" s="252" t="str">
        <f>IF(Barèmes!H243="","",Barèmes!H243)</f>
        <v/>
      </c>
      <c r="I244" s="252" t="str">
        <f>IF(Barèmes!I243="","",Barèmes!I243)</f>
        <v/>
      </c>
      <c r="J244" s="240" t="str">
        <f>IF($G244="","",IF($C244=Listes!$B$32,IF('Instruction Barèmes'!$E244&lt;=Listes!$B$53,('Instruction Barèmes'!$E244*(VLOOKUP('Instruction Barèmes'!$D244,Listes!$A$54:$E$60,2,FALSE))),IF('Instruction Barèmes'!$E244&gt;Listes!$E$53,('Instruction Barèmes'!$E244*(VLOOKUP('Instruction Barèmes'!$D244,Listes!$A$54:$E$60,5,FALSE))),('Instruction Barèmes'!$E244*(VLOOKUP('Instruction Barèmes'!$D244,Listes!$A$54:$E$60,3,FALSE))+(VLOOKUP('Instruction Barèmes'!$D244,Listes!$A$54:$E$60,4,FALSE)))))))</f>
        <v/>
      </c>
      <c r="K244" s="240" t="str">
        <f>IF($G244="","",IF($C244=Listes!$B$31,IF('Instruction Barèmes'!$E244&lt;=Listes!$B$42,('Instruction Barèmes'!$E244*(VLOOKUP('Instruction Barèmes'!$D244,Listes!$A$43:$E$49,2,FALSE))),IF('Instruction Barèmes'!$E244&gt;Listes!$D$42,('Instruction Barèmes'!$E244*(VLOOKUP('Instruction Barèmes'!$D244,Listes!$A$43:$E$49,5,FALSE))),('Instruction Barèmes'!$E244*(VLOOKUP('Instruction Barèmes'!$D244,Listes!$A$43:$E$49,3,FALSE))+(VLOOKUP('Instruction Barèmes'!$D244,Listes!$A$43:$E$49,4,FALSE)))))))</f>
        <v/>
      </c>
      <c r="L244" s="240" t="str">
        <f>IF($G244="","",IF($C244=Listes!$B$34,Listes!$I$31,IF($C244=Listes!$B$35,(VLOOKUP('Instruction Barèmes'!$F244,Listes!$E$31:$F$36,2,FALSE)),IF($C244=Listes!$B$33,IF('Instruction Barèmes'!$E244&lt;=Listes!$A$64,'Instruction Barèmes'!$E244*Listes!$A$65,IF('Instruction Barèmes'!$E244&gt;Listes!$D$64,'Instruction Barèmes'!$E244*Listes!$D$65,(('Instruction Barèmes'!$E244*Listes!$B$65)+Listes!$C$65)))))))</f>
        <v/>
      </c>
      <c r="M244" s="279" t="str">
        <f>IF(Barèmes!M243="","",Barèmes!M243)</f>
        <v/>
      </c>
      <c r="N244" s="94" t="str">
        <f t="shared" si="12"/>
        <v/>
      </c>
      <c r="O244" s="254" t="str">
        <f t="shared" si="13"/>
        <v/>
      </c>
      <c r="P244" s="304" t="str">
        <f t="shared" si="14"/>
        <v/>
      </c>
      <c r="Q244" s="285" t="str">
        <f t="shared" si="15"/>
        <v/>
      </c>
      <c r="R244" s="259"/>
      <c r="S244" s="126"/>
    </row>
    <row r="245" spans="1:19" ht="20.100000000000001" customHeight="1" x14ac:dyDescent="0.25">
      <c r="A245" s="244">
        <v>239</v>
      </c>
      <c r="B245" s="252" t="str">
        <f>IF(Barèmes!B244="","",Barèmes!B244)</f>
        <v/>
      </c>
      <c r="C245" s="252" t="str">
        <f>IF(Barèmes!C244="","",Barèmes!C244)</f>
        <v/>
      </c>
      <c r="D245" s="252" t="str">
        <f>IF(Barèmes!D244="","",Barèmes!D244)</f>
        <v/>
      </c>
      <c r="E245" s="252" t="str">
        <f>IF(Barèmes!E244="","",Barèmes!E244)</f>
        <v/>
      </c>
      <c r="F245" s="252" t="str">
        <f>IF(Barèmes!F244="","",Barèmes!F244)</f>
        <v/>
      </c>
      <c r="G245" s="252" t="str">
        <f>IF(Barèmes!G244="","",Barèmes!G244)</f>
        <v/>
      </c>
      <c r="H245" s="252" t="str">
        <f>IF(Barèmes!H244="","",Barèmes!H244)</f>
        <v/>
      </c>
      <c r="I245" s="252" t="str">
        <f>IF(Barèmes!I244="","",Barèmes!I244)</f>
        <v/>
      </c>
      <c r="J245" s="240" t="str">
        <f>IF($G245="","",IF($C245=Listes!$B$32,IF('Instruction Barèmes'!$E245&lt;=Listes!$B$53,('Instruction Barèmes'!$E245*(VLOOKUP('Instruction Barèmes'!$D245,Listes!$A$54:$E$60,2,FALSE))),IF('Instruction Barèmes'!$E245&gt;Listes!$E$53,('Instruction Barèmes'!$E245*(VLOOKUP('Instruction Barèmes'!$D245,Listes!$A$54:$E$60,5,FALSE))),('Instruction Barèmes'!$E245*(VLOOKUP('Instruction Barèmes'!$D245,Listes!$A$54:$E$60,3,FALSE))+(VLOOKUP('Instruction Barèmes'!$D245,Listes!$A$54:$E$60,4,FALSE)))))))</f>
        <v/>
      </c>
      <c r="K245" s="240" t="str">
        <f>IF($G245="","",IF($C245=Listes!$B$31,IF('Instruction Barèmes'!$E245&lt;=Listes!$B$42,('Instruction Barèmes'!$E245*(VLOOKUP('Instruction Barèmes'!$D245,Listes!$A$43:$E$49,2,FALSE))),IF('Instruction Barèmes'!$E245&gt;Listes!$D$42,('Instruction Barèmes'!$E245*(VLOOKUP('Instruction Barèmes'!$D245,Listes!$A$43:$E$49,5,FALSE))),('Instruction Barèmes'!$E245*(VLOOKUP('Instruction Barèmes'!$D245,Listes!$A$43:$E$49,3,FALSE))+(VLOOKUP('Instruction Barèmes'!$D245,Listes!$A$43:$E$49,4,FALSE)))))))</f>
        <v/>
      </c>
      <c r="L245" s="240" t="str">
        <f>IF($G245="","",IF($C245=Listes!$B$34,Listes!$I$31,IF($C245=Listes!$B$35,(VLOOKUP('Instruction Barèmes'!$F245,Listes!$E$31:$F$36,2,FALSE)),IF($C245=Listes!$B$33,IF('Instruction Barèmes'!$E245&lt;=Listes!$A$64,'Instruction Barèmes'!$E245*Listes!$A$65,IF('Instruction Barèmes'!$E245&gt;Listes!$D$64,'Instruction Barèmes'!$E245*Listes!$D$65,(('Instruction Barèmes'!$E245*Listes!$B$65)+Listes!$C$65)))))))</f>
        <v/>
      </c>
      <c r="M245" s="279" t="str">
        <f>IF(Barèmes!M244="","",Barèmes!M244)</f>
        <v/>
      </c>
      <c r="N245" s="94" t="str">
        <f t="shared" si="12"/>
        <v/>
      </c>
      <c r="O245" s="254" t="str">
        <f t="shared" si="13"/>
        <v/>
      </c>
      <c r="P245" s="304" t="str">
        <f t="shared" si="14"/>
        <v/>
      </c>
      <c r="Q245" s="285" t="str">
        <f t="shared" si="15"/>
        <v/>
      </c>
      <c r="R245" s="259"/>
      <c r="S245" s="126"/>
    </row>
    <row r="246" spans="1:19" ht="20.100000000000001" customHeight="1" x14ac:dyDescent="0.25">
      <c r="A246" s="244">
        <v>240</v>
      </c>
      <c r="B246" s="252" t="str">
        <f>IF(Barèmes!B245="","",Barèmes!B245)</f>
        <v/>
      </c>
      <c r="C246" s="252" t="str">
        <f>IF(Barèmes!C245="","",Barèmes!C245)</f>
        <v/>
      </c>
      <c r="D246" s="252" t="str">
        <f>IF(Barèmes!D245="","",Barèmes!D245)</f>
        <v/>
      </c>
      <c r="E246" s="252" t="str">
        <f>IF(Barèmes!E245="","",Barèmes!E245)</f>
        <v/>
      </c>
      <c r="F246" s="252" t="str">
        <f>IF(Barèmes!F245="","",Barèmes!F245)</f>
        <v/>
      </c>
      <c r="G246" s="252" t="str">
        <f>IF(Barèmes!G245="","",Barèmes!G245)</f>
        <v/>
      </c>
      <c r="H246" s="252" t="str">
        <f>IF(Barèmes!H245="","",Barèmes!H245)</f>
        <v/>
      </c>
      <c r="I246" s="252" t="str">
        <f>IF(Barèmes!I245="","",Barèmes!I245)</f>
        <v/>
      </c>
      <c r="J246" s="240" t="str">
        <f>IF($G246="","",IF($C246=Listes!$B$32,IF('Instruction Barèmes'!$E246&lt;=Listes!$B$53,('Instruction Barèmes'!$E246*(VLOOKUP('Instruction Barèmes'!$D246,Listes!$A$54:$E$60,2,FALSE))),IF('Instruction Barèmes'!$E246&gt;Listes!$E$53,('Instruction Barèmes'!$E246*(VLOOKUP('Instruction Barèmes'!$D246,Listes!$A$54:$E$60,5,FALSE))),('Instruction Barèmes'!$E246*(VLOOKUP('Instruction Barèmes'!$D246,Listes!$A$54:$E$60,3,FALSE))+(VLOOKUP('Instruction Barèmes'!$D246,Listes!$A$54:$E$60,4,FALSE)))))))</f>
        <v/>
      </c>
      <c r="K246" s="240" t="str">
        <f>IF($G246="","",IF($C246=Listes!$B$31,IF('Instruction Barèmes'!$E246&lt;=Listes!$B$42,('Instruction Barèmes'!$E246*(VLOOKUP('Instruction Barèmes'!$D246,Listes!$A$43:$E$49,2,FALSE))),IF('Instruction Barèmes'!$E246&gt;Listes!$D$42,('Instruction Barèmes'!$E246*(VLOOKUP('Instruction Barèmes'!$D246,Listes!$A$43:$E$49,5,FALSE))),('Instruction Barèmes'!$E246*(VLOOKUP('Instruction Barèmes'!$D246,Listes!$A$43:$E$49,3,FALSE))+(VLOOKUP('Instruction Barèmes'!$D246,Listes!$A$43:$E$49,4,FALSE)))))))</f>
        <v/>
      </c>
      <c r="L246" s="240" t="str">
        <f>IF($G246="","",IF($C246=Listes!$B$34,Listes!$I$31,IF($C246=Listes!$B$35,(VLOOKUP('Instruction Barèmes'!$F246,Listes!$E$31:$F$36,2,FALSE)),IF($C246=Listes!$B$33,IF('Instruction Barèmes'!$E246&lt;=Listes!$A$64,'Instruction Barèmes'!$E246*Listes!$A$65,IF('Instruction Barèmes'!$E246&gt;Listes!$D$64,'Instruction Barèmes'!$E246*Listes!$D$65,(('Instruction Barèmes'!$E246*Listes!$B$65)+Listes!$C$65)))))))</f>
        <v/>
      </c>
      <c r="M246" s="279" t="str">
        <f>IF(Barèmes!M245="","",Barèmes!M245)</f>
        <v/>
      </c>
      <c r="N246" s="94" t="str">
        <f t="shared" si="12"/>
        <v/>
      </c>
      <c r="O246" s="254" t="str">
        <f t="shared" si="13"/>
        <v/>
      </c>
      <c r="P246" s="304" t="str">
        <f t="shared" si="14"/>
        <v/>
      </c>
      <c r="Q246" s="285" t="str">
        <f t="shared" si="15"/>
        <v/>
      </c>
      <c r="R246" s="259"/>
      <c r="S246" s="126"/>
    </row>
    <row r="247" spans="1:19" ht="20.100000000000001" customHeight="1" x14ac:dyDescent="0.25">
      <c r="A247" s="244">
        <v>241</v>
      </c>
      <c r="B247" s="252" t="str">
        <f>IF(Barèmes!B246="","",Barèmes!B246)</f>
        <v/>
      </c>
      <c r="C247" s="252" t="str">
        <f>IF(Barèmes!C246="","",Barèmes!C246)</f>
        <v/>
      </c>
      <c r="D247" s="252" t="str">
        <f>IF(Barèmes!D246="","",Barèmes!D246)</f>
        <v/>
      </c>
      <c r="E247" s="252" t="str">
        <f>IF(Barèmes!E246="","",Barèmes!E246)</f>
        <v/>
      </c>
      <c r="F247" s="252" t="str">
        <f>IF(Barèmes!F246="","",Barèmes!F246)</f>
        <v/>
      </c>
      <c r="G247" s="252" t="str">
        <f>IF(Barèmes!G246="","",Barèmes!G246)</f>
        <v/>
      </c>
      <c r="H247" s="252" t="str">
        <f>IF(Barèmes!H246="","",Barèmes!H246)</f>
        <v/>
      </c>
      <c r="I247" s="252" t="str">
        <f>IF(Barèmes!I246="","",Barèmes!I246)</f>
        <v/>
      </c>
      <c r="J247" s="240" t="str">
        <f>IF($G247="","",IF($C247=Listes!$B$32,IF('Instruction Barèmes'!$E247&lt;=Listes!$B$53,('Instruction Barèmes'!$E247*(VLOOKUP('Instruction Barèmes'!$D247,Listes!$A$54:$E$60,2,FALSE))),IF('Instruction Barèmes'!$E247&gt;Listes!$E$53,('Instruction Barèmes'!$E247*(VLOOKUP('Instruction Barèmes'!$D247,Listes!$A$54:$E$60,5,FALSE))),('Instruction Barèmes'!$E247*(VLOOKUP('Instruction Barèmes'!$D247,Listes!$A$54:$E$60,3,FALSE))+(VLOOKUP('Instruction Barèmes'!$D247,Listes!$A$54:$E$60,4,FALSE)))))))</f>
        <v/>
      </c>
      <c r="K247" s="240" t="str">
        <f>IF($G247="","",IF($C247=Listes!$B$31,IF('Instruction Barèmes'!$E247&lt;=Listes!$B$42,('Instruction Barèmes'!$E247*(VLOOKUP('Instruction Barèmes'!$D247,Listes!$A$43:$E$49,2,FALSE))),IF('Instruction Barèmes'!$E247&gt;Listes!$D$42,('Instruction Barèmes'!$E247*(VLOOKUP('Instruction Barèmes'!$D247,Listes!$A$43:$E$49,5,FALSE))),('Instruction Barèmes'!$E247*(VLOOKUP('Instruction Barèmes'!$D247,Listes!$A$43:$E$49,3,FALSE))+(VLOOKUP('Instruction Barèmes'!$D247,Listes!$A$43:$E$49,4,FALSE)))))))</f>
        <v/>
      </c>
      <c r="L247" s="240" t="str">
        <f>IF($G247="","",IF($C247=Listes!$B$34,Listes!$I$31,IF($C247=Listes!$B$35,(VLOOKUP('Instruction Barèmes'!$F247,Listes!$E$31:$F$36,2,FALSE)),IF($C247=Listes!$B$33,IF('Instruction Barèmes'!$E247&lt;=Listes!$A$64,'Instruction Barèmes'!$E247*Listes!$A$65,IF('Instruction Barèmes'!$E247&gt;Listes!$D$64,'Instruction Barèmes'!$E247*Listes!$D$65,(('Instruction Barèmes'!$E247*Listes!$B$65)+Listes!$C$65)))))))</f>
        <v/>
      </c>
      <c r="M247" s="279" t="str">
        <f>IF(Barèmes!M246="","",Barèmes!M246)</f>
        <v/>
      </c>
      <c r="N247" s="94" t="str">
        <f t="shared" si="12"/>
        <v/>
      </c>
      <c r="O247" s="254" t="str">
        <f t="shared" si="13"/>
        <v/>
      </c>
      <c r="P247" s="304" t="str">
        <f t="shared" si="14"/>
        <v/>
      </c>
      <c r="Q247" s="285" t="str">
        <f t="shared" si="15"/>
        <v/>
      </c>
      <c r="R247" s="259"/>
      <c r="S247" s="126"/>
    </row>
    <row r="248" spans="1:19" ht="20.100000000000001" customHeight="1" x14ac:dyDescent="0.25">
      <c r="A248" s="244">
        <v>242</v>
      </c>
      <c r="B248" s="252" t="str">
        <f>IF(Barèmes!B247="","",Barèmes!B247)</f>
        <v/>
      </c>
      <c r="C248" s="252" t="str">
        <f>IF(Barèmes!C247="","",Barèmes!C247)</f>
        <v/>
      </c>
      <c r="D248" s="252" t="str">
        <f>IF(Barèmes!D247="","",Barèmes!D247)</f>
        <v/>
      </c>
      <c r="E248" s="252" t="str">
        <f>IF(Barèmes!E247="","",Barèmes!E247)</f>
        <v/>
      </c>
      <c r="F248" s="252" t="str">
        <f>IF(Barèmes!F247="","",Barèmes!F247)</f>
        <v/>
      </c>
      <c r="G248" s="252" t="str">
        <f>IF(Barèmes!G247="","",Barèmes!G247)</f>
        <v/>
      </c>
      <c r="H248" s="252" t="str">
        <f>IF(Barèmes!H247="","",Barèmes!H247)</f>
        <v/>
      </c>
      <c r="I248" s="252" t="str">
        <f>IF(Barèmes!I247="","",Barèmes!I247)</f>
        <v/>
      </c>
      <c r="J248" s="240" t="str">
        <f>IF($G248="","",IF($C248=Listes!$B$32,IF('Instruction Barèmes'!$E248&lt;=Listes!$B$53,('Instruction Barèmes'!$E248*(VLOOKUP('Instruction Barèmes'!$D248,Listes!$A$54:$E$60,2,FALSE))),IF('Instruction Barèmes'!$E248&gt;Listes!$E$53,('Instruction Barèmes'!$E248*(VLOOKUP('Instruction Barèmes'!$D248,Listes!$A$54:$E$60,5,FALSE))),('Instruction Barèmes'!$E248*(VLOOKUP('Instruction Barèmes'!$D248,Listes!$A$54:$E$60,3,FALSE))+(VLOOKUP('Instruction Barèmes'!$D248,Listes!$A$54:$E$60,4,FALSE)))))))</f>
        <v/>
      </c>
      <c r="K248" s="240" t="str">
        <f>IF($G248="","",IF($C248=Listes!$B$31,IF('Instruction Barèmes'!$E248&lt;=Listes!$B$42,('Instruction Barèmes'!$E248*(VLOOKUP('Instruction Barèmes'!$D248,Listes!$A$43:$E$49,2,FALSE))),IF('Instruction Barèmes'!$E248&gt;Listes!$D$42,('Instruction Barèmes'!$E248*(VLOOKUP('Instruction Barèmes'!$D248,Listes!$A$43:$E$49,5,FALSE))),('Instruction Barèmes'!$E248*(VLOOKUP('Instruction Barèmes'!$D248,Listes!$A$43:$E$49,3,FALSE))+(VLOOKUP('Instruction Barèmes'!$D248,Listes!$A$43:$E$49,4,FALSE)))))))</f>
        <v/>
      </c>
      <c r="L248" s="240" t="str">
        <f>IF($G248="","",IF($C248=Listes!$B$34,Listes!$I$31,IF($C248=Listes!$B$35,(VLOOKUP('Instruction Barèmes'!$F248,Listes!$E$31:$F$36,2,FALSE)),IF($C248=Listes!$B$33,IF('Instruction Barèmes'!$E248&lt;=Listes!$A$64,'Instruction Barèmes'!$E248*Listes!$A$65,IF('Instruction Barèmes'!$E248&gt;Listes!$D$64,'Instruction Barèmes'!$E248*Listes!$D$65,(('Instruction Barèmes'!$E248*Listes!$B$65)+Listes!$C$65)))))))</f>
        <v/>
      </c>
      <c r="M248" s="279" t="str">
        <f>IF(Barèmes!M247="","",Barèmes!M247)</f>
        <v/>
      </c>
      <c r="N248" s="94" t="str">
        <f t="shared" si="12"/>
        <v/>
      </c>
      <c r="O248" s="254" t="str">
        <f t="shared" si="13"/>
        <v/>
      </c>
      <c r="P248" s="304" t="str">
        <f t="shared" si="14"/>
        <v/>
      </c>
      <c r="Q248" s="285" t="str">
        <f t="shared" si="15"/>
        <v/>
      </c>
      <c r="R248" s="259"/>
      <c r="S248" s="126"/>
    </row>
    <row r="249" spans="1:19" ht="20.100000000000001" customHeight="1" x14ac:dyDescent="0.25">
      <c r="A249" s="244">
        <v>243</v>
      </c>
      <c r="B249" s="252" t="str">
        <f>IF(Barèmes!B248="","",Barèmes!B248)</f>
        <v/>
      </c>
      <c r="C249" s="252" t="str">
        <f>IF(Barèmes!C248="","",Barèmes!C248)</f>
        <v/>
      </c>
      <c r="D249" s="252" t="str">
        <f>IF(Barèmes!D248="","",Barèmes!D248)</f>
        <v/>
      </c>
      <c r="E249" s="252" t="str">
        <f>IF(Barèmes!E248="","",Barèmes!E248)</f>
        <v/>
      </c>
      <c r="F249" s="252" t="str">
        <f>IF(Barèmes!F248="","",Barèmes!F248)</f>
        <v/>
      </c>
      <c r="G249" s="252" t="str">
        <f>IF(Barèmes!G248="","",Barèmes!G248)</f>
        <v/>
      </c>
      <c r="H249" s="252" t="str">
        <f>IF(Barèmes!H248="","",Barèmes!H248)</f>
        <v/>
      </c>
      <c r="I249" s="252" t="str">
        <f>IF(Barèmes!I248="","",Barèmes!I248)</f>
        <v/>
      </c>
      <c r="J249" s="240" t="str">
        <f>IF($G249="","",IF($C249=Listes!$B$32,IF('Instruction Barèmes'!$E249&lt;=Listes!$B$53,('Instruction Barèmes'!$E249*(VLOOKUP('Instruction Barèmes'!$D249,Listes!$A$54:$E$60,2,FALSE))),IF('Instruction Barèmes'!$E249&gt;Listes!$E$53,('Instruction Barèmes'!$E249*(VLOOKUP('Instruction Barèmes'!$D249,Listes!$A$54:$E$60,5,FALSE))),('Instruction Barèmes'!$E249*(VLOOKUP('Instruction Barèmes'!$D249,Listes!$A$54:$E$60,3,FALSE))+(VLOOKUP('Instruction Barèmes'!$D249,Listes!$A$54:$E$60,4,FALSE)))))))</f>
        <v/>
      </c>
      <c r="K249" s="240" t="str">
        <f>IF($G249="","",IF($C249=Listes!$B$31,IF('Instruction Barèmes'!$E249&lt;=Listes!$B$42,('Instruction Barèmes'!$E249*(VLOOKUP('Instruction Barèmes'!$D249,Listes!$A$43:$E$49,2,FALSE))),IF('Instruction Barèmes'!$E249&gt;Listes!$D$42,('Instruction Barèmes'!$E249*(VLOOKUP('Instruction Barèmes'!$D249,Listes!$A$43:$E$49,5,FALSE))),('Instruction Barèmes'!$E249*(VLOOKUP('Instruction Barèmes'!$D249,Listes!$A$43:$E$49,3,FALSE))+(VLOOKUP('Instruction Barèmes'!$D249,Listes!$A$43:$E$49,4,FALSE)))))))</f>
        <v/>
      </c>
      <c r="L249" s="240" t="str">
        <f>IF($G249="","",IF($C249=Listes!$B$34,Listes!$I$31,IF($C249=Listes!$B$35,(VLOOKUP('Instruction Barèmes'!$F249,Listes!$E$31:$F$36,2,FALSE)),IF($C249=Listes!$B$33,IF('Instruction Barèmes'!$E249&lt;=Listes!$A$64,'Instruction Barèmes'!$E249*Listes!$A$65,IF('Instruction Barèmes'!$E249&gt;Listes!$D$64,'Instruction Barèmes'!$E249*Listes!$D$65,(('Instruction Barèmes'!$E249*Listes!$B$65)+Listes!$C$65)))))))</f>
        <v/>
      </c>
      <c r="M249" s="279" t="str">
        <f>IF(Barèmes!M248="","",Barèmes!M248)</f>
        <v/>
      </c>
      <c r="N249" s="94" t="str">
        <f t="shared" si="12"/>
        <v/>
      </c>
      <c r="O249" s="254" t="str">
        <f t="shared" si="13"/>
        <v/>
      </c>
      <c r="P249" s="304" t="str">
        <f t="shared" si="14"/>
        <v/>
      </c>
      <c r="Q249" s="285" t="str">
        <f t="shared" si="15"/>
        <v/>
      </c>
      <c r="R249" s="259"/>
      <c r="S249" s="126"/>
    </row>
    <row r="250" spans="1:19" ht="20.100000000000001" customHeight="1" x14ac:dyDescent="0.25">
      <c r="A250" s="244">
        <v>244</v>
      </c>
      <c r="B250" s="252" t="str">
        <f>IF(Barèmes!B249="","",Barèmes!B249)</f>
        <v/>
      </c>
      <c r="C250" s="252" t="str">
        <f>IF(Barèmes!C249="","",Barèmes!C249)</f>
        <v/>
      </c>
      <c r="D250" s="252" t="str">
        <f>IF(Barèmes!D249="","",Barèmes!D249)</f>
        <v/>
      </c>
      <c r="E250" s="252" t="str">
        <f>IF(Barèmes!E249="","",Barèmes!E249)</f>
        <v/>
      </c>
      <c r="F250" s="252" t="str">
        <f>IF(Barèmes!F249="","",Barèmes!F249)</f>
        <v/>
      </c>
      <c r="G250" s="252" t="str">
        <f>IF(Barèmes!G249="","",Barèmes!G249)</f>
        <v/>
      </c>
      <c r="H250" s="252" t="str">
        <f>IF(Barèmes!H249="","",Barèmes!H249)</f>
        <v/>
      </c>
      <c r="I250" s="252" t="str">
        <f>IF(Barèmes!I249="","",Barèmes!I249)</f>
        <v/>
      </c>
      <c r="J250" s="240" t="str">
        <f>IF($G250="","",IF($C250=Listes!$B$32,IF('Instruction Barèmes'!$E250&lt;=Listes!$B$53,('Instruction Barèmes'!$E250*(VLOOKUP('Instruction Barèmes'!$D250,Listes!$A$54:$E$60,2,FALSE))),IF('Instruction Barèmes'!$E250&gt;Listes!$E$53,('Instruction Barèmes'!$E250*(VLOOKUP('Instruction Barèmes'!$D250,Listes!$A$54:$E$60,5,FALSE))),('Instruction Barèmes'!$E250*(VLOOKUP('Instruction Barèmes'!$D250,Listes!$A$54:$E$60,3,FALSE))+(VLOOKUP('Instruction Barèmes'!$D250,Listes!$A$54:$E$60,4,FALSE)))))))</f>
        <v/>
      </c>
      <c r="K250" s="240" t="str">
        <f>IF($G250="","",IF($C250=Listes!$B$31,IF('Instruction Barèmes'!$E250&lt;=Listes!$B$42,('Instruction Barèmes'!$E250*(VLOOKUP('Instruction Barèmes'!$D250,Listes!$A$43:$E$49,2,FALSE))),IF('Instruction Barèmes'!$E250&gt;Listes!$D$42,('Instruction Barèmes'!$E250*(VLOOKUP('Instruction Barèmes'!$D250,Listes!$A$43:$E$49,5,FALSE))),('Instruction Barèmes'!$E250*(VLOOKUP('Instruction Barèmes'!$D250,Listes!$A$43:$E$49,3,FALSE))+(VLOOKUP('Instruction Barèmes'!$D250,Listes!$A$43:$E$49,4,FALSE)))))))</f>
        <v/>
      </c>
      <c r="L250" s="240" t="str">
        <f>IF($G250="","",IF($C250=Listes!$B$34,Listes!$I$31,IF($C250=Listes!$B$35,(VLOOKUP('Instruction Barèmes'!$F250,Listes!$E$31:$F$36,2,FALSE)),IF($C250=Listes!$B$33,IF('Instruction Barèmes'!$E250&lt;=Listes!$A$64,'Instruction Barèmes'!$E250*Listes!$A$65,IF('Instruction Barèmes'!$E250&gt;Listes!$D$64,'Instruction Barèmes'!$E250*Listes!$D$65,(('Instruction Barèmes'!$E250*Listes!$B$65)+Listes!$C$65)))))))</f>
        <v/>
      </c>
      <c r="M250" s="279" t="str">
        <f>IF(Barèmes!M249="","",Barèmes!M249)</f>
        <v/>
      </c>
      <c r="N250" s="94" t="str">
        <f t="shared" si="12"/>
        <v/>
      </c>
      <c r="O250" s="254" t="str">
        <f t="shared" si="13"/>
        <v/>
      </c>
      <c r="P250" s="304" t="str">
        <f t="shared" si="14"/>
        <v/>
      </c>
      <c r="Q250" s="285" t="str">
        <f t="shared" si="15"/>
        <v/>
      </c>
      <c r="R250" s="259"/>
      <c r="S250" s="126"/>
    </row>
    <row r="251" spans="1:19" ht="20.100000000000001" customHeight="1" x14ac:dyDescent="0.25">
      <c r="A251" s="244">
        <v>245</v>
      </c>
      <c r="B251" s="252" t="str">
        <f>IF(Barèmes!B250="","",Barèmes!B250)</f>
        <v/>
      </c>
      <c r="C251" s="252" t="str">
        <f>IF(Barèmes!C250="","",Barèmes!C250)</f>
        <v/>
      </c>
      <c r="D251" s="252" t="str">
        <f>IF(Barèmes!D250="","",Barèmes!D250)</f>
        <v/>
      </c>
      <c r="E251" s="252" t="str">
        <f>IF(Barèmes!E250="","",Barèmes!E250)</f>
        <v/>
      </c>
      <c r="F251" s="252" t="str">
        <f>IF(Barèmes!F250="","",Barèmes!F250)</f>
        <v/>
      </c>
      <c r="G251" s="252" t="str">
        <f>IF(Barèmes!G250="","",Barèmes!G250)</f>
        <v/>
      </c>
      <c r="H251" s="252" t="str">
        <f>IF(Barèmes!H250="","",Barèmes!H250)</f>
        <v/>
      </c>
      <c r="I251" s="252" t="str">
        <f>IF(Barèmes!I250="","",Barèmes!I250)</f>
        <v/>
      </c>
      <c r="J251" s="240" t="str">
        <f>IF($G251="","",IF($C251=Listes!$B$32,IF('Instruction Barèmes'!$E251&lt;=Listes!$B$53,('Instruction Barèmes'!$E251*(VLOOKUP('Instruction Barèmes'!$D251,Listes!$A$54:$E$60,2,FALSE))),IF('Instruction Barèmes'!$E251&gt;Listes!$E$53,('Instruction Barèmes'!$E251*(VLOOKUP('Instruction Barèmes'!$D251,Listes!$A$54:$E$60,5,FALSE))),('Instruction Barèmes'!$E251*(VLOOKUP('Instruction Barèmes'!$D251,Listes!$A$54:$E$60,3,FALSE))+(VLOOKUP('Instruction Barèmes'!$D251,Listes!$A$54:$E$60,4,FALSE)))))))</f>
        <v/>
      </c>
      <c r="K251" s="240" t="str">
        <f>IF($G251="","",IF($C251=Listes!$B$31,IF('Instruction Barèmes'!$E251&lt;=Listes!$B$42,('Instruction Barèmes'!$E251*(VLOOKUP('Instruction Barèmes'!$D251,Listes!$A$43:$E$49,2,FALSE))),IF('Instruction Barèmes'!$E251&gt;Listes!$D$42,('Instruction Barèmes'!$E251*(VLOOKUP('Instruction Barèmes'!$D251,Listes!$A$43:$E$49,5,FALSE))),('Instruction Barèmes'!$E251*(VLOOKUP('Instruction Barèmes'!$D251,Listes!$A$43:$E$49,3,FALSE))+(VLOOKUP('Instruction Barèmes'!$D251,Listes!$A$43:$E$49,4,FALSE)))))))</f>
        <v/>
      </c>
      <c r="L251" s="240" t="str">
        <f>IF($G251="","",IF($C251=Listes!$B$34,Listes!$I$31,IF($C251=Listes!$B$35,(VLOOKUP('Instruction Barèmes'!$F251,Listes!$E$31:$F$36,2,FALSE)),IF($C251=Listes!$B$33,IF('Instruction Barèmes'!$E251&lt;=Listes!$A$64,'Instruction Barèmes'!$E251*Listes!$A$65,IF('Instruction Barèmes'!$E251&gt;Listes!$D$64,'Instruction Barèmes'!$E251*Listes!$D$65,(('Instruction Barèmes'!$E251*Listes!$B$65)+Listes!$C$65)))))))</f>
        <v/>
      </c>
      <c r="M251" s="279" t="str">
        <f>IF(Barèmes!M250="","",Barèmes!M250)</f>
        <v/>
      </c>
      <c r="N251" s="94" t="str">
        <f t="shared" si="12"/>
        <v/>
      </c>
      <c r="O251" s="254" t="str">
        <f t="shared" si="13"/>
        <v/>
      </c>
      <c r="P251" s="304" t="str">
        <f t="shared" si="14"/>
        <v/>
      </c>
      <c r="Q251" s="285" t="str">
        <f t="shared" si="15"/>
        <v/>
      </c>
      <c r="R251" s="259"/>
      <c r="S251" s="126"/>
    </row>
    <row r="252" spans="1:19" ht="20.100000000000001" customHeight="1" x14ac:dyDescent="0.25">
      <c r="A252" s="244">
        <v>246</v>
      </c>
      <c r="B252" s="252" t="str">
        <f>IF(Barèmes!B251="","",Barèmes!B251)</f>
        <v/>
      </c>
      <c r="C252" s="252" t="str">
        <f>IF(Barèmes!C251="","",Barèmes!C251)</f>
        <v/>
      </c>
      <c r="D252" s="252" t="str">
        <f>IF(Barèmes!D251="","",Barèmes!D251)</f>
        <v/>
      </c>
      <c r="E252" s="252" t="str">
        <f>IF(Barèmes!E251="","",Barèmes!E251)</f>
        <v/>
      </c>
      <c r="F252" s="252" t="str">
        <f>IF(Barèmes!F251="","",Barèmes!F251)</f>
        <v/>
      </c>
      <c r="G252" s="252" t="str">
        <f>IF(Barèmes!G251="","",Barèmes!G251)</f>
        <v/>
      </c>
      <c r="H252" s="252" t="str">
        <f>IF(Barèmes!H251="","",Barèmes!H251)</f>
        <v/>
      </c>
      <c r="I252" s="252" t="str">
        <f>IF(Barèmes!I251="","",Barèmes!I251)</f>
        <v/>
      </c>
      <c r="J252" s="240" t="str">
        <f>IF($G252="","",IF($C252=Listes!$B$32,IF('Instruction Barèmes'!$E252&lt;=Listes!$B$53,('Instruction Barèmes'!$E252*(VLOOKUP('Instruction Barèmes'!$D252,Listes!$A$54:$E$60,2,FALSE))),IF('Instruction Barèmes'!$E252&gt;Listes!$E$53,('Instruction Barèmes'!$E252*(VLOOKUP('Instruction Barèmes'!$D252,Listes!$A$54:$E$60,5,FALSE))),('Instruction Barèmes'!$E252*(VLOOKUP('Instruction Barèmes'!$D252,Listes!$A$54:$E$60,3,FALSE))+(VLOOKUP('Instruction Barèmes'!$D252,Listes!$A$54:$E$60,4,FALSE)))))))</f>
        <v/>
      </c>
      <c r="K252" s="240" t="str">
        <f>IF($G252="","",IF($C252=Listes!$B$31,IF('Instruction Barèmes'!$E252&lt;=Listes!$B$42,('Instruction Barèmes'!$E252*(VLOOKUP('Instruction Barèmes'!$D252,Listes!$A$43:$E$49,2,FALSE))),IF('Instruction Barèmes'!$E252&gt;Listes!$D$42,('Instruction Barèmes'!$E252*(VLOOKUP('Instruction Barèmes'!$D252,Listes!$A$43:$E$49,5,FALSE))),('Instruction Barèmes'!$E252*(VLOOKUP('Instruction Barèmes'!$D252,Listes!$A$43:$E$49,3,FALSE))+(VLOOKUP('Instruction Barèmes'!$D252,Listes!$A$43:$E$49,4,FALSE)))))))</f>
        <v/>
      </c>
      <c r="L252" s="240" t="str">
        <f>IF($G252="","",IF($C252=Listes!$B$34,Listes!$I$31,IF($C252=Listes!$B$35,(VLOOKUP('Instruction Barèmes'!$F252,Listes!$E$31:$F$36,2,FALSE)),IF($C252=Listes!$B$33,IF('Instruction Barèmes'!$E252&lt;=Listes!$A$64,'Instruction Barèmes'!$E252*Listes!$A$65,IF('Instruction Barèmes'!$E252&gt;Listes!$D$64,'Instruction Barèmes'!$E252*Listes!$D$65,(('Instruction Barèmes'!$E252*Listes!$B$65)+Listes!$C$65)))))))</f>
        <v/>
      </c>
      <c r="M252" s="279" t="str">
        <f>IF(Barèmes!M251="","",Barèmes!M251)</f>
        <v/>
      </c>
      <c r="N252" s="94" t="str">
        <f t="shared" si="12"/>
        <v/>
      </c>
      <c r="O252" s="254" t="str">
        <f t="shared" si="13"/>
        <v/>
      </c>
      <c r="P252" s="304" t="str">
        <f t="shared" si="14"/>
        <v/>
      </c>
      <c r="Q252" s="285" t="str">
        <f t="shared" si="15"/>
        <v/>
      </c>
      <c r="R252" s="259"/>
      <c r="S252" s="126"/>
    </row>
    <row r="253" spans="1:19" ht="20.100000000000001" customHeight="1" x14ac:dyDescent="0.25">
      <c r="A253" s="244">
        <v>247</v>
      </c>
      <c r="B253" s="252" t="str">
        <f>IF(Barèmes!B252="","",Barèmes!B252)</f>
        <v/>
      </c>
      <c r="C253" s="252" t="str">
        <f>IF(Barèmes!C252="","",Barèmes!C252)</f>
        <v/>
      </c>
      <c r="D253" s="252" t="str">
        <f>IF(Barèmes!D252="","",Barèmes!D252)</f>
        <v/>
      </c>
      <c r="E253" s="252" t="str">
        <f>IF(Barèmes!E252="","",Barèmes!E252)</f>
        <v/>
      </c>
      <c r="F253" s="252" t="str">
        <f>IF(Barèmes!F252="","",Barèmes!F252)</f>
        <v/>
      </c>
      <c r="G253" s="252" t="str">
        <f>IF(Barèmes!G252="","",Barèmes!G252)</f>
        <v/>
      </c>
      <c r="H253" s="252" t="str">
        <f>IF(Barèmes!H252="","",Barèmes!H252)</f>
        <v/>
      </c>
      <c r="I253" s="252" t="str">
        <f>IF(Barèmes!I252="","",Barèmes!I252)</f>
        <v/>
      </c>
      <c r="J253" s="240" t="str">
        <f>IF($G253="","",IF($C253=Listes!$B$32,IF('Instruction Barèmes'!$E253&lt;=Listes!$B$53,('Instruction Barèmes'!$E253*(VLOOKUP('Instruction Barèmes'!$D253,Listes!$A$54:$E$60,2,FALSE))),IF('Instruction Barèmes'!$E253&gt;Listes!$E$53,('Instruction Barèmes'!$E253*(VLOOKUP('Instruction Barèmes'!$D253,Listes!$A$54:$E$60,5,FALSE))),('Instruction Barèmes'!$E253*(VLOOKUP('Instruction Barèmes'!$D253,Listes!$A$54:$E$60,3,FALSE))+(VLOOKUP('Instruction Barèmes'!$D253,Listes!$A$54:$E$60,4,FALSE)))))))</f>
        <v/>
      </c>
      <c r="K253" s="240" t="str">
        <f>IF($G253="","",IF($C253=Listes!$B$31,IF('Instruction Barèmes'!$E253&lt;=Listes!$B$42,('Instruction Barèmes'!$E253*(VLOOKUP('Instruction Barèmes'!$D253,Listes!$A$43:$E$49,2,FALSE))),IF('Instruction Barèmes'!$E253&gt;Listes!$D$42,('Instruction Barèmes'!$E253*(VLOOKUP('Instruction Barèmes'!$D253,Listes!$A$43:$E$49,5,FALSE))),('Instruction Barèmes'!$E253*(VLOOKUP('Instruction Barèmes'!$D253,Listes!$A$43:$E$49,3,FALSE))+(VLOOKUP('Instruction Barèmes'!$D253,Listes!$A$43:$E$49,4,FALSE)))))))</f>
        <v/>
      </c>
      <c r="L253" s="240" t="str">
        <f>IF($G253="","",IF($C253=Listes!$B$34,Listes!$I$31,IF($C253=Listes!$B$35,(VLOOKUP('Instruction Barèmes'!$F253,Listes!$E$31:$F$36,2,FALSE)),IF($C253=Listes!$B$33,IF('Instruction Barèmes'!$E253&lt;=Listes!$A$64,'Instruction Barèmes'!$E253*Listes!$A$65,IF('Instruction Barèmes'!$E253&gt;Listes!$D$64,'Instruction Barèmes'!$E253*Listes!$D$65,(('Instruction Barèmes'!$E253*Listes!$B$65)+Listes!$C$65)))))))</f>
        <v/>
      </c>
      <c r="M253" s="279" t="str">
        <f>IF(Barèmes!M252="","",Barèmes!M252)</f>
        <v/>
      </c>
      <c r="N253" s="94" t="str">
        <f t="shared" si="12"/>
        <v/>
      </c>
      <c r="O253" s="254" t="str">
        <f t="shared" si="13"/>
        <v/>
      </c>
      <c r="P253" s="304" t="str">
        <f t="shared" si="14"/>
        <v/>
      </c>
      <c r="Q253" s="285" t="str">
        <f t="shared" si="15"/>
        <v/>
      </c>
      <c r="R253" s="259"/>
      <c r="S253" s="126"/>
    </row>
    <row r="254" spans="1:19" ht="20.100000000000001" customHeight="1" x14ac:dyDescent="0.25">
      <c r="A254" s="244">
        <v>248</v>
      </c>
      <c r="B254" s="252" t="str">
        <f>IF(Barèmes!B253="","",Barèmes!B253)</f>
        <v/>
      </c>
      <c r="C254" s="252" t="str">
        <f>IF(Barèmes!C253="","",Barèmes!C253)</f>
        <v/>
      </c>
      <c r="D254" s="252" t="str">
        <f>IF(Barèmes!D253="","",Barèmes!D253)</f>
        <v/>
      </c>
      <c r="E254" s="252" t="str">
        <f>IF(Barèmes!E253="","",Barèmes!E253)</f>
        <v/>
      </c>
      <c r="F254" s="252" t="str">
        <f>IF(Barèmes!F253="","",Barèmes!F253)</f>
        <v/>
      </c>
      <c r="G254" s="252" t="str">
        <f>IF(Barèmes!G253="","",Barèmes!G253)</f>
        <v/>
      </c>
      <c r="H254" s="252" t="str">
        <f>IF(Barèmes!H253="","",Barèmes!H253)</f>
        <v/>
      </c>
      <c r="I254" s="252" t="str">
        <f>IF(Barèmes!I253="","",Barèmes!I253)</f>
        <v/>
      </c>
      <c r="J254" s="240" t="str">
        <f>IF($G254="","",IF($C254=Listes!$B$32,IF('Instruction Barèmes'!$E254&lt;=Listes!$B$53,('Instruction Barèmes'!$E254*(VLOOKUP('Instruction Barèmes'!$D254,Listes!$A$54:$E$60,2,FALSE))),IF('Instruction Barèmes'!$E254&gt;Listes!$E$53,('Instruction Barèmes'!$E254*(VLOOKUP('Instruction Barèmes'!$D254,Listes!$A$54:$E$60,5,FALSE))),('Instruction Barèmes'!$E254*(VLOOKUP('Instruction Barèmes'!$D254,Listes!$A$54:$E$60,3,FALSE))+(VLOOKUP('Instruction Barèmes'!$D254,Listes!$A$54:$E$60,4,FALSE)))))))</f>
        <v/>
      </c>
      <c r="K254" s="240" t="str">
        <f>IF($G254="","",IF($C254=Listes!$B$31,IF('Instruction Barèmes'!$E254&lt;=Listes!$B$42,('Instruction Barèmes'!$E254*(VLOOKUP('Instruction Barèmes'!$D254,Listes!$A$43:$E$49,2,FALSE))),IF('Instruction Barèmes'!$E254&gt;Listes!$D$42,('Instruction Barèmes'!$E254*(VLOOKUP('Instruction Barèmes'!$D254,Listes!$A$43:$E$49,5,FALSE))),('Instruction Barèmes'!$E254*(VLOOKUP('Instruction Barèmes'!$D254,Listes!$A$43:$E$49,3,FALSE))+(VLOOKUP('Instruction Barèmes'!$D254,Listes!$A$43:$E$49,4,FALSE)))))))</f>
        <v/>
      </c>
      <c r="L254" s="240" t="str">
        <f>IF($G254="","",IF($C254=Listes!$B$34,Listes!$I$31,IF($C254=Listes!$B$35,(VLOOKUP('Instruction Barèmes'!$F254,Listes!$E$31:$F$36,2,FALSE)),IF($C254=Listes!$B$33,IF('Instruction Barèmes'!$E254&lt;=Listes!$A$64,'Instruction Barèmes'!$E254*Listes!$A$65,IF('Instruction Barèmes'!$E254&gt;Listes!$D$64,'Instruction Barèmes'!$E254*Listes!$D$65,(('Instruction Barèmes'!$E254*Listes!$B$65)+Listes!$C$65)))))))</f>
        <v/>
      </c>
      <c r="M254" s="279" t="str">
        <f>IF(Barèmes!M253="","",Barèmes!M253)</f>
        <v/>
      </c>
      <c r="N254" s="94" t="str">
        <f t="shared" si="12"/>
        <v/>
      </c>
      <c r="O254" s="254" t="str">
        <f t="shared" si="13"/>
        <v/>
      </c>
      <c r="P254" s="304" t="str">
        <f t="shared" si="14"/>
        <v/>
      </c>
      <c r="Q254" s="285" t="str">
        <f t="shared" si="15"/>
        <v/>
      </c>
      <c r="R254" s="259"/>
      <c r="S254" s="126"/>
    </row>
    <row r="255" spans="1:19" ht="20.100000000000001" customHeight="1" x14ac:dyDescent="0.25">
      <c r="A255" s="244">
        <v>249</v>
      </c>
      <c r="B255" s="252" t="str">
        <f>IF(Barèmes!B254="","",Barèmes!B254)</f>
        <v/>
      </c>
      <c r="C255" s="252" t="str">
        <f>IF(Barèmes!C254="","",Barèmes!C254)</f>
        <v/>
      </c>
      <c r="D255" s="252" t="str">
        <f>IF(Barèmes!D254="","",Barèmes!D254)</f>
        <v/>
      </c>
      <c r="E255" s="252" t="str">
        <f>IF(Barèmes!E254="","",Barèmes!E254)</f>
        <v/>
      </c>
      <c r="F255" s="252" t="str">
        <f>IF(Barèmes!F254="","",Barèmes!F254)</f>
        <v/>
      </c>
      <c r="G255" s="252" t="str">
        <f>IF(Barèmes!G254="","",Barèmes!G254)</f>
        <v/>
      </c>
      <c r="H255" s="252" t="str">
        <f>IF(Barèmes!H254="","",Barèmes!H254)</f>
        <v/>
      </c>
      <c r="I255" s="252" t="str">
        <f>IF(Barèmes!I254="","",Barèmes!I254)</f>
        <v/>
      </c>
      <c r="J255" s="240" t="str">
        <f>IF($G255="","",IF($C255=Listes!$B$32,IF('Instruction Barèmes'!$E255&lt;=Listes!$B$53,('Instruction Barèmes'!$E255*(VLOOKUP('Instruction Barèmes'!$D255,Listes!$A$54:$E$60,2,FALSE))),IF('Instruction Barèmes'!$E255&gt;Listes!$E$53,('Instruction Barèmes'!$E255*(VLOOKUP('Instruction Barèmes'!$D255,Listes!$A$54:$E$60,5,FALSE))),('Instruction Barèmes'!$E255*(VLOOKUP('Instruction Barèmes'!$D255,Listes!$A$54:$E$60,3,FALSE))+(VLOOKUP('Instruction Barèmes'!$D255,Listes!$A$54:$E$60,4,FALSE)))))))</f>
        <v/>
      </c>
      <c r="K255" s="240" t="str">
        <f>IF($G255="","",IF($C255=Listes!$B$31,IF('Instruction Barèmes'!$E255&lt;=Listes!$B$42,('Instruction Barèmes'!$E255*(VLOOKUP('Instruction Barèmes'!$D255,Listes!$A$43:$E$49,2,FALSE))),IF('Instruction Barèmes'!$E255&gt;Listes!$D$42,('Instruction Barèmes'!$E255*(VLOOKUP('Instruction Barèmes'!$D255,Listes!$A$43:$E$49,5,FALSE))),('Instruction Barèmes'!$E255*(VLOOKUP('Instruction Barèmes'!$D255,Listes!$A$43:$E$49,3,FALSE))+(VLOOKUP('Instruction Barèmes'!$D255,Listes!$A$43:$E$49,4,FALSE)))))))</f>
        <v/>
      </c>
      <c r="L255" s="240" t="str">
        <f>IF($G255="","",IF($C255=Listes!$B$34,Listes!$I$31,IF($C255=Listes!$B$35,(VLOOKUP('Instruction Barèmes'!$F255,Listes!$E$31:$F$36,2,FALSE)),IF($C255=Listes!$B$33,IF('Instruction Barèmes'!$E255&lt;=Listes!$A$64,'Instruction Barèmes'!$E255*Listes!$A$65,IF('Instruction Barèmes'!$E255&gt;Listes!$D$64,'Instruction Barèmes'!$E255*Listes!$D$65,(('Instruction Barèmes'!$E255*Listes!$B$65)+Listes!$C$65)))))))</f>
        <v/>
      </c>
      <c r="M255" s="279" t="str">
        <f>IF(Barèmes!M254="","",Barèmes!M254)</f>
        <v/>
      </c>
      <c r="N255" s="94" t="str">
        <f t="shared" si="12"/>
        <v/>
      </c>
      <c r="O255" s="254" t="str">
        <f t="shared" si="13"/>
        <v/>
      </c>
      <c r="P255" s="304" t="str">
        <f t="shared" si="14"/>
        <v/>
      </c>
      <c r="Q255" s="285" t="str">
        <f t="shared" si="15"/>
        <v/>
      </c>
      <c r="R255" s="259"/>
      <c r="S255" s="126"/>
    </row>
    <row r="256" spans="1:19" ht="20.100000000000001" customHeight="1" x14ac:dyDescent="0.25">
      <c r="A256" s="244">
        <v>250</v>
      </c>
      <c r="B256" s="252" t="str">
        <f>IF(Barèmes!B255="","",Barèmes!B255)</f>
        <v/>
      </c>
      <c r="C256" s="252" t="str">
        <f>IF(Barèmes!C255="","",Barèmes!C255)</f>
        <v/>
      </c>
      <c r="D256" s="252" t="str">
        <f>IF(Barèmes!D255="","",Barèmes!D255)</f>
        <v/>
      </c>
      <c r="E256" s="252" t="str">
        <f>IF(Barèmes!E255="","",Barèmes!E255)</f>
        <v/>
      </c>
      <c r="F256" s="252" t="str">
        <f>IF(Barèmes!F255="","",Barèmes!F255)</f>
        <v/>
      </c>
      <c r="G256" s="252" t="str">
        <f>IF(Barèmes!G255="","",Barèmes!G255)</f>
        <v/>
      </c>
      <c r="H256" s="252" t="str">
        <f>IF(Barèmes!H255="","",Barèmes!H255)</f>
        <v/>
      </c>
      <c r="I256" s="252" t="str">
        <f>IF(Barèmes!I255="","",Barèmes!I255)</f>
        <v/>
      </c>
      <c r="J256" s="240" t="str">
        <f>IF($G256="","",IF($C256=Listes!$B$32,IF('Instruction Barèmes'!$E256&lt;=Listes!$B$53,('Instruction Barèmes'!$E256*(VLOOKUP('Instruction Barèmes'!$D256,Listes!$A$54:$E$60,2,FALSE))),IF('Instruction Barèmes'!$E256&gt;Listes!$E$53,('Instruction Barèmes'!$E256*(VLOOKUP('Instruction Barèmes'!$D256,Listes!$A$54:$E$60,5,FALSE))),('Instruction Barèmes'!$E256*(VLOOKUP('Instruction Barèmes'!$D256,Listes!$A$54:$E$60,3,FALSE))+(VLOOKUP('Instruction Barèmes'!$D256,Listes!$A$54:$E$60,4,FALSE)))))))</f>
        <v/>
      </c>
      <c r="K256" s="240" t="str">
        <f>IF($G256="","",IF($C256=Listes!$B$31,IF('Instruction Barèmes'!$E256&lt;=Listes!$B$42,('Instruction Barèmes'!$E256*(VLOOKUP('Instruction Barèmes'!$D256,Listes!$A$43:$E$49,2,FALSE))),IF('Instruction Barèmes'!$E256&gt;Listes!$D$42,('Instruction Barèmes'!$E256*(VLOOKUP('Instruction Barèmes'!$D256,Listes!$A$43:$E$49,5,FALSE))),('Instruction Barèmes'!$E256*(VLOOKUP('Instruction Barèmes'!$D256,Listes!$A$43:$E$49,3,FALSE))+(VLOOKUP('Instruction Barèmes'!$D256,Listes!$A$43:$E$49,4,FALSE)))))))</f>
        <v/>
      </c>
      <c r="L256" s="240" t="str">
        <f>IF($G256="","",IF($C256=Listes!$B$34,Listes!$I$31,IF($C256=Listes!$B$35,(VLOOKUP('Instruction Barèmes'!$F256,Listes!$E$31:$F$36,2,FALSE)),IF($C256=Listes!$B$33,IF('Instruction Barèmes'!$E256&lt;=Listes!$A$64,'Instruction Barèmes'!$E256*Listes!$A$65,IF('Instruction Barèmes'!$E256&gt;Listes!$D$64,'Instruction Barèmes'!$E256*Listes!$D$65,(('Instruction Barèmes'!$E256*Listes!$B$65)+Listes!$C$65)))))))</f>
        <v/>
      </c>
      <c r="M256" s="279" t="str">
        <f>IF(Barèmes!M255="","",Barèmes!M255)</f>
        <v/>
      </c>
      <c r="N256" s="94" t="str">
        <f t="shared" si="12"/>
        <v/>
      </c>
      <c r="O256" s="254" t="str">
        <f t="shared" si="13"/>
        <v/>
      </c>
      <c r="P256" s="304" t="str">
        <f t="shared" si="14"/>
        <v/>
      </c>
      <c r="Q256" s="285" t="str">
        <f t="shared" si="15"/>
        <v/>
      </c>
      <c r="R256" s="259"/>
      <c r="S256" s="126"/>
    </row>
    <row r="257" spans="1:19" ht="20.100000000000001" customHeight="1" x14ac:dyDescent="0.25">
      <c r="A257" s="244">
        <v>251</v>
      </c>
      <c r="B257" s="252" t="str">
        <f>IF(Barèmes!B256="","",Barèmes!B256)</f>
        <v/>
      </c>
      <c r="C257" s="252" t="str">
        <f>IF(Barèmes!C256="","",Barèmes!C256)</f>
        <v/>
      </c>
      <c r="D257" s="252" t="str">
        <f>IF(Barèmes!D256="","",Barèmes!D256)</f>
        <v/>
      </c>
      <c r="E257" s="252" t="str">
        <f>IF(Barèmes!E256="","",Barèmes!E256)</f>
        <v/>
      </c>
      <c r="F257" s="252" t="str">
        <f>IF(Barèmes!F256="","",Barèmes!F256)</f>
        <v/>
      </c>
      <c r="G257" s="252" t="str">
        <f>IF(Barèmes!G256="","",Barèmes!G256)</f>
        <v/>
      </c>
      <c r="H257" s="252" t="str">
        <f>IF(Barèmes!H256="","",Barèmes!H256)</f>
        <v/>
      </c>
      <c r="I257" s="252" t="str">
        <f>IF(Barèmes!I256="","",Barèmes!I256)</f>
        <v/>
      </c>
      <c r="J257" s="240" t="str">
        <f>IF($G257="","",IF($C257=Listes!$B$32,IF('Instruction Barèmes'!$E257&lt;=Listes!$B$53,('Instruction Barèmes'!$E257*(VLOOKUP('Instruction Barèmes'!$D257,Listes!$A$54:$E$60,2,FALSE))),IF('Instruction Barèmes'!$E257&gt;Listes!$E$53,('Instruction Barèmes'!$E257*(VLOOKUP('Instruction Barèmes'!$D257,Listes!$A$54:$E$60,5,FALSE))),('Instruction Barèmes'!$E257*(VLOOKUP('Instruction Barèmes'!$D257,Listes!$A$54:$E$60,3,FALSE))+(VLOOKUP('Instruction Barèmes'!$D257,Listes!$A$54:$E$60,4,FALSE)))))))</f>
        <v/>
      </c>
      <c r="K257" s="240" t="str">
        <f>IF($G257="","",IF($C257=Listes!$B$31,IF('Instruction Barèmes'!$E257&lt;=Listes!$B$42,('Instruction Barèmes'!$E257*(VLOOKUP('Instruction Barèmes'!$D257,Listes!$A$43:$E$49,2,FALSE))),IF('Instruction Barèmes'!$E257&gt;Listes!$D$42,('Instruction Barèmes'!$E257*(VLOOKUP('Instruction Barèmes'!$D257,Listes!$A$43:$E$49,5,FALSE))),('Instruction Barèmes'!$E257*(VLOOKUP('Instruction Barèmes'!$D257,Listes!$A$43:$E$49,3,FALSE))+(VLOOKUP('Instruction Barèmes'!$D257,Listes!$A$43:$E$49,4,FALSE)))))))</f>
        <v/>
      </c>
      <c r="L257" s="240" t="str">
        <f>IF($G257="","",IF($C257=Listes!$B$34,Listes!$I$31,IF($C257=Listes!$B$35,(VLOOKUP('Instruction Barèmes'!$F257,Listes!$E$31:$F$36,2,FALSE)),IF($C257=Listes!$B$33,IF('Instruction Barèmes'!$E257&lt;=Listes!$A$64,'Instruction Barèmes'!$E257*Listes!$A$65,IF('Instruction Barèmes'!$E257&gt;Listes!$D$64,'Instruction Barèmes'!$E257*Listes!$D$65,(('Instruction Barèmes'!$E257*Listes!$B$65)+Listes!$C$65)))))))</f>
        <v/>
      </c>
      <c r="M257" s="279" t="str">
        <f>IF(Barèmes!M256="","",Barèmes!M256)</f>
        <v/>
      </c>
      <c r="N257" s="94" t="str">
        <f t="shared" si="12"/>
        <v/>
      </c>
      <c r="O257" s="254" t="str">
        <f t="shared" si="13"/>
        <v/>
      </c>
      <c r="P257" s="304" t="str">
        <f t="shared" si="14"/>
        <v/>
      </c>
      <c r="Q257" s="285" t="str">
        <f t="shared" si="15"/>
        <v/>
      </c>
      <c r="R257" s="259"/>
      <c r="S257" s="126"/>
    </row>
    <row r="258" spans="1:19" ht="20.100000000000001" customHeight="1" x14ac:dyDescent="0.25">
      <c r="A258" s="244">
        <v>252</v>
      </c>
      <c r="B258" s="252" t="str">
        <f>IF(Barèmes!B257="","",Barèmes!B257)</f>
        <v/>
      </c>
      <c r="C258" s="252" t="str">
        <f>IF(Barèmes!C257="","",Barèmes!C257)</f>
        <v/>
      </c>
      <c r="D258" s="252" t="str">
        <f>IF(Barèmes!D257="","",Barèmes!D257)</f>
        <v/>
      </c>
      <c r="E258" s="252" t="str">
        <f>IF(Barèmes!E257="","",Barèmes!E257)</f>
        <v/>
      </c>
      <c r="F258" s="252" t="str">
        <f>IF(Barèmes!F257="","",Barèmes!F257)</f>
        <v/>
      </c>
      <c r="G258" s="252" t="str">
        <f>IF(Barèmes!G257="","",Barèmes!G257)</f>
        <v/>
      </c>
      <c r="H258" s="252" t="str">
        <f>IF(Barèmes!H257="","",Barèmes!H257)</f>
        <v/>
      </c>
      <c r="I258" s="252" t="str">
        <f>IF(Barèmes!I257="","",Barèmes!I257)</f>
        <v/>
      </c>
      <c r="J258" s="240" t="str">
        <f>IF($G258="","",IF($C258=Listes!$B$32,IF('Instruction Barèmes'!$E258&lt;=Listes!$B$53,('Instruction Barèmes'!$E258*(VLOOKUP('Instruction Barèmes'!$D258,Listes!$A$54:$E$60,2,FALSE))),IF('Instruction Barèmes'!$E258&gt;Listes!$E$53,('Instruction Barèmes'!$E258*(VLOOKUP('Instruction Barèmes'!$D258,Listes!$A$54:$E$60,5,FALSE))),('Instruction Barèmes'!$E258*(VLOOKUP('Instruction Barèmes'!$D258,Listes!$A$54:$E$60,3,FALSE))+(VLOOKUP('Instruction Barèmes'!$D258,Listes!$A$54:$E$60,4,FALSE)))))))</f>
        <v/>
      </c>
      <c r="K258" s="240" t="str">
        <f>IF($G258="","",IF($C258=Listes!$B$31,IF('Instruction Barèmes'!$E258&lt;=Listes!$B$42,('Instruction Barèmes'!$E258*(VLOOKUP('Instruction Barèmes'!$D258,Listes!$A$43:$E$49,2,FALSE))),IF('Instruction Barèmes'!$E258&gt;Listes!$D$42,('Instruction Barèmes'!$E258*(VLOOKUP('Instruction Barèmes'!$D258,Listes!$A$43:$E$49,5,FALSE))),('Instruction Barèmes'!$E258*(VLOOKUP('Instruction Barèmes'!$D258,Listes!$A$43:$E$49,3,FALSE))+(VLOOKUP('Instruction Barèmes'!$D258,Listes!$A$43:$E$49,4,FALSE)))))))</f>
        <v/>
      </c>
      <c r="L258" s="240" t="str">
        <f>IF($G258="","",IF($C258=Listes!$B$34,Listes!$I$31,IF($C258=Listes!$B$35,(VLOOKUP('Instruction Barèmes'!$F258,Listes!$E$31:$F$36,2,FALSE)),IF($C258=Listes!$B$33,IF('Instruction Barèmes'!$E258&lt;=Listes!$A$64,'Instruction Barèmes'!$E258*Listes!$A$65,IF('Instruction Barèmes'!$E258&gt;Listes!$D$64,'Instruction Barèmes'!$E258*Listes!$D$65,(('Instruction Barèmes'!$E258*Listes!$B$65)+Listes!$C$65)))))))</f>
        <v/>
      </c>
      <c r="M258" s="279" t="str">
        <f>IF(Barèmes!M257="","",Barèmes!M257)</f>
        <v/>
      </c>
      <c r="N258" s="94" t="str">
        <f t="shared" si="12"/>
        <v/>
      </c>
      <c r="O258" s="254" t="str">
        <f t="shared" si="13"/>
        <v/>
      </c>
      <c r="P258" s="304" t="str">
        <f t="shared" si="14"/>
        <v/>
      </c>
      <c r="Q258" s="285" t="str">
        <f t="shared" si="15"/>
        <v/>
      </c>
      <c r="R258" s="259"/>
      <c r="S258" s="126"/>
    </row>
    <row r="259" spans="1:19" ht="20.100000000000001" customHeight="1" x14ac:dyDescent="0.25">
      <c r="A259" s="244">
        <v>253</v>
      </c>
      <c r="B259" s="252" t="str">
        <f>IF(Barèmes!B258="","",Barèmes!B258)</f>
        <v/>
      </c>
      <c r="C259" s="252" t="str">
        <f>IF(Barèmes!C258="","",Barèmes!C258)</f>
        <v/>
      </c>
      <c r="D259" s="252" t="str">
        <f>IF(Barèmes!D258="","",Barèmes!D258)</f>
        <v/>
      </c>
      <c r="E259" s="252" t="str">
        <f>IF(Barèmes!E258="","",Barèmes!E258)</f>
        <v/>
      </c>
      <c r="F259" s="252" t="str">
        <f>IF(Barèmes!F258="","",Barèmes!F258)</f>
        <v/>
      </c>
      <c r="G259" s="252" t="str">
        <f>IF(Barèmes!G258="","",Barèmes!G258)</f>
        <v/>
      </c>
      <c r="H259" s="252" t="str">
        <f>IF(Barèmes!H258="","",Barèmes!H258)</f>
        <v/>
      </c>
      <c r="I259" s="252" t="str">
        <f>IF(Barèmes!I258="","",Barèmes!I258)</f>
        <v/>
      </c>
      <c r="J259" s="240" t="str">
        <f>IF($G259="","",IF($C259=Listes!$B$32,IF('Instruction Barèmes'!$E259&lt;=Listes!$B$53,('Instruction Barèmes'!$E259*(VLOOKUP('Instruction Barèmes'!$D259,Listes!$A$54:$E$60,2,FALSE))),IF('Instruction Barèmes'!$E259&gt;Listes!$E$53,('Instruction Barèmes'!$E259*(VLOOKUP('Instruction Barèmes'!$D259,Listes!$A$54:$E$60,5,FALSE))),('Instruction Barèmes'!$E259*(VLOOKUP('Instruction Barèmes'!$D259,Listes!$A$54:$E$60,3,FALSE))+(VLOOKUP('Instruction Barèmes'!$D259,Listes!$A$54:$E$60,4,FALSE)))))))</f>
        <v/>
      </c>
      <c r="K259" s="240" t="str">
        <f>IF($G259="","",IF($C259=Listes!$B$31,IF('Instruction Barèmes'!$E259&lt;=Listes!$B$42,('Instruction Barèmes'!$E259*(VLOOKUP('Instruction Barèmes'!$D259,Listes!$A$43:$E$49,2,FALSE))),IF('Instruction Barèmes'!$E259&gt;Listes!$D$42,('Instruction Barèmes'!$E259*(VLOOKUP('Instruction Barèmes'!$D259,Listes!$A$43:$E$49,5,FALSE))),('Instruction Barèmes'!$E259*(VLOOKUP('Instruction Barèmes'!$D259,Listes!$A$43:$E$49,3,FALSE))+(VLOOKUP('Instruction Barèmes'!$D259,Listes!$A$43:$E$49,4,FALSE)))))))</f>
        <v/>
      </c>
      <c r="L259" s="240" t="str">
        <f>IF($G259="","",IF($C259=Listes!$B$34,Listes!$I$31,IF($C259=Listes!$B$35,(VLOOKUP('Instruction Barèmes'!$F259,Listes!$E$31:$F$36,2,FALSE)),IF($C259=Listes!$B$33,IF('Instruction Barèmes'!$E259&lt;=Listes!$A$64,'Instruction Barèmes'!$E259*Listes!$A$65,IF('Instruction Barèmes'!$E259&gt;Listes!$D$64,'Instruction Barèmes'!$E259*Listes!$D$65,(('Instruction Barèmes'!$E259*Listes!$B$65)+Listes!$C$65)))))))</f>
        <v/>
      </c>
      <c r="M259" s="279" t="str">
        <f>IF(Barèmes!M258="","",Barèmes!M258)</f>
        <v/>
      </c>
      <c r="N259" s="94" t="str">
        <f t="shared" si="12"/>
        <v/>
      </c>
      <c r="O259" s="254" t="str">
        <f t="shared" si="13"/>
        <v/>
      </c>
      <c r="P259" s="304" t="str">
        <f t="shared" si="14"/>
        <v/>
      </c>
      <c r="Q259" s="285" t="str">
        <f t="shared" si="15"/>
        <v/>
      </c>
      <c r="R259" s="259"/>
      <c r="S259" s="126"/>
    </row>
    <row r="260" spans="1:19" ht="20.100000000000001" customHeight="1" x14ac:dyDescent="0.25">
      <c r="A260" s="244">
        <v>254</v>
      </c>
      <c r="B260" s="252" t="str">
        <f>IF(Barèmes!B259="","",Barèmes!B259)</f>
        <v/>
      </c>
      <c r="C260" s="252" t="str">
        <f>IF(Barèmes!C259="","",Barèmes!C259)</f>
        <v/>
      </c>
      <c r="D260" s="252" t="str">
        <f>IF(Barèmes!D259="","",Barèmes!D259)</f>
        <v/>
      </c>
      <c r="E260" s="252" t="str">
        <f>IF(Barèmes!E259="","",Barèmes!E259)</f>
        <v/>
      </c>
      <c r="F260" s="252" t="str">
        <f>IF(Barèmes!F259="","",Barèmes!F259)</f>
        <v/>
      </c>
      <c r="G260" s="252" t="str">
        <f>IF(Barèmes!G259="","",Barèmes!G259)</f>
        <v/>
      </c>
      <c r="H260" s="252" t="str">
        <f>IF(Barèmes!H259="","",Barèmes!H259)</f>
        <v/>
      </c>
      <c r="I260" s="252" t="str">
        <f>IF(Barèmes!I259="","",Barèmes!I259)</f>
        <v/>
      </c>
      <c r="J260" s="240" t="str">
        <f>IF($G260="","",IF($C260=Listes!$B$32,IF('Instruction Barèmes'!$E260&lt;=Listes!$B$53,('Instruction Barèmes'!$E260*(VLOOKUP('Instruction Barèmes'!$D260,Listes!$A$54:$E$60,2,FALSE))),IF('Instruction Barèmes'!$E260&gt;Listes!$E$53,('Instruction Barèmes'!$E260*(VLOOKUP('Instruction Barèmes'!$D260,Listes!$A$54:$E$60,5,FALSE))),('Instruction Barèmes'!$E260*(VLOOKUP('Instruction Barèmes'!$D260,Listes!$A$54:$E$60,3,FALSE))+(VLOOKUP('Instruction Barèmes'!$D260,Listes!$A$54:$E$60,4,FALSE)))))))</f>
        <v/>
      </c>
      <c r="K260" s="240" t="str">
        <f>IF($G260="","",IF($C260=Listes!$B$31,IF('Instruction Barèmes'!$E260&lt;=Listes!$B$42,('Instruction Barèmes'!$E260*(VLOOKUP('Instruction Barèmes'!$D260,Listes!$A$43:$E$49,2,FALSE))),IF('Instruction Barèmes'!$E260&gt;Listes!$D$42,('Instruction Barèmes'!$E260*(VLOOKUP('Instruction Barèmes'!$D260,Listes!$A$43:$E$49,5,FALSE))),('Instruction Barèmes'!$E260*(VLOOKUP('Instruction Barèmes'!$D260,Listes!$A$43:$E$49,3,FALSE))+(VLOOKUP('Instruction Barèmes'!$D260,Listes!$A$43:$E$49,4,FALSE)))))))</f>
        <v/>
      </c>
      <c r="L260" s="240" t="str">
        <f>IF($G260="","",IF($C260=Listes!$B$34,Listes!$I$31,IF($C260=Listes!$B$35,(VLOOKUP('Instruction Barèmes'!$F260,Listes!$E$31:$F$36,2,FALSE)),IF($C260=Listes!$B$33,IF('Instruction Barèmes'!$E260&lt;=Listes!$A$64,'Instruction Barèmes'!$E260*Listes!$A$65,IF('Instruction Barèmes'!$E260&gt;Listes!$D$64,'Instruction Barèmes'!$E260*Listes!$D$65,(('Instruction Barèmes'!$E260*Listes!$B$65)+Listes!$C$65)))))))</f>
        <v/>
      </c>
      <c r="M260" s="279" t="str">
        <f>IF(Barèmes!M259="","",Barèmes!M259)</f>
        <v/>
      </c>
      <c r="N260" s="94" t="str">
        <f t="shared" si="12"/>
        <v/>
      </c>
      <c r="O260" s="254" t="str">
        <f t="shared" si="13"/>
        <v/>
      </c>
      <c r="P260" s="304" t="str">
        <f t="shared" si="14"/>
        <v/>
      </c>
      <c r="Q260" s="285" t="str">
        <f t="shared" si="15"/>
        <v/>
      </c>
      <c r="R260" s="259"/>
      <c r="S260" s="126"/>
    </row>
    <row r="261" spans="1:19" ht="20.100000000000001" customHeight="1" x14ac:dyDescent="0.25">
      <c r="A261" s="244">
        <v>255</v>
      </c>
      <c r="B261" s="252" t="str">
        <f>IF(Barèmes!B260="","",Barèmes!B260)</f>
        <v/>
      </c>
      <c r="C261" s="252" t="str">
        <f>IF(Barèmes!C260="","",Barèmes!C260)</f>
        <v/>
      </c>
      <c r="D261" s="252" t="str">
        <f>IF(Barèmes!D260="","",Barèmes!D260)</f>
        <v/>
      </c>
      <c r="E261" s="252" t="str">
        <f>IF(Barèmes!E260="","",Barèmes!E260)</f>
        <v/>
      </c>
      <c r="F261" s="252" t="str">
        <f>IF(Barèmes!F260="","",Barèmes!F260)</f>
        <v/>
      </c>
      <c r="G261" s="252" t="str">
        <f>IF(Barèmes!G260="","",Barèmes!G260)</f>
        <v/>
      </c>
      <c r="H261" s="252" t="str">
        <f>IF(Barèmes!H260="","",Barèmes!H260)</f>
        <v/>
      </c>
      <c r="I261" s="252" t="str">
        <f>IF(Barèmes!I260="","",Barèmes!I260)</f>
        <v/>
      </c>
      <c r="J261" s="240" t="str">
        <f>IF($G261="","",IF($C261=Listes!$B$32,IF('Instruction Barèmes'!$E261&lt;=Listes!$B$53,('Instruction Barèmes'!$E261*(VLOOKUP('Instruction Barèmes'!$D261,Listes!$A$54:$E$60,2,FALSE))),IF('Instruction Barèmes'!$E261&gt;Listes!$E$53,('Instruction Barèmes'!$E261*(VLOOKUP('Instruction Barèmes'!$D261,Listes!$A$54:$E$60,5,FALSE))),('Instruction Barèmes'!$E261*(VLOOKUP('Instruction Barèmes'!$D261,Listes!$A$54:$E$60,3,FALSE))+(VLOOKUP('Instruction Barèmes'!$D261,Listes!$A$54:$E$60,4,FALSE)))))))</f>
        <v/>
      </c>
      <c r="K261" s="240" t="str">
        <f>IF($G261="","",IF($C261=Listes!$B$31,IF('Instruction Barèmes'!$E261&lt;=Listes!$B$42,('Instruction Barèmes'!$E261*(VLOOKUP('Instruction Barèmes'!$D261,Listes!$A$43:$E$49,2,FALSE))),IF('Instruction Barèmes'!$E261&gt;Listes!$D$42,('Instruction Barèmes'!$E261*(VLOOKUP('Instruction Barèmes'!$D261,Listes!$A$43:$E$49,5,FALSE))),('Instruction Barèmes'!$E261*(VLOOKUP('Instruction Barèmes'!$D261,Listes!$A$43:$E$49,3,FALSE))+(VLOOKUP('Instruction Barèmes'!$D261,Listes!$A$43:$E$49,4,FALSE)))))))</f>
        <v/>
      </c>
      <c r="L261" s="240" t="str">
        <f>IF($G261="","",IF($C261=Listes!$B$34,Listes!$I$31,IF($C261=Listes!$B$35,(VLOOKUP('Instruction Barèmes'!$F261,Listes!$E$31:$F$36,2,FALSE)),IF($C261=Listes!$B$33,IF('Instruction Barèmes'!$E261&lt;=Listes!$A$64,'Instruction Barèmes'!$E261*Listes!$A$65,IF('Instruction Barèmes'!$E261&gt;Listes!$D$64,'Instruction Barèmes'!$E261*Listes!$D$65,(('Instruction Barèmes'!$E261*Listes!$B$65)+Listes!$C$65)))))))</f>
        <v/>
      </c>
      <c r="M261" s="279" t="str">
        <f>IF(Barèmes!M260="","",Barèmes!M260)</f>
        <v/>
      </c>
      <c r="N261" s="94" t="str">
        <f t="shared" si="12"/>
        <v/>
      </c>
      <c r="O261" s="254" t="str">
        <f t="shared" si="13"/>
        <v/>
      </c>
      <c r="P261" s="304" t="str">
        <f t="shared" si="14"/>
        <v/>
      </c>
      <c r="Q261" s="285" t="str">
        <f t="shared" si="15"/>
        <v/>
      </c>
      <c r="R261" s="259"/>
      <c r="S261" s="126"/>
    </row>
    <row r="262" spans="1:19" ht="20.100000000000001" customHeight="1" x14ac:dyDescent="0.25">
      <c r="A262" s="244">
        <v>256</v>
      </c>
      <c r="B262" s="252" t="str">
        <f>IF(Barèmes!B261="","",Barèmes!B261)</f>
        <v/>
      </c>
      <c r="C262" s="252" t="str">
        <f>IF(Barèmes!C261="","",Barèmes!C261)</f>
        <v/>
      </c>
      <c r="D262" s="252" t="str">
        <f>IF(Barèmes!D261="","",Barèmes!D261)</f>
        <v/>
      </c>
      <c r="E262" s="252" t="str">
        <f>IF(Barèmes!E261="","",Barèmes!E261)</f>
        <v/>
      </c>
      <c r="F262" s="252" t="str">
        <f>IF(Barèmes!F261="","",Barèmes!F261)</f>
        <v/>
      </c>
      <c r="G262" s="252" t="str">
        <f>IF(Barèmes!G261="","",Barèmes!G261)</f>
        <v/>
      </c>
      <c r="H262" s="252" t="str">
        <f>IF(Barèmes!H261="","",Barèmes!H261)</f>
        <v/>
      </c>
      <c r="I262" s="252" t="str">
        <f>IF(Barèmes!I261="","",Barèmes!I261)</f>
        <v/>
      </c>
      <c r="J262" s="240" t="str">
        <f>IF($G262="","",IF($C262=Listes!$B$32,IF('Instruction Barèmes'!$E262&lt;=Listes!$B$53,('Instruction Barèmes'!$E262*(VLOOKUP('Instruction Barèmes'!$D262,Listes!$A$54:$E$60,2,FALSE))),IF('Instruction Barèmes'!$E262&gt;Listes!$E$53,('Instruction Barèmes'!$E262*(VLOOKUP('Instruction Barèmes'!$D262,Listes!$A$54:$E$60,5,FALSE))),('Instruction Barèmes'!$E262*(VLOOKUP('Instruction Barèmes'!$D262,Listes!$A$54:$E$60,3,FALSE))+(VLOOKUP('Instruction Barèmes'!$D262,Listes!$A$54:$E$60,4,FALSE)))))))</f>
        <v/>
      </c>
      <c r="K262" s="240" t="str">
        <f>IF($G262="","",IF($C262=Listes!$B$31,IF('Instruction Barèmes'!$E262&lt;=Listes!$B$42,('Instruction Barèmes'!$E262*(VLOOKUP('Instruction Barèmes'!$D262,Listes!$A$43:$E$49,2,FALSE))),IF('Instruction Barèmes'!$E262&gt;Listes!$D$42,('Instruction Barèmes'!$E262*(VLOOKUP('Instruction Barèmes'!$D262,Listes!$A$43:$E$49,5,FALSE))),('Instruction Barèmes'!$E262*(VLOOKUP('Instruction Barèmes'!$D262,Listes!$A$43:$E$49,3,FALSE))+(VLOOKUP('Instruction Barèmes'!$D262,Listes!$A$43:$E$49,4,FALSE)))))))</f>
        <v/>
      </c>
      <c r="L262" s="240" t="str">
        <f>IF($G262="","",IF($C262=Listes!$B$34,Listes!$I$31,IF($C262=Listes!$B$35,(VLOOKUP('Instruction Barèmes'!$F262,Listes!$E$31:$F$36,2,FALSE)),IF($C262=Listes!$B$33,IF('Instruction Barèmes'!$E262&lt;=Listes!$A$64,'Instruction Barèmes'!$E262*Listes!$A$65,IF('Instruction Barèmes'!$E262&gt;Listes!$D$64,'Instruction Barèmes'!$E262*Listes!$D$65,(('Instruction Barèmes'!$E262*Listes!$B$65)+Listes!$C$65)))))))</f>
        <v/>
      </c>
      <c r="M262" s="279" t="str">
        <f>IF(Barèmes!M261="","",Barèmes!M261)</f>
        <v/>
      </c>
      <c r="N262" s="94" t="str">
        <f t="shared" si="12"/>
        <v/>
      </c>
      <c r="O262" s="254" t="str">
        <f t="shared" si="13"/>
        <v/>
      </c>
      <c r="P262" s="304" t="str">
        <f t="shared" si="14"/>
        <v/>
      </c>
      <c r="Q262" s="285" t="str">
        <f t="shared" si="15"/>
        <v/>
      </c>
      <c r="R262" s="259"/>
      <c r="S262" s="126"/>
    </row>
    <row r="263" spans="1:19" ht="20.100000000000001" customHeight="1" x14ac:dyDescent="0.25">
      <c r="A263" s="244">
        <v>257</v>
      </c>
      <c r="B263" s="252" t="str">
        <f>IF(Barèmes!B262="","",Barèmes!B262)</f>
        <v/>
      </c>
      <c r="C263" s="252" t="str">
        <f>IF(Barèmes!C262="","",Barèmes!C262)</f>
        <v/>
      </c>
      <c r="D263" s="252" t="str">
        <f>IF(Barèmes!D262="","",Barèmes!D262)</f>
        <v/>
      </c>
      <c r="E263" s="252" t="str">
        <f>IF(Barèmes!E262="","",Barèmes!E262)</f>
        <v/>
      </c>
      <c r="F263" s="252" t="str">
        <f>IF(Barèmes!F262="","",Barèmes!F262)</f>
        <v/>
      </c>
      <c r="G263" s="252" t="str">
        <f>IF(Barèmes!G262="","",Barèmes!G262)</f>
        <v/>
      </c>
      <c r="H263" s="252" t="str">
        <f>IF(Barèmes!H262="","",Barèmes!H262)</f>
        <v/>
      </c>
      <c r="I263" s="252" t="str">
        <f>IF(Barèmes!I262="","",Barèmes!I262)</f>
        <v/>
      </c>
      <c r="J263" s="240" t="str">
        <f>IF($G263="","",IF($C263=Listes!$B$32,IF('Instruction Barèmes'!$E263&lt;=Listes!$B$53,('Instruction Barèmes'!$E263*(VLOOKUP('Instruction Barèmes'!$D263,Listes!$A$54:$E$60,2,FALSE))),IF('Instruction Barèmes'!$E263&gt;Listes!$E$53,('Instruction Barèmes'!$E263*(VLOOKUP('Instruction Barèmes'!$D263,Listes!$A$54:$E$60,5,FALSE))),('Instruction Barèmes'!$E263*(VLOOKUP('Instruction Barèmes'!$D263,Listes!$A$54:$E$60,3,FALSE))+(VLOOKUP('Instruction Barèmes'!$D263,Listes!$A$54:$E$60,4,FALSE)))))))</f>
        <v/>
      </c>
      <c r="K263" s="240" t="str">
        <f>IF($G263="","",IF($C263=Listes!$B$31,IF('Instruction Barèmes'!$E263&lt;=Listes!$B$42,('Instruction Barèmes'!$E263*(VLOOKUP('Instruction Barèmes'!$D263,Listes!$A$43:$E$49,2,FALSE))),IF('Instruction Barèmes'!$E263&gt;Listes!$D$42,('Instruction Barèmes'!$E263*(VLOOKUP('Instruction Barèmes'!$D263,Listes!$A$43:$E$49,5,FALSE))),('Instruction Barèmes'!$E263*(VLOOKUP('Instruction Barèmes'!$D263,Listes!$A$43:$E$49,3,FALSE))+(VLOOKUP('Instruction Barèmes'!$D263,Listes!$A$43:$E$49,4,FALSE)))))))</f>
        <v/>
      </c>
      <c r="L263" s="240" t="str">
        <f>IF($G263="","",IF($C263=Listes!$B$34,Listes!$I$31,IF($C263=Listes!$B$35,(VLOOKUP('Instruction Barèmes'!$F263,Listes!$E$31:$F$36,2,FALSE)),IF($C263=Listes!$B$33,IF('Instruction Barèmes'!$E263&lt;=Listes!$A$64,'Instruction Barèmes'!$E263*Listes!$A$65,IF('Instruction Barèmes'!$E263&gt;Listes!$D$64,'Instruction Barèmes'!$E263*Listes!$D$65,(('Instruction Barèmes'!$E263*Listes!$B$65)+Listes!$C$65)))))))</f>
        <v/>
      </c>
      <c r="M263" s="279" t="str">
        <f>IF(Barèmes!M262="","",Barèmes!M262)</f>
        <v/>
      </c>
      <c r="N263" s="94" t="str">
        <f t="shared" si="12"/>
        <v/>
      </c>
      <c r="O263" s="254" t="str">
        <f t="shared" si="13"/>
        <v/>
      </c>
      <c r="P263" s="304" t="str">
        <f t="shared" si="14"/>
        <v/>
      </c>
      <c r="Q263" s="285" t="str">
        <f t="shared" si="15"/>
        <v/>
      </c>
      <c r="R263" s="259"/>
      <c r="S263" s="126"/>
    </row>
    <row r="264" spans="1:19" ht="20.100000000000001" customHeight="1" x14ac:dyDescent="0.25">
      <c r="A264" s="244">
        <v>258</v>
      </c>
      <c r="B264" s="252" t="str">
        <f>IF(Barèmes!B263="","",Barèmes!B263)</f>
        <v/>
      </c>
      <c r="C264" s="252" t="str">
        <f>IF(Barèmes!C263="","",Barèmes!C263)</f>
        <v/>
      </c>
      <c r="D264" s="252" t="str">
        <f>IF(Barèmes!D263="","",Barèmes!D263)</f>
        <v/>
      </c>
      <c r="E264" s="252" t="str">
        <f>IF(Barèmes!E263="","",Barèmes!E263)</f>
        <v/>
      </c>
      <c r="F264" s="252" t="str">
        <f>IF(Barèmes!F263="","",Barèmes!F263)</f>
        <v/>
      </c>
      <c r="G264" s="252" t="str">
        <f>IF(Barèmes!G263="","",Barèmes!G263)</f>
        <v/>
      </c>
      <c r="H264" s="252" t="str">
        <f>IF(Barèmes!H263="","",Barèmes!H263)</f>
        <v/>
      </c>
      <c r="I264" s="252" t="str">
        <f>IF(Barèmes!I263="","",Barèmes!I263)</f>
        <v/>
      </c>
      <c r="J264" s="240" t="str">
        <f>IF($G264="","",IF($C264=Listes!$B$32,IF('Instruction Barèmes'!$E264&lt;=Listes!$B$53,('Instruction Barèmes'!$E264*(VLOOKUP('Instruction Barèmes'!$D264,Listes!$A$54:$E$60,2,FALSE))),IF('Instruction Barèmes'!$E264&gt;Listes!$E$53,('Instruction Barèmes'!$E264*(VLOOKUP('Instruction Barèmes'!$D264,Listes!$A$54:$E$60,5,FALSE))),('Instruction Barèmes'!$E264*(VLOOKUP('Instruction Barèmes'!$D264,Listes!$A$54:$E$60,3,FALSE))+(VLOOKUP('Instruction Barèmes'!$D264,Listes!$A$54:$E$60,4,FALSE)))))))</f>
        <v/>
      </c>
      <c r="K264" s="240" t="str">
        <f>IF($G264="","",IF($C264=Listes!$B$31,IF('Instruction Barèmes'!$E264&lt;=Listes!$B$42,('Instruction Barèmes'!$E264*(VLOOKUP('Instruction Barèmes'!$D264,Listes!$A$43:$E$49,2,FALSE))),IF('Instruction Barèmes'!$E264&gt;Listes!$D$42,('Instruction Barèmes'!$E264*(VLOOKUP('Instruction Barèmes'!$D264,Listes!$A$43:$E$49,5,FALSE))),('Instruction Barèmes'!$E264*(VLOOKUP('Instruction Barèmes'!$D264,Listes!$A$43:$E$49,3,FALSE))+(VLOOKUP('Instruction Barèmes'!$D264,Listes!$A$43:$E$49,4,FALSE)))))))</f>
        <v/>
      </c>
      <c r="L264" s="240" t="str">
        <f>IF($G264="","",IF($C264=Listes!$B$34,Listes!$I$31,IF($C264=Listes!$B$35,(VLOOKUP('Instruction Barèmes'!$F264,Listes!$E$31:$F$36,2,FALSE)),IF($C264=Listes!$B$33,IF('Instruction Barèmes'!$E264&lt;=Listes!$A$64,'Instruction Barèmes'!$E264*Listes!$A$65,IF('Instruction Barèmes'!$E264&gt;Listes!$D$64,'Instruction Barèmes'!$E264*Listes!$D$65,(('Instruction Barèmes'!$E264*Listes!$B$65)+Listes!$C$65)))))))</f>
        <v/>
      </c>
      <c r="M264" s="279" t="str">
        <f>IF(Barèmes!M263="","",Barèmes!M263)</f>
        <v/>
      </c>
      <c r="N264" s="94" t="str">
        <f t="shared" ref="N264:N327" si="16">IF($H264="","",($L264+$K264+$J264)*$H264)</f>
        <v/>
      </c>
      <c r="O264" s="254" t="str">
        <f t="shared" ref="O264:O327" si="17">IF($M264="","",IF($N264&gt;$M264,"Le montant éligible ne peut etre supérieur au montant présenté",""))</f>
        <v/>
      </c>
      <c r="P264" s="304" t="str">
        <f t="shared" ref="P264:P327" si="18">N264</f>
        <v/>
      </c>
      <c r="Q264" s="285" t="str">
        <f t="shared" ref="Q264:Q327" si="19">IF($N264="","",$N264)</f>
        <v/>
      </c>
      <c r="R264" s="259"/>
      <c r="S264" s="126"/>
    </row>
    <row r="265" spans="1:19" ht="20.100000000000001" customHeight="1" x14ac:dyDescent="0.25">
      <c r="A265" s="244">
        <v>259</v>
      </c>
      <c r="B265" s="252" t="str">
        <f>IF(Barèmes!B264="","",Barèmes!B264)</f>
        <v/>
      </c>
      <c r="C265" s="252" t="str">
        <f>IF(Barèmes!C264="","",Barèmes!C264)</f>
        <v/>
      </c>
      <c r="D265" s="252" t="str">
        <f>IF(Barèmes!D264="","",Barèmes!D264)</f>
        <v/>
      </c>
      <c r="E265" s="252" t="str">
        <f>IF(Barèmes!E264="","",Barèmes!E264)</f>
        <v/>
      </c>
      <c r="F265" s="252" t="str">
        <f>IF(Barèmes!F264="","",Barèmes!F264)</f>
        <v/>
      </c>
      <c r="G265" s="252" t="str">
        <f>IF(Barèmes!G264="","",Barèmes!G264)</f>
        <v/>
      </c>
      <c r="H265" s="252" t="str">
        <f>IF(Barèmes!H264="","",Barèmes!H264)</f>
        <v/>
      </c>
      <c r="I265" s="252" t="str">
        <f>IF(Barèmes!I264="","",Barèmes!I264)</f>
        <v/>
      </c>
      <c r="J265" s="240" t="str">
        <f>IF($G265="","",IF($C265=Listes!$B$32,IF('Instruction Barèmes'!$E265&lt;=Listes!$B$53,('Instruction Barèmes'!$E265*(VLOOKUP('Instruction Barèmes'!$D265,Listes!$A$54:$E$60,2,FALSE))),IF('Instruction Barèmes'!$E265&gt;Listes!$E$53,('Instruction Barèmes'!$E265*(VLOOKUP('Instruction Barèmes'!$D265,Listes!$A$54:$E$60,5,FALSE))),('Instruction Barèmes'!$E265*(VLOOKUP('Instruction Barèmes'!$D265,Listes!$A$54:$E$60,3,FALSE))+(VLOOKUP('Instruction Barèmes'!$D265,Listes!$A$54:$E$60,4,FALSE)))))))</f>
        <v/>
      </c>
      <c r="K265" s="240" t="str">
        <f>IF($G265="","",IF($C265=Listes!$B$31,IF('Instruction Barèmes'!$E265&lt;=Listes!$B$42,('Instruction Barèmes'!$E265*(VLOOKUP('Instruction Barèmes'!$D265,Listes!$A$43:$E$49,2,FALSE))),IF('Instruction Barèmes'!$E265&gt;Listes!$D$42,('Instruction Barèmes'!$E265*(VLOOKUP('Instruction Barèmes'!$D265,Listes!$A$43:$E$49,5,FALSE))),('Instruction Barèmes'!$E265*(VLOOKUP('Instruction Barèmes'!$D265,Listes!$A$43:$E$49,3,FALSE))+(VLOOKUP('Instruction Barèmes'!$D265,Listes!$A$43:$E$49,4,FALSE)))))))</f>
        <v/>
      </c>
      <c r="L265" s="240" t="str">
        <f>IF($G265="","",IF($C265=Listes!$B$34,Listes!$I$31,IF($C265=Listes!$B$35,(VLOOKUP('Instruction Barèmes'!$F265,Listes!$E$31:$F$36,2,FALSE)),IF($C265=Listes!$B$33,IF('Instruction Barèmes'!$E265&lt;=Listes!$A$64,'Instruction Barèmes'!$E265*Listes!$A$65,IF('Instruction Barèmes'!$E265&gt;Listes!$D$64,'Instruction Barèmes'!$E265*Listes!$D$65,(('Instruction Barèmes'!$E265*Listes!$B$65)+Listes!$C$65)))))))</f>
        <v/>
      </c>
      <c r="M265" s="279" t="str">
        <f>IF(Barèmes!M264="","",Barèmes!M264)</f>
        <v/>
      </c>
      <c r="N265" s="94" t="str">
        <f t="shared" si="16"/>
        <v/>
      </c>
      <c r="O265" s="254" t="str">
        <f t="shared" si="17"/>
        <v/>
      </c>
      <c r="P265" s="304" t="str">
        <f t="shared" si="18"/>
        <v/>
      </c>
      <c r="Q265" s="285" t="str">
        <f t="shared" si="19"/>
        <v/>
      </c>
      <c r="R265" s="259"/>
      <c r="S265" s="126"/>
    </row>
    <row r="266" spans="1:19" ht="20.100000000000001" customHeight="1" x14ac:dyDescent="0.25">
      <c r="A266" s="244">
        <v>260</v>
      </c>
      <c r="B266" s="252" t="str">
        <f>IF(Barèmes!B265="","",Barèmes!B265)</f>
        <v/>
      </c>
      <c r="C266" s="252" t="str">
        <f>IF(Barèmes!C265="","",Barèmes!C265)</f>
        <v/>
      </c>
      <c r="D266" s="252" t="str">
        <f>IF(Barèmes!D265="","",Barèmes!D265)</f>
        <v/>
      </c>
      <c r="E266" s="252" t="str">
        <f>IF(Barèmes!E265="","",Barèmes!E265)</f>
        <v/>
      </c>
      <c r="F266" s="252" t="str">
        <f>IF(Barèmes!F265="","",Barèmes!F265)</f>
        <v/>
      </c>
      <c r="G266" s="252" t="str">
        <f>IF(Barèmes!G265="","",Barèmes!G265)</f>
        <v/>
      </c>
      <c r="H266" s="252" t="str">
        <f>IF(Barèmes!H265="","",Barèmes!H265)</f>
        <v/>
      </c>
      <c r="I266" s="252" t="str">
        <f>IF(Barèmes!I265="","",Barèmes!I265)</f>
        <v/>
      </c>
      <c r="J266" s="240" t="str">
        <f>IF($G266="","",IF($C266=Listes!$B$32,IF('Instruction Barèmes'!$E266&lt;=Listes!$B$53,('Instruction Barèmes'!$E266*(VLOOKUP('Instruction Barèmes'!$D266,Listes!$A$54:$E$60,2,FALSE))),IF('Instruction Barèmes'!$E266&gt;Listes!$E$53,('Instruction Barèmes'!$E266*(VLOOKUP('Instruction Barèmes'!$D266,Listes!$A$54:$E$60,5,FALSE))),('Instruction Barèmes'!$E266*(VLOOKUP('Instruction Barèmes'!$D266,Listes!$A$54:$E$60,3,FALSE))+(VLOOKUP('Instruction Barèmes'!$D266,Listes!$A$54:$E$60,4,FALSE)))))))</f>
        <v/>
      </c>
      <c r="K266" s="240" t="str">
        <f>IF($G266="","",IF($C266=Listes!$B$31,IF('Instruction Barèmes'!$E266&lt;=Listes!$B$42,('Instruction Barèmes'!$E266*(VLOOKUP('Instruction Barèmes'!$D266,Listes!$A$43:$E$49,2,FALSE))),IF('Instruction Barèmes'!$E266&gt;Listes!$D$42,('Instruction Barèmes'!$E266*(VLOOKUP('Instruction Barèmes'!$D266,Listes!$A$43:$E$49,5,FALSE))),('Instruction Barèmes'!$E266*(VLOOKUP('Instruction Barèmes'!$D266,Listes!$A$43:$E$49,3,FALSE))+(VLOOKUP('Instruction Barèmes'!$D266,Listes!$A$43:$E$49,4,FALSE)))))))</f>
        <v/>
      </c>
      <c r="L266" s="240" t="str">
        <f>IF($G266="","",IF($C266=Listes!$B$34,Listes!$I$31,IF($C266=Listes!$B$35,(VLOOKUP('Instruction Barèmes'!$F266,Listes!$E$31:$F$36,2,FALSE)),IF($C266=Listes!$B$33,IF('Instruction Barèmes'!$E266&lt;=Listes!$A$64,'Instruction Barèmes'!$E266*Listes!$A$65,IF('Instruction Barèmes'!$E266&gt;Listes!$D$64,'Instruction Barèmes'!$E266*Listes!$D$65,(('Instruction Barèmes'!$E266*Listes!$B$65)+Listes!$C$65)))))))</f>
        <v/>
      </c>
      <c r="M266" s="279" t="str">
        <f>IF(Barèmes!M265="","",Barèmes!M265)</f>
        <v/>
      </c>
      <c r="N266" s="94" t="str">
        <f t="shared" si="16"/>
        <v/>
      </c>
      <c r="O266" s="254" t="str">
        <f t="shared" si="17"/>
        <v/>
      </c>
      <c r="P266" s="304" t="str">
        <f t="shared" si="18"/>
        <v/>
      </c>
      <c r="Q266" s="285" t="str">
        <f t="shared" si="19"/>
        <v/>
      </c>
      <c r="R266" s="259"/>
      <c r="S266" s="126"/>
    </row>
    <row r="267" spans="1:19" ht="20.100000000000001" customHeight="1" x14ac:dyDescent="0.25">
      <c r="A267" s="244">
        <v>261</v>
      </c>
      <c r="B267" s="252" t="str">
        <f>IF(Barèmes!B266="","",Barèmes!B266)</f>
        <v/>
      </c>
      <c r="C267" s="252" t="str">
        <f>IF(Barèmes!C266="","",Barèmes!C266)</f>
        <v/>
      </c>
      <c r="D267" s="252" t="str">
        <f>IF(Barèmes!D266="","",Barèmes!D266)</f>
        <v/>
      </c>
      <c r="E267" s="252" t="str">
        <f>IF(Barèmes!E266="","",Barèmes!E266)</f>
        <v/>
      </c>
      <c r="F267" s="252" t="str">
        <f>IF(Barèmes!F266="","",Barèmes!F266)</f>
        <v/>
      </c>
      <c r="G267" s="252" t="str">
        <f>IF(Barèmes!G266="","",Barèmes!G266)</f>
        <v/>
      </c>
      <c r="H267" s="252" t="str">
        <f>IF(Barèmes!H266="","",Barèmes!H266)</f>
        <v/>
      </c>
      <c r="I267" s="252" t="str">
        <f>IF(Barèmes!I266="","",Barèmes!I266)</f>
        <v/>
      </c>
      <c r="J267" s="240" t="str">
        <f>IF($G267="","",IF($C267=Listes!$B$32,IF('Instruction Barèmes'!$E267&lt;=Listes!$B$53,('Instruction Barèmes'!$E267*(VLOOKUP('Instruction Barèmes'!$D267,Listes!$A$54:$E$60,2,FALSE))),IF('Instruction Barèmes'!$E267&gt;Listes!$E$53,('Instruction Barèmes'!$E267*(VLOOKUP('Instruction Barèmes'!$D267,Listes!$A$54:$E$60,5,FALSE))),('Instruction Barèmes'!$E267*(VLOOKUP('Instruction Barèmes'!$D267,Listes!$A$54:$E$60,3,FALSE))+(VLOOKUP('Instruction Barèmes'!$D267,Listes!$A$54:$E$60,4,FALSE)))))))</f>
        <v/>
      </c>
      <c r="K267" s="240" t="str">
        <f>IF($G267="","",IF($C267=Listes!$B$31,IF('Instruction Barèmes'!$E267&lt;=Listes!$B$42,('Instruction Barèmes'!$E267*(VLOOKUP('Instruction Barèmes'!$D267,Listes!$A$43:$E$49,2,FALSE))),IF('Instruction Barèmes'!$E267&gt;Listes!$D$42,('Instruction Barèmes'!$E267*(VLOOKUP('Instruction Barèmes'!$D267,Listes!$A$43:$E$49,5,FALSE))),('Instruction Barèmes'!$E267*(VLOOKUP('Instruction Barèmes'!$D267,Listes!$A$43:$E$49,3,FALSE))+(VLOOKUP('Instruction Barèmes'!$D267,Listes!$A$43:$E$49,4,FALSE)))))))</f>
        <v/>
      </c>
      <c r="L267" s="240" t="str">
        <f>IF($G267="","",IF($C267=Listes!$B$34,Listes!$I$31,IF($C267=Listes!$B$35,(VLOOKUP('Instruction Barèmes'!$F267,Listes!$E$31:$F$36,2,FALSE)),IF($C267=Listes!$B$33,IF('Instruction Barèmes'!$E267&lt;=Listes!$A$64,'Instruction Barèmes'!$E267*Listes!$A$65,IF('Instruction Barèmes'!$E267&gt;Listes!$D$64,'Instruction Barèmes'!$E267*Listes!$D$65,(('Instruction Barèmes'!$E267*Listes!$B$65)+Listes!$C$65)))))))</f>
        <v/>
      </c>
      <c r="M267" s="279" t="str">
        <f>IF(Barèmes!M266="","",Barèmes!M266)</f>
        <v/>
      </c>
      <c r="N267" s="94" t="str">
        <f t="shared" si="16"/>
        <v/>
      </c>
      <c r="O267" s="254" t="str">
        <f t="shared" si="17"/>
        <v/>
      </c>
      <c r="P267" s="304" t="str">
        <f t="shared" si="18"/>
        <v/>
      </c>
      <c r="Q267" s="285" t="str">
        <f t="shared" si="19"/>
        <v/>
      </c>
      <c r="R267" s="259"/>
      <c r="S267" s="126"/>
    </row>
    <row r="268" spans="1:19" ht="20.100000000000001" customHeight="1" x14ac:dyDescent="0.25">
      <c r="A268" s="244">
        <v>262</v>
      </c>
      <c r="B268" s="252" t="str">
        <f>IF(Barèmes!B267="","",Barèmes!B267)</f>
        <v/>
      </c>
      <c r="C268" s="252" t="str">
        <f>IF(Barèmes!C267="","",Barèmes!C267)</f>
        <v/>
      </c>
      <c r="D268" s="252" t="str">
        <f>IF(Barèmes!D267="","",Barèmes!D267)</f>
        <v/>
      </c>
      <c r="E268" s="252" t="str">
        <f>IF(Barèmes!E267="","",Barèmes!E267)</f>
        <v/>
      </c>
      <c r="F268" s="252" t="str">
        <f>IF(Barèmes!F267="","",Barèmes!F267)</f>
        <v/>
      </c>
      <c r="G268" s="252" t="str">
        <f>IF(Barèmes!G267="","",Barèmes!G267)</f>
        <v/>
      </c>
      <c r="H268" s="252" t="str">
        <f>IF(Barèmes!H267="","",Barèmes!H267)</f>
        <v/>
      </c>
      <c r="I268" s="252" t="str">
        <f>IF(Barèmes!I267="","",Barèmes!I267)</f>
        <v/>
      </c>
      <c r="J268" s="240" t="str">
        <f>IF($G268="","",IF($C268=Listes!$B$32,IF('Instruction Barèmes'!$E268&lt;=Listes!$B$53,('Instruction Barèmes'!$E268*(VLOOKUP('Instruction Barèmes'!$D268,Listes!$A$54:$E$60,2,FALSE))),IF('Instruction Barèmes'!$E268&gt;Listes!$E$53,('Instruction Barèmes'!$E268*(VLOOKUP('Instruction Barèmes'!$D268,Listes!$A$54:$E$60,5,FALSE))),('Instruction Barèmes'!$E268*(VLOOKUP('Instruction Barèmes'!$D268,Listes!$A$54:$E$60,3,FALSE))+(VLOOKUP('Instruction Barèmes'!$D268,Listes!$A$54:$E$60,4,FALSE)))))))</f>
        <v/>
      </c>
      <c r="K268" s="240" t="str">
        <f>IF($G268="","",IF($C268=Listes!$B$31,IF('Instruction Barèmes'!$E268&lt;=Listes!$B$42,('Instruction Barèmes'!$E268*(VLOOKUP('Instruction Barèmes'!$D268,Listes!$A$43:$E$49,2,FALSE))),IF('Instruction Barèmes'!$E268&gt;Listes!$D$42,('Instruction Barèmes'!$E268*(VLOOKUP('Instruction Barèmes'!$D268,Listes!$A$43:$E$49,5,FALSE))),('Instruction Barèmes'!$E268*(VLOOKUP('Instruction Barèmes'!$D268,Listes!$A$43:$E$49,3,FALSE))+(VLOOKUP('Instruction Barèmes'!$D268,Listes!$A$43:$E$49,4,FALSE)))))))</f>
        <v/>
      </c>
      <c r="L268" s="240" t="str">
        <f>IF($G268="","",IF($C268=Listes!$B$34,Listes!$I$31,IF($C268=Listes!$B$35,(VLOOKUP('Instruction Barèmes'!$F268,Listes!$E$31:$F$36,2,FALSE)),IF($C268=Listes!$B$33,IF('Instruction Barèmes'!$E268&lt;=Listes!$A$64,'Instruction Barèmes'!$E268*Listes!$A$65,IF('Instruction Barèmes'!$E268&gt;Listes!$D$64,'Instruction Barèmes'!$E268*Listes!$D$65,(('Instruction Barèmes'!$E268*Listes!$B$65)+Listes!$C$65)))))))</f>
        <v/>
      </c>
      <c r="M268" s="279" t="str">
        <f>IF(Barèmes!M267="","",Barèmes!M267)</f>
        <v/>
      </c>
      <c r="N268" s="94" t="str">
        <f t="shared" si="16"/>
        <v/>
      </c>
      <c r="O268" s="254" t="str">
        <f t="shared" si="17"/>
        <v/>
      </c>
      <c r="P268" s="304" t="str">
        <f t="shared" si="18"/>
        <v/>
      </c>
      <c r="Q268" s="285" t="str">
        <f t="shared" si="19"/>
        <v/>
      </c>
      <c r="R268" s="259"/>
      <c r="S268" s="126"/>
    </row>
    <row r="269" spans="1:19" ht="20.100000000000001" customHeight="1" x14ac:dyDescent="0.25">
      <c r="A269" s="244">
        <v>263</v>
      </c>
      <c r="B269" s="252" t="str">
        <f>IF(Barèmes!B268="","",Barèmes!B268)</f>
        <v/>
      </c>
      <c r="C269" s="252" t="str">
        <f>IF(Barèmes!C268="","",Barèmes!C268)</f>
        <v/>
      </c>
      <c r="D269" s="252" t="str">
        <f>IF(Barèmes!D268="","",Barèmes!D268)</f>
        <v/>
      </c>
      <c r="E269" s="252" t="str">
        <f>IF(Barèmes!E268="","",Barèmes!E268)</f>
        <v/>
      </c>
      <c r="F269" s="252" t="str">
        <f>IF(Barèmes!F268="","",Barèmes!F268)</f>
        <v/>
      </c>
      <c r="G269" s="252" t="str">
        <f>IF(Barèmes!G268="","",Barèmes!G268)</f>
        <v/>
      </c>
      <c r="H269" s="252" t="str">
        <f>IF(Barèmes!H268="","",Barèmes!H268)</f>
        <v/>
      </c>
      <c r="I269" s="252" t="str">
        <f>IF(Barèmes!I268="","",Barèmes!I268)</f>
        <v/>
      </c>
      <c r="J269" s="240" t="str">
        <f>IF($G269="","",IF($C269=Listes!$B$32,IF('Instruction Barèmes'!$E269&lt;=Listes!$B$53,('Instruction Barèmes'!$E269*(VLOOKUP('Instruction Barèmes'!$D269,Listes!$A$54:$E$60,2,FALSE))),IF('Instruction Barèmes'!$E269&gt;Listes!$E$53,('Instruction Barèmes'!$E269*(VLOOKUP('Instruction Barèmes'!$D269,Listes!$A$54:$E$60,5,FALSE))),('Instruction Barèmes'!$E269*(VLOOKUP('Instruction Barèmes'!$D269,Listes!$A$54:$E$60,3,FALSE))+(VLOOKUP('Instruction Barèmes'!$D269,Listes!$A$54:$E$60,4,FALSE)))))))</f>
        <v/>
      </c>
      <c r="K269" s="240" t="str">
        <f>IF($G269="","",IF($C269=Listes!$B$31,IF('Instruction Barèmes'!$E269&lt;=Listes!$B$42,('Instruction Barèmes'!$E269*(VLOOKUP('Instruction Barèmes'!$D269,Listes!$A$43:$E$49,2,FALSE))),IF('Instruction Barèmes'!$E269&gt;Listes!$D$42,('Instruction Barèmes'!$E269*(VLOOKUP('Instruction Barèmes'!$D269,Listes!$A$43:$E$49,5,FALSE))),('Instruction Barèmes'!$E269*(VLOOKUP('Instruction Barèmes'!$D269,Listes!$A$43:$E$49,3,FALSE))+(VLOOKUP('Instruction Barèmes'!$D269,Listes!$A$43:$E$49,4,FALSE)))))))</f>
        <v/>
      </c>
      <c r="L269" s="240" t="str">
        <f>IF($G269="","",IF($C269=Listes!$B$34,Listes!$I$31,IF($C269=Listes!$B$35,(VLOOKUP('Instruction Barèmes'!$F269,Listes!$E$31:$F$36,2,FALSE)),IF($C269=Listes!$B$33,IF('Instruction Barèmes'!$E269&lt;=Listes!$A$64,'Instruction Barèmes'!$E269*Listes!$A$65,IF('Instruction Barèmes'!$E269&gt;Listes!$D$64,'Instruction Barèmes'!$E269*Listes!$D$65,(('Instruction Barèmes'!$E269*Listes!$B$65)+Listes!$C$65)))))))</f>
        <v/>
      </c>
      <c r="M269" s="279" t="str">
        <f>IF(Barèmes!M268="","",Barèmes!M268)</f>
        <v/>
      </c>
      <c r="N269" s="94" t="str">
        <f t="shared" si="16"/>
        <v/>
      </c>
      <c r="O269" s="254" t="str">
        <f t="shared" si="17"/>
        <v/>
      </c>
      <c r="P269" s="304" t="str">
        <f t="shared" si="18"/>
        <v/>
      </c>
      <c r="Q269" s="285" t="str">
        <f t="shared" si="19"/>
        <v/>
      </c>
      <c r="R269" s="259"/>
      <c r="S269" s="126"/>
    </row>
    <row r="270" spans="1:19" ht="20.100000000000001" customHeight="1" x14ac:dyDescent="0.25">
      <c r="A270" s="244">
        <v>264</v>
      </c>
      <c r="B270" s="252" t="str">
        <f>IF(Barèmes!B269="","",Barèmes!B269)</f>
        <v/>
      </c>
      <c r="C270" s="252" t="str">
        <f>IF(Barèmes!C269="","",Barèmes!C269)</f>
        <v/>
      </c>
      <c r="D270" s="252" t="str">
        <f>IF(Barèmes!D269="","",Barèmes!D269)</f>
        <v/>
      </c>
      <c r="E270" s="252" t="str">
        <f>IF(Barèmes!E269="","",Barèmes!E269)</f>
        <v/>
      </c>
      <c r="F270" s="252" t="str">
        <f>IF(Barèmes!F269="","",Barèmes!F269)</f>
        <v/>
      </c>
      <c r="G270" s="252" t="str">
        <f>IF(Barèmes!G269="","",Barèmes!G269)</f>
        <v/>
      </c>
      <c r="H270" s="252" t="str">
        <f>IF(Barèmes!H269="","",Barèmes!H269)</f>
        <v/>
      </c>
      <c r="I270" s="252" t="str">
        <f>IF(Barèmes!I269="","",Barèmes!I269)</f>
        <v/>
      </c>
      <c r="J270" s="240" t="str">
        <f>IF($G270="","",IF($C270=Listes!$B$32,IF('Instruction Barèmes'!$E270&lt;=Listes!$B$53,('Instruction Barèmes'!$E270*(VLOOKUP('Instruction Barèmes'!$D270,Listes!$A$54:$E$60,2,FALSE))),IF('Instruction Barèmes'!$E270&gt;Listes!$E$53,('Instruction Barèmes'!$E270*(VLOOKUP('Instruction Barèmes'!$D270,Listes!$A$54:$E$60,5,FALSE))),('Instruction Barèmes'!$E270*(VLOOKUP('Instruction Barèmes'!$D270,Listes!$A$54:$E$60,3,FALSE))+(VLOOKUP('Instruction Barèmes'!$D270,Listes!$A$54:$E$60,4,FALSE)))))))</f>
        <v/>
      </c>
      <c r="K270" s="240" t="str">
        <f>IF($G270="","",IF($C270=Listes!$B$31,IF('Instruction Barèmes'!$E270&lt;=Listes!$B$42,('Instruction Barèmes'!$E270*(VLOOKUP('Instruction Barèmes'!$D270,Listes!$A$43:$E$49,2,FALSE))),IF('Instruction Barèmes'!$E270&gt;Listes!$D$42,('Instruction Barèmes'!$E270*(VLOOKUP('Instruction Barèmes'!$D270,Listes!$A$43:$E$49,5,FALSE))),('Instruction Barèmes'!$E270*(VLOOKUP('Instruction Barèmes'!$D270,Listes!$A$43:$E$49,3,FALSE))+(VLOOKUP('Instruction Barèmes'!$D270,Listes!$A$43:$E$49,4,FALSE)))))))</f>
        <v/>
      </c>
      <c r="L270" s="240" t="str">
        <f>IF($G270="","",IF($C270=Listes!$B$34,Listes!$I$31,IF($C270=Listes!$B$35,(VLOOKUP('Instruction Barèmes'!$F270,Listes!$E$31:$F$36,2,FALSE)),IF($C270=Listes!$B$33,IF('Instruction Barèmes'!$E270&lt;=Listes!$A$64,'Instruction Barèmes'!$E270*Listes!$A$65,IF('Instruction Barèmes'!$E270&gt;Listes!$D$64,'Instruction Barèmes'!$E270*Listes!$D$65,(('Instruction Barèmes'!$E270*Listes!$B$65)+Listes!$C$65)))))))</f>
        <v/>
      </c>
      <c r="M270" s="279" t="str">
        <f>IF(Barèmes!M269="","",Barèmes!M269)</f>
        <v/>
      </c>
      <c r="N270" s="94" t="str">
        <f t="shared" si="16"/>
        <v/>
      </c>
      <c r="O270" s="254" t="str">
        <f t="shared" si="17"/>
        <v/>
      </c>
      <c r="P270" s="304" t="str">
        <f t="shared" si="18"/>
        <v/>
      </c>
      <c r="Q270" s="285" t="str">
        <f t="shared" si="19"/>
        <v/>
      </c>
      <c r="R270" s="259"/>
      <c r="S270" s="126"/>
    </row>
    <row r="271" spans="1:19" ht="20.100000000000001" customHeight="1" x14ac:dyDescent="0.25">
      <c r="A271" s="244">
        <v>265</v>
      </c>
      <c r="B271" s="252" t="str">
        <f>IF(Barèmes!B270="","",Barèmes!B270)</f>
        <v/>
      </c>
      <c r="C271" s="252" t="str">
        <f>IF(Barèmes!C270="","",Barèmes!C270)</f>
        <v/>
      </c>
      <c r="D271" s="252" t="str">
        <f>IF(Barèmes!D270="","",Barèmes!D270)</f>
        <v/>
      </c>
      <c r="E271" s="252" t="str">
        <f>IF(Barèmes!E270="","",Barèmes!E270)</f>
        <v/>
      </c>
      <c r="F271" s="252" t="str">
        <f>IF(Barèmes!F270="","",Barèmes!F270)</f>
        <v/>
      </c>
      <c r="G271" s="252" t="str">
        <f>IF(Barèmes!G270="","",Barèmes!G270)</f>
        <v/>
      </c>
      <c r="H271" s="252" t="str">
        <f>IF(Barèmes!H270="","",Barèmes!H270)</f>
        <v/>
      </c>
      <c r="I271" s="252" t="str">
        <f>IF(Barèmes!I270="","",Barèmes!I270)</f>
        <v/>
      </c>
      <c r="J271" s="240" t="str">
        <f>IF($G271="","",IF($C271=Listes!$B$32,IF('Instruction Barèmes'!$E271&lt;=Listes!$B$53,('Instruction Barèmes'!$E271*(VLOOKUP('Instruction Barèmes'!$D271,Listes!$A$54:$E$60,2,FALSE))),IF('Instruction Barèmes'!$E271&gt;Listes!$E$53,('Instruction Barèmes'!$E271*(VLOOKUP('Instruction Barèmes'!$D271,Listes!$A$54:$E$60,5,FALSE))),('Instruction Barèmes'!$E271*(VLOOKUP('Instruction Barèmes'!$D271,Listes!$A$54:$E$60,3,FALSE))+(VLOOKUP('Instruction Barèmes'!$D271,Listes!$A$54:$E$60,4,FALSE)))))))</f>
        <v/>
      </c>
      <c r="K271" s="240" t="str">
        <f>IF($G271="","",IF($C271=Listes!$B$31,IF('Instruction Barèmes'!$E271&lt;=Listes!$B$42,('Instruction Barèmes'!$E271*(VLOOKUP('Instruction Barèmes'!$D271,Listes!$A$43:$E$49,2,FALSE))),IF('Instruction Barèmes'!$E271&gt;Listes!$D$42,('Instruction Barèmes'!$E271*(VLOOKUP('Instruction Barèmes'!$D271,Listes!$A$43:$E$49,5,FALSE))),('Instruction Barèmes'!$E271*(VLOOKUP('Instruction Barèmes'!$D271,Listes!$A$43:$E$49,3,FALSE))+(VLOOKUP('Instruction Barèmes'!$D271,Listes!$A$43:$E$49,4,FALSE)))))))</f>
        <v/>
      </c>
      <c r="L271" s="240" t="str">
        <f>IF($G271="","",IF($C271=Listes!$B$34,Listes!$I$31,IF($C271=Listes!$B$35,(VLOOKUP('Instruction Barèmes'!$F271,Listes!$E$31:$F$36,2,FALSE)),IF($C271=Listes!$B$33,IF('Instruction Barèmes'!$E271&lt;=Listes!$A$64,'Instruction Barèmes'!$E271*Listes!$A$65,IF('Instruction Barèmes'!$E271&gt;Listes!$D$64,'Instruction Barèmes'!$E271*Listes!$D$65,(('Instruction Barèmes'!$E271*Listes!$B$65)+Listes!$C$65)))))))</f>
        <v/>
      </c>
      <c r="M271" s="279" t="str">
        <f>IF(Barèmes!M270="","",Barèmes!M270)</f>
        <v/>
      </c>
      <c r="N271" s="94" t="str">
        <f t="shared" si="16"/>
        <v/>
      </c>
      <c r="O271" s="254" t="str">
        <f t="shared" si="17"/>
        <v/>
      </c>
      <c r="P271" s="304" t="str">
        <f t="shared" si="18"/>
        <v/>
      </c>
      <c r="Q271" s="285" t="str">
        <f t="shared" si="19"/>
        <v/>
      </c>
      <c r="R271" s="259"/>
      <c r="S271" s="126"/>
    </row>
    <row r="272" spans="1:19" ht="20.100000000000001" customHeight="1" x14ac:dyDescent="0.25">
      <c r="A272" s="244">
        <v>266</v>
      </c>
      <c r="B272" s="252" t="str">
        <f>IF(Barèmes!B271="","",Barèmes!B271)</f>
        <v/>
      </c>
      <c r="C272" s="252" t="str">
        <f>IF(Barèmes!C271="","",Barèmes!C271)</f>
        <v/>
      </c>
      <c r="D272" s="252" t="str">
        <f>IF(Barèmes!D271="","",Barèmes!D271)</f>
        <v/>
      </c>
      <c r="E272" s="252" t="str">
        <f>IF(Barèmes!E271="","",Barèmes!E271)</f>
        <v/>
      </c>
      <c r="F272" s="252" t="str">
        <f>IF(Barèmes!F271="","",Barèmes!F271)</f>
        <v/>
      </c>
      <c r="G272" s="252" t="str">
        <f>IF(Barèmes!G271="","",Barèmes!G271)</f>
        <v/>
      </c>
      <c r="H272" s="252" t="str">
        <f>IF(Barèmes!H271="","",Barèmes!H271)</f>
        <v/>
      </c>
      <c r="I272" s="252" t="str">
        <f>IF(Barèmes!I271="","",Barèmes!I271)</f>
        <v/>
      </c>
      <c r="J272" s="240" t="str">
        <f>IF($G272="","",IF($C272=Listes!$B$32,IF('Instruction Barèmes'!$E272&lt;=Listes!$B$53,('Instruction Barèmes'!$E272*(VLOOKUP('Instruction Barèmes'!$D272,Listes!$A$54:$E$60,2,FALSE))),IF('Instruction Barèmes'!$E272&gt;Listes!$E$53,('Instruction Barèmes'!$E272*(VLOOKUP('Instruction Barèmes'!$D272,Listes!$A$54:$E$60,5,FALSE))),('Instruction Barèmes'!$E272*(VLOOKUP('Instruction Barèmes'!$D272,Listes!$A$54:$E$60,3,FALSE))+(VLOOKUP('Instruction Barèmes'!$D272,Listes!$A$54:$E$60,4,FALSE)))))))</f>
        <v/>
      </c>
      <c r="K272" s="240" t="str">
        <f>IF($G272="","",IF($C272=Listes!$B$31,IF('Instruction Barèmes'!$E272&lt;=Listes!$B$42,('Instruction Barèmes'!$E272*(VLOOKUP('Instruction Barèmes'!$D272,Listes!$A$43:$E$49,2,FALSE))),IF('Instruction Barèmes'!$E272&gt;Listes!$D$42,('Instruction Barèmes'!$E272*(VLOOKUP('Instruction Barèmes'!$D272,Listes!$A$43:$E$49,5,FALSE))),('Instruction Barèmes'!$E272*(VLOOKUP('Instruction Barèmes'!$D272,Listes!$A$43:$E$49,3,FALSE))+(VLOOKUP('Instruction Barèmes'!$D272,Listes!$A$43:$E$49,4,FALSE)))))))</f>
        <v/>
      </c>
      <c r="L272" s="240" t="str">
        <f>IF($G272="","",IF($C272=Listes!$B$34,Listes!$I$31,IF($C272=Listes!$B$35,(VLOOKUP('Instruction Barèmes'!$F272,Listes!$E$31:$F$36,2,FALSE)),IF($C272=Listes!$B$33,IF('Instruction Barèmes'!$E272&lt;=Listes!$A$64,'Instruction Barèmes'!$E272*Listes!$A$65,IF('Instruction Barèmes'!$E272&gt;Listes!$D$64,'Instruction Barèmes'!$E272*Listes!$D$65,(('Instruction Barèmes'!$E272*Listes!$B$65)+Listes!$C$65)))))))</f>
        <v/>
      </c>
      <c r="M272" s="279" t="str">
        <f>IF(Barèmes!M271="","",Barèmes!M271)</f>
        <v/>
      </c>
      <c r="N272" s="94" t="str">
        <f t="shared" si="16"/>
        <v/>
      </c>
      <c r="O272" s="254" t="str">
        <f t="shared" si="17"/>
        <v/>
      </c>
      <c r="P272" s="304" t="str">
        <f t="shared" si="18"/>
        <v/>
      </c>
      <c r="Q272" s="285" t="str">
        <f t="shared" si="19"/>
        <v/>
      </c>
      <c r="R272" s="259"/>
      <c r="S272" s="126"/>
    </row>
    <row r="273" spans="1:19" ht="20.100000000000001" customHeight="1" x14ac:dyDescent="0.25">
      <c r="A273" s="244">
        <v>267</v>
      </c>
      <c r="B273" s="252" t="str">
        <f>IF(Barèmes!B272="","",Barèmes!B272)</f>
        <v/>
      </c>
      <c r="C273" s="252" t="str">
        <f>IF(Barèmes!C272="","",Barèmes!C272)</f>
        <v/>
      </c>
      <c r="D273" s="252" t="str">
        <f>IF(Barèmes!D272="","",Barèmes!D272)</f>
        <v/>
      </c>
      <c r="E273" s="252" t="str">
        <f>IF(Barèmes!E272="","",Barèmes!E272)</f>
        <v/>
      </c>
      <c r="F273" s="252" t="str">
        <f>IF(Barèmes!F272="","",Barèmes!F272)</f>
        <v/>
      </c>
      <c r="G273" s="252" t="str">
        <f>IF(Barèmes!G272="","",Barèmes!G272)</f>
        <v/>
      </c>
      <c r="H273" s="252" t="str">
        <f>IF(Barèmes!H272="","",Barèmes!H272)</f>
        <v/>
      </c>
      <c r="I273" s="252" t="str">
        <f>IF(Barèmes!I272="","",Barèmes!I272)</f>
        <v/>
      </c>
      <c r="J273" s="240" t="str">
        <f>IF($G273="","",IF($C273=Listes!$B$32,IF('Instruction Barèmes'!$E273&lt;=Listes!$B$53,('Instruction Barèmes'!$E273*(VLOOKUP('Instruction Barèmes'!$D273,Listes!$A$54:$E$60,2,FALSE))),IF('Instruction Barèmes'!$E273&gt;Listes!$E$53,('Instruction Barèmes'!$E273*(VLOOKUP('Instruction Barèmes'!$D273,Listes!$A$54:$E$60,5,FALSE))),('Instruction Barèmes'!$E273*(VLOOKUP('Instruction Barèmes'!$D273,Listes!$A$54:$E$60,3,FALSE))+(VLOOKUP('Instruction Barèmes'!$D273,Listes!$A$54:$E$60,4,FALSE)))))))</f>
        <v/>
      </c>
      <c r="K273" s="240" t="str">
        <f>IF($G273="","",IF($C273=Listes!$B$31,IF('Instruction Barèmes'!$E273&lt;=Listes!$B$42,('Instruction Barèmes'!$E273*(VLOOKUP('Instruction Barèmes'!$D273,Listes!$A$43:$E$49,2,FALSE))),IF('Instruction Barèmes'!$E273&gt;Listes!$D$42,('Instruction Barèmes'!$E273*(VLOOKUP('Instruction Barèmes'!$D273,Listes!$A$43:$E$49,5,FALSE))),('Instruction Barèmes'!$E273*(VLOOKUP('Instruction Barèmes'!$D273,Listes!$A$43:$E$49,3,FALSE))+(VLOOKUP('Instruction Barèmes'!$D273,Listes!$A$43:$E$49,4,FALSE)))))))</f>
        <v/>
      </c>
      <c r="L273" s="240" t="str">
        <f>IF($G273="","",IF($C273=Listes!$B$34,Listes!$I$31,IF($C273=Listes!$B$35,(VLOOKUP('Instruction Barèmes'!$F273,Listes!$E$31:$F$36,2,FALSE)),IF($C273=Listes!$B$33,IF('Instruction Barèmes'!$E273&lt;=Listes!$A$64,'Instruction Barèmes'!$E273*Listes!$A$65,IF('Instruction Barèmes'!$E273&gt;Listes!$D$64,'Instruction Barèmes'!$E273*Listes!$D$65,(('Instruction Barèmes'!$E273*Listes!$B$65)+Listes!$C$65)))))))</f>
        <v/>
      </c>
      <c r="M273" s="279" t="str">
        <f>IF(Barèmes!M272="","",Barèmes!M272)</f>
        <v/>
      </c>
      <c r="N273" s="94" t="str">
        <f t="shared" si="16"/>
        <v/>
      </c>
      <c r="O273" s="254" t="str">
        <f t="shared" si="17"/>
        <v/>
      </c>
      <c r="P273" s="304" t="str">
        <f t="shared" si="18"/>
        <v/>
      </c>
      <c r="Q273" s="285" t="str">
        <f t="shared" si="19"/>
        <v/>
      </c>
      <c r="R273" s="259"/>
      <c r="S273" s="126"/>
    </row>
    <row r="274" spans="1:19" ht="20.100000000000001" customHeight="1" x14ac:dyDescent="0.25">
      <c r="A274" s="244">
        <v>268</v>
      </c>
      <c r="B274" s="252" t="str">
        <f>IF(Barèmes!B273="","",Barèmes!B273)</f>
        <v/>
      </c>
      <c r="C274" s="252" t="str">
        <f>IF(Barèmes!C273="","",Barèmes!C273)</f>
        <v/>
      </c>
      <c r="D274" s="252" t="str">
        <f>IF(Barèmes!D273="","",Barèmes!D273)</f>
        <v/>
      </c>
      <c r="E274" s="252" t="str">
        <f>IF(Barèmes!E273="","",Barèmes!E273)</f>
        <v/>
      </c>
      <c r="F274" s="252" t="str">
        <f>IF(Barèmes!F273="","",Barèmes!F273)</f>
        <v/>
      </c>
      <c r="G274" s="252" t="str">
        <f>IF(Barèmes!G273="","",Barèmes!G273)</f>
        <v/>
      </c>
      <c r="H274" s="252" t="str">
        <f>IF(Barèmes!H273="","",Barèmes!H273)</f>
        <v/>
      </c>
      <c r="I274" s="252" t="str">
        <f>IF(Barèmes!I273="","",Barèmes!I273)</f>
        <v/>
      </c>
      <c r="J274" s="240" t="str">
        <f>IF($G274="","",IF($C274=Listes!$B$32,IF('Instruction Barèmes'!$E274&lt;=Listes!$B$53,('Instruction Barèmes'!$E274*(VLOOKUP('Instruction Barèmes'!$D274,Listes!$A$54:$E$60,2,FALSE))),IF('Instruction Barèmes'!$E274&gt;Listes!$E$53,('Instruction Barèmes'!$E274*(VLOOKUP('Instruction Barèmes'!$D274,Listes!$A$54:$E$60,5,FALSE))),('Instruction Barèmes'!$E274*(VLOOKUP('Instruction Barèmes'!$D274,Listes!$A$54:$E$60,3,FALSE))+(VLOOKUP('Instruction Barèmes'!$D274,Listes!$A$54:$E$60,4,FALSE)))))))</f>
        <v/>
      </c>
      <c r="K274" s="240" t="str">
        <f>IF($G274="","",IF($C274=Listes!$B$31,IF('Instruction Barèmes'!$E274&lt;=Listes!$B$42,('Instruction Barèmes'!$E274*(VLOOKUP('Instruction Barèmes'!$D274,Listes!$A$43:$E$49,2,FALSE))),IF('Instruction Barèmes'!$E274&gt;Listes!$D$42,('Instruction Barèmes'!$E274*(VLOOKUP('Instruction Barèmes'!$D274,Listes!$A$43:$E$49,5,FALSE))),('Instruction Barèmes'!$E274*(VLOOKUP('Instruction Barèmes'!$D274,Listes!$A$43:$E$49,3,FALSE))+(VLOOKUP('Instruction Barèmes'!$D274,Listes!$A$43:$E$49,4,FALSE)))))))</f>
        <v/>
      </c>
      <c r="L274" s="240" t="str">
        <f>IF($G274="","",IF($C274=Listes!$B$34,Listes!$I$31,IF($C274=Listes!$B$35,(VLOOKUP('Instruction Barèmes'!$F274,Listes!$E$31:$F$36,2,FALSE)),IF($C274=Listes!$B$33,IF('Instruction Barèmes'!$E274&lt;=Listes!$A$64,'Instruction Barèmes'!$E274*Listes!$A$65,IF('Instruction Barèmes'!$E274&gt;Listes!$D$64,'Instruction Barèmes'!$E274*Listes!$D$65,(('Instruction Barèmes'!$E274*Listes!$B$65)+Listes!$C$65)))))))</f>
        <v/>
      </c>
      <c r="M274" s="279" t="str">
        <f>IF(Barèmes!M273="","",Barèmes!M273)</f>
        <v/>
      </c>
      <c r="N274" s="94" t="str">
        <f t="shared" si="16"/>
        <v/>
      </c>
      <c r="O274" s="254" t="str">
        <f t="shared" si="17"/>
        <v/>
      </c>
      <c r="P274" s="304" t="str">
        <f t="shared" si="18"/>
        <v/>
      </c>
      <c r="Q274" s="285" t="str">
        <f t="shared" si="19"/>
        <v/>
      </c>
      <c r="R274" s="259"/>
      <c r="S274" s="126"/>
    </row>
    <row r="275" spans="1:19" ht="20.100000000000001" customHeight="1" x14ac:dyDescent="0.25">
      <c r="A275" s="244">
        <v>269</v>
      </c>
      <c r="B275" s="252" t="str">
        <f>IF(Barèmes!B274="","",Barèmes!B274)</f>
        <v/>
      </c>
      <c r="C275" s="252" t="str">
        <f>IF(Barèmes!C274="","",Barèmes!C274)</f>
        <v/>
      </c>
      <c r="D275" s="252" t="str">
        <f>IF(Barèmes!D274="","",Barèmes!D274)</f>
        <v/>
      </c>
      <c r="E275" s="252" t="str">
        <f>IF(Barèmes!E274="","",Barèmes!E274)</f>
        <v/>
      </c>
      <c r="F275" s="252" t="str">
        <f>IF(Barèmes!F274="","",Barèmes!F274)</f>
        <v/>
      </c>
      <c r="G275" s="252" t="str">
        <f>IF(Barèmes!G274="","",Barèmes!G274)</f>
        <v/>
      </c>
      <c r="H275" s="252" t="str">
        <f>IF(Barèmes!H274="","",Barèmes!H274)</f>
        <v/>
      </c>
      <c r="I275" s="252" t="str">
        <f>IF(Barèmes!I274="","",Barèmes!I274)</f>
        <v/>
      </c>
      <c r="J275" s="240" t="str">
        <f>IF($G275="","",IF($C275=Listes!$B$32,IF('Instruction Barèmes'!$E275&lt;=Listes!$B$53,('Instruction Barèmes'!$E275*(VLOOKUP('Instruction Barèmes'!$D275,Listes!$A$54:$E$60,2,FALSE))),IF('Instruction Barèmes'!$E275&gt;Listes!$E$53,('Instruction Barèmes'!$E275*(VLOOKUP('Instruction Barèmes'!$D275,Listes!$A$54:$E$60,5,FALSE))),('Instruction Barèmes'!$E275*(VLOOKUP('Instruction Barèmes'!$D275,Listes!$A$54:$E$60,3,FALSE))+(VLOOKUP('Instruction Barèmes'!$D275,Listes!$A$54:$E$60,4,FALSE)))))))</f>
        <v/>
      </c>
      <c r="K275" s="240" t="str">
        <f>IF($G275="","",IF($C275=Listes!$B$31,IF('Instruction Barèmes'!$E275&lt;=Listes!$B$42,('Instruction Barèmes'!$E275*(VLOOKUP('Instruction Barèmes'!$D275,Listes!$A$43:$E$49,2,FALSE))),IF('Instruction Barèmes'!$E275&gt;Listes!$D$42,('Instruction Barèmes'!$E275*(VLOOKUP('Instruction Barèmes'!$D275,Listes!$A$43:$E$49,5,FALSE))),('Instruction Barèmes'!$E275*(VLOOKUP('Instruction Barèmes'!$D275,Listes!$A$43:$E$49,3,FALSE))+(VLOOKUP('Instruction Barèmes'!$D275,Listes!$A$43:$E$49,4,FALSE)))))))</f>
        <v/>
      </c>
      <c r="L275" s="240" t="str">
        <f>IF($G275="","",IF($C275=Listes!$B$34,Listes!$I$31,IF($C275=Listes!$B$35,(VLOOKUP('Instruction Barèmes'!$F275,Listes!$E$31:$F$36,2,FALSE)),IF($C275=Listes!$B$33,IF('Instruction Barèmes'!$E275&lt;=Listes!$A$64,'Instruction Barèmes'!$E275*Listes!$A$65,IF('Instruction Barèmes'!$E275&gt;Listes!$D$64,'Instruction Barèmes'!$E275*Listes!$D$65,(('Instruction Barèmes'!$E275*Listes!$B$65)+Listes!$C$65)))))))</f>
        <v/>
      </c>
      <c r="M275" s="279" t="str">
        <f>IF(Barèmes!M274="","",Barèmes!M274)</f>
        <v/>
      </c>
      <c r="N275" s="94" t="str">
        <f t="shared" si="16"/>
        <v/>
      </c>
      <c r="O275" s="254" t="str">
        <f t="shared" si="17"/>
        <v/>
      </c>
      <c r="P275" s="304" t="str">
        <f t="shared" si="18"/>
        <v/>
      </c>
      <c r="Q275" s="285" t="str">
        <f t="shared" si="19"/>
        <v/>
      </c>
      <c r="R275" s="259"/>
      <c r="S275" s="126"/>
    </row>
    <row r="276" spans="1:19" ht="20.100000000000001" customHeight="1" x14ac:dyDescent="0.25">
      <c r="A276" s="244">
        <v>270</v>
      </c>
      <c r="B276" s="252" t="str">
        <f>IF(Barèmes!B275="","",Barèmes!B275)</f>
        <v/>
      </c>
      <c r="C276" s="252" t="str">
        <f>IF(Barèmes!C275="","",Barèmes!C275)</f>
        <v/>
      </c>
      <c r="D276" s="252" t="str">
        <f>IF(Barèmes!D275="","",Barèmes!D275)</f>
        <v/>
      </c>
      <c r="E276" s="252" t="str">
        <f>IF(Barèmes!E275="","",Barèmes!E275)</f>
        <v/>
      </c>
      <c r="F276" s="252" t="str">
        <f>IF(Barèmes!F275="","",Barèmes!F275)</f>
        <v/>
      </c>
      <c r="G276" s="252" t="str">
        <f>IF(Barèmes!G275="","",Barèmes!G275)</f>
        <v/>
      </c>
      <c r="H276" s="252" t="str">
        <f>IF(Barèmes!H275="","",Barèmes!H275)</f>
        <v/>
      </c>
      <c r="I276" s="252" t="str">
        <f>IF(Barèmes!I275="","",Barèmes!I275)</f>
        <v/>
      </c>
      <c r="J276" s="240" t="str">
        <f>IF($G276="","",IF($C276=Listes!$B$32,IF('Instruction Barèmes'!$E276&lt;=Listes!$B$53,('Instruction Barèmes'!$E276*(VLOOKUP('Instruction Barèmes'!$D276,Listes!$A$54:$E$60,2,FALSE))),IF('Instruction Barèmes'!$E276&gt;Listes!$E$53,('Instruction Barèmes'!$E276*(VLOOKUP('Instruction Barèmes'!$D276,Listes!$A$54:$E$60,5,FALSE))),('Instruction Barèmes'!$E276*(VLOOKUP('Instruction Barèmes'!$D276,Listes!$A$54:$E$60,3,FALSE))+(VLOOKUP('Instruction Barèmes'!$D276,Listes!$A$54:$E$60,4,FALSE)))))))</f>
        <v/>
      </c>
      <c r="K276" s="240" t="str">
        <f>IF($G276="","",IF($C276=Listes!$B$31,IF('Instruction Barèmes'!$E276&lt;=Listes!$B$42,('Instruction Barèmes'!$E276*(VLOOKUP('Instruction Barèmes'!$D276,Listes!$A$43:$E$49,2,FALSE))),IF('Instruction Barèmes'!$E276&gt;Listes!$D$42,('Instruction Barèmes'!$E276*(VLOOKUP('Instruction Barèmes'!$D276,Listes!$A$43:$E$49,5,FALSE))),('Instruction Barèmes'!$E276*(VLOOKUP('Instruction Barèmes'!$D276,Listes!$A$43:$E$49,3,FALSE))+(VLOOKUP('Instruction Barèmes'!$D276,Listes!$A$43:$E$49,4,FALSE)))))))</f>
        <v/>
      </c>
      <c r="L276" s="240" t="str">
        <f>IF($G276="","",IF($C276=Listes!$B$34,Listes!$I$31,IF($C276=Listes!$B$35,(VLOOKUP('Instruction Barèmes'!$F276,Listes!$E$31:$F$36,2,FALSE)),IF($C276=Listes!$B$33,IF('Instruction Barèmes'!$E276&lt;=Listes!$A$64,'Instruction Barèmes'!$E276*Listes!$A$65,IF('Instruction Barèmes'!$E276&gt;Listes!$D$64,'Instruction Barèmes'!$E276*Listes!$D$65,(('Instruction Barèmes'!$E276*Listes!$B$65)+Listes!$C$65)))))))</f>
        <v/>
      </c>
      <c r="M276" s="279" t="str">
        <f>IF(Barèmes!M275="","",Barèmes!M275)</f>
        <v/>
      </c>
      <c r="N276" s="94" t="str">
        <f t="shared" si="16"/>
        <v/>
      </c>
      <c r="O276" s="254" t="str">
        <f t="shared" si="17"/>
        <v/>
      </c>
      <c r="P276" s="304" t="str">
        <f t="shared" si="18"/>
        <v/>
      </c>
      <c r="Q276" s="285" t="str">
        <f t="shared" si="19"/>
        <v/>
      </c>
      <c r="R276" s="259"/>
      <c r="S276" s="126"/>
    </row>
    <row r="277" spans="1:19" ht="20.100000000000001" customHeight="1" x14ac:dyDescent="0.25">
      <c r="A277" s="244">
        <v>271</v>
      </c>
      <c r="B277" s="252" t="str">
        <f>IF(Barèmes!B276="","",Barèmes!B276)</f>
        <v/>
      </c>
      <c r="C277" s="252" t="str">
        <f>IF(Barèmes!C276="","",Barèmes!C276)</f>
        <v/>
      </c>
      <c r="D277" s="252" t="str">
        <f>IF(Barèmes!D276="","",Barèmes!D276)</f>
        <v/>
      </c>
      <c r="E277" s="252" t="str">
        <f>IF(Barèmes!E276="","",Barèmes!E276)</f>
        <v/>
      </c>
      <c r="F277" s="252" t="str">
        <f>IF(Barèmes!F276="","",Barèmes!F276)</f>
        <v/>
      </c>
      <c r="G277" s="252" t="str">
        <f>IF(Barèmes!G276="","",Barèmes!G276)</f>
        <v/>
      </c>
      <c r="H277" s="252" t="str">
        <f>IF(Barèmes!H276="","",Barèmes!H276)</f>
        <v/>
      </c>
      <c r="I277" s="252" t="str">
        <f>IF(Barèmes!I276="","",Barèmes!I276)</f>
        <v/>
      </c>
      <c r="J277" s="240" t="str">
        <f>IF($G277="","",IF($C277=Listes!$B$32,IF('Instruction Barèmes'!$E277&lt;=Listes!$B$53,('Instruction Barèmes'!$E277*(VLOOKUP('Instruction Barèmes'!$D277,Listes!$A$54:$E$60,2,FALSE))),IF('Instruction Barèmes'!$E277&gt;Listes!$E$53,('Instruction Barèmes'!$E277*(VLOOKUP('Instruction Barèmes'!$D277,Listes!$A$54:$E$60,5,FALSE))),('Instruction Barèmes'!$E277*(VLOOKUP('Instruction Barèmes'!$D277,Listes!$A$54:$E$60,3,FALSE))+(VLOOKUP('Instruction Barèmes'!$D277,Listes!$A$54:$E$60,4,FALSE)))))))</f>
        <v/>
      </c>
      <c r="K277" s="240" t="str">
        <f>IF($G277="","",IF($C277=Listes!$B$31,IF('Instruction Barèmes'!$E277&lt;=Listes!$B$42,('Instruction Barèmes'!$E277*(VLOOKUP('Instruction Barèmes'!$D277,Listes!$A$43:$E$49,2,FALSE))),IF('Instruction Barèmes'!$E277&gt;Listes!$D$42,('Instruction Barèmes'!$E277*(VLOOKUP('Instruction Barèmes'!$D277,Listes!$A$43:$E$49,5,FALSE))),('Instruction Barèmes'!$E277*(VLOOKUP('Instruction Barèmes'!$D277,Listes!$A$43:$E$49,3,FALSE))+(VLOOKUP('Instruction Barèmes'!$D277,Listes!$A$43:$E$49,4,FALSE)))))))</f>
        <v/>
      </c>
      <c r="L277" s="240" t="str">
        <f>IF($G277="","",IF($C277=Listes!$B$34,Listes!$I$31,IF($C277=Listes!$B$35,(VLOOKUP('Instruction Barèmes'!$F277,Listes!$E$31:$F$36,2,FALSE)),IF($C277=Listes!$B$33,IF('Instruction Barèmes'!$E277&lt;=Listes!$A$64,'Instruction Barèmes'!$E277*Listes!$A$65,IF('Instruction Barèmes'!$E277&gt;Listes!$D$64,'Instruction Barèmes'!$E277*Listes!$D$65,(('Instruction Barèmes'!$E277*Listes!$B$65)+Listes!$C$65)))))))</f>
        <v/>
      </c>
      <c r="M277" s="279" t="str">
        <f>IF(Barèmes!M276="","",Barèmes!M276)</f>
        <v/>
      </c>
      <c r="N277" s="94" t="str">
        <f t="shared" si="16"/>
        <v/>
      </c>
      <c r="O277" s="254" t="str">
        <f t="shared" si="17"/>
        <v/>
      </c>
      <c r="P277" s="304" t="str">
        <f t="shared" si="18"/>
        <v/>
      </c>
      <c r="Q277" s="285" t="str">
        <f t="shared" si="19"/>
        <v/>
      </c>
      <c r="R277" s="259"/>
      <c r="S277" s="126"/>
    </row>
    <row r="278" spans="1:19" ht="20.100000000000001" customHeight="1" x14ac:dyDescent="0.25">
      <c r="A278" s="244">
        <v>272</v>
      </c>
      <c r="B278" s="252" t="str">
        <f>IF(Barèmes!B277="","",Barèmes!B277)</f>
        <v/>
      </c>
      <c r="C278" s="252" t="str">
        <f>IF(Barèmes!C277="","",Barèmes!C277)</f>
        <v/>
      </c>
      <c r="D278" s="252" t="str">
        <f>IF(Barèmes!D277="","",Barèmes!D277)</f>
        <v/>
      </c>
      <c r="E278" s="252" t="str">
        <f>IF(Barèmes!E277="","",Barèmes!E277)</f>
        <v/>
      </c>
      <c r="F278" s="252" t="str">
        <f>IF(Barèmes!F277="","",Barèmes!F277)</f>
        <v/>
      </c>
      <c r="G278" s="252" t="str">
        <f>IF(Barèmes!G277="","",Barèmes!G277)</f>
        <v/>
      </c>
      <c r="H278" s="252" t="str">
        <f>IF(Barèmes!H277="","",Barèmes!H277)</f>
        <v/>
      </c>
      <c r="I278" s="252" t="str">
        <f>IF(Barèmes!I277="","",Barèmes!I277)</f>
        <v/>
      </c>
      <c r="J278" s="240" t="str">
        <f>IF($G278="","",IF($C278=Listes!$B$32,IF('Instruction Barèmes'!$E278&lt;=Listes!$B$53,('Instruction Barèmes'!$E278*(VLOOKUP('Instruction Barèmes'!$D278,Listes!$A$54:$E$60,2,FALSE))),IF('Instruction Barèmes'!$E278&gt;Listes!$E$53,('Instruction Barèmes'!$E278*(VLOOKUP('Instruction Barèmes'!$D278,Listes!$A$54:$E$60,5,FALSE))),('Instruction Barèmes'!$E278*(VLOOKUP('Instruction Barèmes'!$D278,Listes!$A$54:$E$60,3,FALSE))+(VLOOKUP('Instruction Barèmes'!$D278,Listes!$A$54:$E$60,4,FALSE)))))))</f>
        <v/>
      </c>
      <c r="K278" s="240" t="str">
        <f>IF($G278="","",IF($C278=Listes!$B$31,IF('Instruction Barèmes'!$E278&lt;=Listes!$B$42,('Instruction Barèmes'!$E278*(VLOOKUP('Instruction Barèmes'!$D278,Listes!$A$43:$E$49,2,FALSE))),IF('Instruction Barèmes'!$E278&gt;Listes!$D$42,('Instruction Barèmes'!$E278*(VLOOKUP('Instruction Barèmes'!$D278,Listes!$A$43:$E$49,5,FALSE))),('Instruction Barèmes'!$E278*(VLOOKUP('Instruction Barèmes'!$D278,Listes!$A$43:$E$49,3,FALSE))+(VLOOKUP('Instruction Barèmes'!$D278,Listes!$A$43:$E$49,4,FALSE)))))))</f>
        <v/>
      </c>
      <c r="L278" s="240" t="str">
        <f>IF($G278="","",IF($C278=Listes!$B$34,Listes!$I$31,IF($C278=Listes!$B$35,(VLOOKUP('Instruction Barèmes'!$F278,Listes!$E$31:$F$36,2,FALSE)),IF($C278=Listes!$B$33,IF('Instruction Barèmes'!$E278&lt;=Listes!$A$64,'Instruction Barèmes'!$E278*Listes!$A$65,IF('Instruction Barèmes'!$E278&gt;Listes!$D$64,'Instruction Barèmes'!$E278*Listes!$D$65,(('Instruction Barèmes'!$E278*Listes!$B$65)+Listes!$C$65)))))))</f>
        <v/>
      </c>
      <c r="M278" s="279" t="str">
        <f>IF(Barèmes!M277="","",Barèmes!M277)</f>
        <v/>
      </c>
      <c r="N278" s="94" t="str">
        <f t="shared" si="16"/>
        <v/>
      </c>
      <c r="O278" s="254" t="str">
        <f t="shared" si="17"/>
        <v/>
      </c>
      <c r="P278" s="304" t="str">
        <f t="shared" si="18"/>
        <v/>
      </c>
      <c r="Q278" s="285" t="str">
        <f t="shared" si="19"/>
        <v/>
      </c>
      <c r="R278" s="259"/>
      <c r="S278" s="126"/>
    </row>
    <row r="279" spans="1:19" ht="20.100000000000001" customHeight="1" x14ac:dyDescent="0.25">
      <c r="A279" s="244">
        <v>273</v>
      </c>
      <c r="B279" s="252" t="str">
        <f>IF(Barèmes!B278="","",Barèmes!B278)</f>
        <v/>
      </c>
      <c r="C279" s="252" t="str">
        <f>IF(Barèmes!C278="","",Barèmes!C278)</f>
        <v/>
      </c>
      <c r="D279" s="252" t="str">
        <f>IF(Barèmes!D278="","",Barèmes!D278)</f>
        <v/>
      </c>
      <c r="E279" s="252" t="str">
        <f>IF(Barèmes!E278="","",Barèmes!E278)</f>
        <v/>
      </c>
      <c r="F279" s="252" t="str">
        <f>IF(Barèmes!F278="","",Barèmes!F278)</f>
        <v/>
      </c>
      <c r="G279" s="252" t="str">
        <f>IF(Barèmes!G278="","",Barèmes!G278)</f>
        <v/>
      </c>
      <c r="H279" s="252" t="str">
        <f>IF(Barèmes!H278="","",Barèmes!H278)</f>
        <v/>
      </c>
      <c r="I279" s="252" t="str">
        <f>IF(Barèmes!I278="","",Barèmes!I278)</f>
        <v/>
      </c>
      <c r="J279" s="240" t="str">
        <f>IF($G279="","",IF($C279=Listes!$B$32,IF('Instruction Barèmes'!$E279&lt;=Listes!$B$53,('Instruction Barèmes'!$E279*(VLOOKUP('Instruction Barèmes'!$D279,Listes!$A$54:$E$60,2,FALSE))),IF('Instruction Barèmes'!$E279&gt;Listes!$E$53,('Instruction Barèmes'!$E279*(VLOOKUP('Instruction Barèmes'!$D279,Listes!$A$54:$E$60,5,FALSE))),('Instruction Barèmes'!$E279*(VLOOKUP('Instruction Barèmes'!$D279,Listes!$A$54:$E$60,3,FALSE))+(VLOOKUP('Instruction Barèmes'!$D279,Listes!$A$54:$E$60,4,FALSE)))))))</f>
        <v/>
      </c>
      <c r="K279" s="240" t="str">
        <f>IF($G279="","",IF($C279=Listes!$B$31,IF('Instruction Barèmes'!$E279&lt;=Listes!$B$42,('Instruction Barèmes'!$E279*(VLOOKUP('Instruction Barèmes'!$D279,Listes!$A$43:$E$49,2,FALSE))),IF('Instruction Barèmes'!$E279&gt;Listes!$D$42,('Instruction Barèmes'!$E279*(VLOOKUP('Instruction Barèmes'!$D279,Listes!$A$43:$E$49,5,FALSE))),('Instruction Barèmes'!$E279*(VLOOKUP('Instruction Barèmes'!$D279,Listes!$A$43:$E$49,3,FALSE))+(VLOOKUP('Instruction Barèmes'!$D279,Listes!$A$43:$E$49,4,FALSE)))))))</f>
        <v/>
      </c>
      <c r="L279" s="240" t="str">
        <f>IF($G279="","",IF($C279=Listes!$B$34,Listes!$I$31,IF($C279=Listes!$B$35,(VLOOKUP('Instruction Barèmes'!$F279,Listes!$E$31:$F$36,2,FALSE)),IF($C279=Listes!$B$33,IF('Instruction Barèmes'!$E279&lt;=Listes!$A$64,'Instruction Barèmes'!$E279*Listes!$A$65,IF('Instruction Barèmes'!$E279&gt;Listes!$D$64,'Instruction Barèmes'!$E279*Listes!$D$65,(('Instruction Barèmes'!$E279*Listes!$B$65)+Listes!$C$65)))))))</f>
        <v/>
      </c>
      <c r="M279" s="279" t="str">
        <f>IF(Barèmes!M278="","",Barèmes!M278)</f>
        <v/>
      </c>
      <c r="N279" s="94" t="str">
        <f t="shared" si="16"/>
        <v/>
      </c>
      <c r="O279" s="254" t="str">
        <f t="shared" si="17"/>
        <v/>
      </c>
      <c r="P279" s="304" t="str">
        <f t="shared" si="18"/>
        <v/>
      </c>
      <c r="Q279" s="285" t="str">
        <f t="shared" si="19"/>
        <v/>
      </c>
      <c r="R279" s="259"/>
      <c r="S279" s="126"/>
    </row>
    <row r="280" spans="1:19" ht="20.100000000000001" customHeight="1" x14ac:dyDescent="0.25">
      <c r="A280" s="244">
        <v>274</v>
      </c>
      <c r="B280" s="252" t="str">
        <f>IF(Barèmes!B279="","",Barèmes!B279)</f>
        <v/>
      </c>
      <c r="C280" s="252" t="str">
        <f>IF(Barèmes!C279="","",Barèmes!C279)</f>
        <v/>
      </c>
      <c r="D280" s="252" t="str">
        <f>IF(Barèmes!D279="","",Barèmes!D279)</f>
        <v/>
      </c>
      <c r="E280" s="252" t="str">
        <f>IF(Barèmes!E279="","",Barèmes!E279)</f>
        <v/>
      </c>
      <c r="F280" s="252" t="str">
        <f>IF(Barèmes!F279="","",Barèmes!F279)</f>
        <v/>
      </c>
      <c r="G280" s="252" t="str">
        <f>IF(Barèmes!G279="","",Barèmes!G279)</f>
        <v/>
      </c>
      <c r="H280" s="252" t="str">
        <f>IF(Barèmes!H279="","",Barèmes!H279)</f>
        <v/>
      </c>
      <c r="I280" s="252" t="str">
        <f>IF(Barèmes!I279="","",Barèmes!I279)</f>
        <v/>
      </c>
      <c r="J280" s="240" t="str">
        <f>IF($G280="","",IF($C280=Listes!$B$32,IF('Instruction Barèmes'!$E280&lt;=Listes!$B$53,('Instruction Barèmes'!$E280*(VLOOKUP('Instruction Barèmes'!$D280,Listes!$A$54:$E$60,2,FALSE))),IF('Instruction Barèmes'!$E280&gt;Listes!$E$53,('Instruction Barèmes'!$E280*(VLOOKUP('Instruction Barèmes'!$D280,Listes!$A$54:$E$60,5,FALSE))),('Instruction Barèmes'!$E280*(VLOOKUP('Instruction Barèmes'!$D280,Listes!$A$54:$E$60,3,FALSE))+(VLOOKUP('Instruction Barèmes'!$D280,Listes!$A$54:$E$60,4,FALSE)))))))</f>
        <v/>
      </c>
      <c r="K280" s="240" t="str">
        <f>IF($G280="","",IF($C280=Listes!$B$31,IF('Instruction Barèmes'!$E280&lt;=Listes!$B$42,('Instruction Barèmes'!$E280*(VLOOKUP('Instruction Barèmes'!$D280,Listes!$A$43:$E$49,2,FALSE))),IF('Instruction Barèmes'!$E280&gt;Listes!$D$42,('Instruction Barèmes'!$E280*(VLOOKUP('Instruction Barèmes'!$D280,Listes!$A$43:$E$49,5,FALSE))),('Instruction Barèmes'!$E280*(VLOOKUP('Instruction Barèmes'!$D280,Listes!$A$43:$E$49,3,FALSE))+(VLOOKUP('Instruction Barèmes'!$D280,Listes!$A$43:$E$49,4,FALSE)))))))</f>
        <v/>
      </c>
      <c r="L280" s="240" t="str">
        <f>IF($G280="","",IF($C280=Listes!$B$34,Listes!$I$31,IF($C280=Listes!$B$35,(VLOOKUP('Instruction Barèmes'!$F280,Listes!$E$31:$F$36,2,FALSE)),IF($C280=Listes!$B$33,IF('Instruction Barèmes'!$E280&lt;=Listes!$A$64,'Instruction Barèmes'!$E280*Listes!$A$65,IF('Instruction Barèmes'!$E280&gt;Listes!$D$64,'Instruction Barèmes'!$E280*Listes!$D$65,(('Instruction Barèmes'!$E280*Listes!$B$65)+Listes!$C$65)))))))</f>
        <v/>
      </c>
      <c r="M280" s="279" t="str">
        <f>IF(Barèmes!M279="","",Barèmes!M279)</f>
        <v/>
      </c>
      <c r="N280" s="94" t="str">
        <f t="shared" si="16"/>
        <v/>
      </c>
      <c r="O280" s="254" t="str">
        <f t="shared" si="17"/>
        <v/>
      </c>
      <c r="P280" s="304" t="str">
        <f t="shared" si="18"/>
        <v/>
      </c>
      <c r="Q280" s="285" t="str">
        <f t="shared" si="19"/>
        <v/>
      </c>
      <c r="R280" s="259"/>
      <c r="S280" s="126"/>
    </row>
    <row r="281" spans="1:19" ht="20.100000000000001" customHeight="1" x14ac:dyDescent="0.25">
      <c r="A281" s="244">
        <v>275</v>
      </c>
      <c r="B281" s="252" t="str">
        <f>IF(Barèmes!B280="","",Barèmes!B280)</f>
        <v/>
      </c>
      <c r="C281" s="252" t="str">
        <f>IF(Barèmes!C280="","",Barèmes!C280)</f>
        <v/>
      </c>
      <c r="D281" s="252" t="str">
        <f>IF(Barèmes!D280="","",Barèmes!D280)</f>
        <v/>
      </c>
      <c r="E281" s="252" t="str">
        <f>IF(Barèmes!E280="","",Barèmes!E280)</f>
        <v/>
      </c>
      <c r="F281" s="252" t="str">
        <f>IF(Barèmes!F280="","",Barèmes!F280)</f>
        <v/>
      </c>
      <c r="G281" s="252" t="str">
        <f>IF(Barèmes!G280="","",Barèmes!G280)</f>
        <v/>
      </c>
      <c r="H281" s="252" t="str">
        <f>IF(Barèmes!H280="","",Barèmes!H280)</f>
        <v/>
      </c>
      <c r="I281" s="252" t="str">
        <f>IF(Barèmes!I280="","",Barèmes!I280)</f>
        <v/>
      </c>
      <c r="J281" s="240" t="str">
        <f>IF($G281="","",IF($C281=Listes!$B$32,IF('Instruction Barèmes'!$E281&lt;=Listes!$B$53,('Instruction Barèmes'!$E281*(VLOOKUP('Instruction Barèmes'!$D281,Listes!$A$54:$E$60,2,FALSE))),IF('Instruction Barèmes'!$E281&gt;Listes!$E$53,('Instruction Barèmes'!$E281*(VLOOKUP('Instruction Barèmes'!$D281,Listes!$A$54:$E$60,5,FALSE))),('Instruction Barèmes'!$E281*(VLOOKUP('Instruction Barèmes'!$D281,Listes!$A$54:$E$60,3,FALSE))+(VLOOKUP('Instruction Barèmes'!$D281,Listes!$A$54:$E$60,4,FALSE)))))))</f>
        <v/>
      </c>
      <c r="K281" s="240" t="str">
        <f>IF($G281="","",IF($C281=Listes!$B$31,IF('Instruction Barèmes'!$E281&lt;=Listes!$B$42,('Instruction Barèmes'!$E281*(VLOOKUP('Instruction Barèmes'!$D281,Listes!$A$43:$E$49,2,FALSE))),IF('Instruction Barèmes'!$E281&gt;Listes!$D$42,('Instruction Barèmes'!$E281*(VLOOKUP('Instruction Barèmes'!$D281,Listes!$A$43:$E$49,5,FALSE))),('Instruction Barèmes'!$E281*(VLOOKUP('Instruction Barèmes'!$D281,Listes!$A$43:$E$49,3,FALSE))+(VLOOKUP('Instruction Barèmes'!$D281,Listes!$A$43:$E$49,4,FALSE)))))))</f>
        <v/>
      </c>
      <c r="L281" s="240" t="str">
        <f>IF($G281="","",IF($C281=Listes!$B$34,Listes!$I$31,IF($C281=Listes!$B$35,(VLOOKUP('Instruction Barèmes'!$F281,Listes!$E$31:$F$36,2,FALSE)),IF($C281=Listes!$B$33,IF('Instruction Barèmes'!$E281&lt;=Listes!$A$64,'Instruction Barèmes'!$E281*Listes!$A$65,IF('Instruction Barèmes'!$E281&gt;Listes!$D$64,'Instruction Barèmes'!$E281*Listes!$D$65,(('Instruction Barèmes'!$E281*Listes!$B$65)+Listes!$C$65)))))))</f>
        <v/>
      </c>
      <c r="M281" s="279" t="str">
        <f>IF(Barèmes!M280="","",Barèmes!M280)</f>
        <v/>
      </c>
      <c r="N281" s="94" t="str">
        <f t="shared" si="16"/>
        <v/>
      </c>
      <c r="O281" s="254" t="str">
        <f t="shared" si="17"/>
        <v/>
      </c>
      <c r="P281" s="304" t="str">
        <f t="shared" si="18"/>
        <v/>
      </c>
      <c r="Q281" s="285" t="str">
        <f t="shared" si="19"/>
        <v/>
      </c>
      <c r="R281" s="259"/>
      <c r="S281" s="126"/>
    </row>
    <row r="282" spans="1:19" ht="20.100000000000001" customHeight="1" x14ac:dyDescent="0.25">
      <c r="A282" s="244">
        <v>276</v>
      </c>
      <c r="B282" s="252" t="str">
        <f>IF(Barèmes!B281="","",Barèmes!B281)</f>
        <v/>
      </c>
      <c r="C282" s="252" t="str">
        <f>IF(Barèmes!C281="","",Barèmes!C281)</f>
        <v/>
      </c>
      <c r="D282" s="252" t="str">
        <f>IF(Barèmes!D281="","",Barèmes!D281)</f>
        <v/>
      </c>
      <c r="E282" s="252" t="str">
        <f>IF(Barèmes!E281="","",Barèmes!E281)</f>
        <v/>
      </c>
      <c r="F282" s="252" t="str">
        <f>IF(Barèmes!F281="","",Barèmes!F281)</f>
        <v/>
      </c>
      <c r="G282" s="252" t="str">
        <f>IF(Barèmes!G281="","",Barèmes!G281)</f>
        <v/>
      </c>
      <c r="H282" s="252" t="str">
        <f>IF(Barèmes!H281="","",Barèmes!H281)</f>
        <v/>
      </c>
      <c r="I282" s="252" t="str">
        <f>IF(Barèmes!I281="","",Barèmes!I281)</f>
        <v/>
      </c>
      <c r="J282" s="240" t="str">
        <f>IF($G282="","",IF($C282=Listes!$B$32,IF('Instruction Barèmes'!$E282&lt;=Listes!$B$53,('Instruction Barèmes'!$E282*(VLOOKUP('Instruction Barèmes'!$D282,Listes!$A$54:$E$60,2,FALSE))),IF('Instruction Barèmes'!$E282&gt;Listes!$E$53,('Instruction Barèmes'!$E282*(VLOOKUP('Instruction Barèmes'!$D282,Listes!$A$54:$E$60,5,FALSE))),('Instruction Barèmes'!$E282*(VLOOKUP('Instruction Barèmes'!$D282,Listes!$A$54:$E$60,3,FALSE))+(VLOOKUP('Instruction Barèmes'!$D282,Listes!$A$54:$E$60,4,FALSE)))))))</f>
        <v/>
      </c>
      <c r="K282" s="240" t="str">
        <f>IF($G282="","",IF($C282=Listes!$B$31,IF('Instruction Barèmes'!$E282&lt;=Listes!$B$42,('Instruction Barèmes'!$E282*(VLOOKUP('Instruction Barèmes'!$D282,Listes!$A$43:$E$49,2,FALSE))),IF('Instruction Barèmes'!$E282&gt;Listes!$D$42,('Instruction Barèmes'!$E282*(VLOOKUP('Instruction Barèmes'!$D282,Listes!$A$43:$E$49,5,FALSE))),('Instruction Barèmes'!$E282*(VLOOKUP('Instruction Barèmes'!$D282,Listes!$A$43:$E$49,3,FALSE))+(VLOOKUP('Instruction Barèmes'!$D282,Listes!$A$43:$E$49,4,FALSE)))))))</f>
        <v/>
      </c>
      <c r="L282" s="240" t="str">
        <f>IF($G282="","",IF($C282=Listes!$B$34,Listes!$I$31,IF($C282=Listes!$B$35,(VLOOKUP('Instruction Barèmes'!$F282,Listes!$E$31:$F$36,2,FALSE)),IF($C282=Listes!$B$33,IF('Instruction Barèmes'!$E282&lt;=Listes!$A$64,'Instruction Barèmes'!$E282*Listes!$A$65,IF('Instruction Barèmes'!$E282&gt;Listes!$D$64,'Instruction Barèmes'!$E282*Listes!$D$65,(('Instruction Barèmes'!$E282*Listes!$B$65)+Listes!$C$65)))))))</f>
        <v/>
      </c>
      <c r="M282" s="279" t="str">
        <f>IF(Barèmes!M281="","",Barèmes!M281)</f>
        <v/>
      </c>
      <c r="N282" s="94" t="str">
        <f t="shared" si="16"/>
        <v/>
      </c>
      <c r="O282" s="254" t="str">
        <f t="shared" si="17"/>
        <v/>
      </c>
      <c r="P282" s="304" t="str">
        <f t="shared" si="18"/>
        <v/>
      </c>
      <c r="Q282" s="285" t="str">
        <f t="shared" si="19"/>
        <v/>
      </c>
      <c r="R282" s="259"/>
      <c r="S282" s="126"/>
    </row>
    <row r="283" spans="1:19" ht="20.100000000000001" customHeight="1" x14ac:dyDescent="0.25">
      <c r="A283" s="244">
        <v>277</v>
      </c>
      <c r="B283" s="252" t="str">
        <f>IF(Barèmes!B282="","",Barèmes!B282)</f>
        <v/>
      </c>
      <c r="C283" s="252" t="str">
        <f>IF(Barèmes!C282="","",Barèmes!C282)</f>
        <v/>
      </c>
      <c r="D283" s="252" t="str">
        <f>IF(Barèmes!D282="","",Barèmes!D282)</f>
        <v/>
      </c>
      <c r="E283" s="252" t="str">
        <f>IF(Barèmes!E282="","",Barèmes!E282)</f>
        <v/>
      </c>
      <c r="F283" s="252" t="str">
        <f>IF(Barèmes!F282="","",Barèmes!F282)</f>
        <v/>
      </c>
      <c r="G283" s="252" t="str">
        <f>IF(Barèmes!G282="","",Barèmes!G282)</f>
        <v/>
      </c>
      <c r="H283" s="252" t="str">
        <f>IF(Barèmes!H282="","",Barèmes!H282)</f>
        <v/>
      </c>
      <c r="I283" s="252" t="str">
        <f>IF(Barèmes!I282="","",Barèmes!I282)</f>
        <v/>
      </c>
      <c r="J283" s="240" t="str">
        <f>IF($G283="","",IF($C283=Listes!$B$32,IF('Instruction Barèmes'!$E283&lt;=Listes!$B$53,('Instruction Barèmes'!$E283*(VLOOKUP('Instruction Barèmes'!$D283,Listes!$A$54:$E$60,2,FALSE))),IF('Instruction Barèmes'!$E283&gt;Listes!$E$53,('Instruction Barèmes'!$E283*(VLOOKUP('Instruction Barèmes'!$D283,Listes!$A$54:$E$60,5,FALSE))),('Instruction Barèmes'!$E283*(VLOOKUP('Instruction Barèmes'!$D283,Listes!$A$54:$E$60,3,FALSE))+(VLOOKUP('Instruction Barèmes'!$D283,Listes!$A$54:$E$60,4,FALSE)))))))</f>
        <v/>
      </c>
      <c r="K283" s="240" t="str">
        <f>IF($G283="","",IF($C283=Listes!$B$31,IF('Instruction Barèmes'!$E283&lt;=Listes!$B$42,('Instruction Barèmes'!$E283*(VLOOKUP('Instruction Barèmes'!$D283,Listes!$A$43:$E$49,2,FALSE))),IF('Instruction Barèmes'!$E283&gt;Listes!$D$42,('Instruction Barèmes'!$E283*(VLOOKUP('Instruction Barèmes'!$D283,Listes!$A$43:$E$49,5,FALSE))),('Instruction Barèmes'!$E283*(VLOOKUP('Instruction Barèmes'!$D283,Listes!$A$43:$E$49,3,FALSE))+(VLOOKUP('Instruction Barèmes'!$D283,Listes!$A$43:$E$49,4,FALSE)))))))</f>
        <v/>
      </c>
      <c r="L283" s="240" t="str">
        <f>IF($G283="","",IF($C283=Listes!$B$34,Listes!$I$31,IF($C283=Listes!$B$35,(VLOOKUP('Instruction Barèmes'!$F283,Listes!$E$31:$F$36,2,FALSE)),IF($C283=Listes!$B$33,IF('Instruction Barèmes'!$E283&lt;=Listes!$A$64,'Instruction Barèmes'!$E283*Listes!$A$65,IF('Instruction Barèmes'!$E283&gt;Listes!$D$64,'Instruction Barèmes'!$E283*Listes!$D$65,(('Instruction Barèmes'!$E283*Listes!$B$65)+Listes!$C$65)))))))</f>
        <v/>
      </c>
      <c r="M283" s="279" t="str">
        <f>IF(Barèmes!M282="","",Barèmes!M282)</f>
        <v/>
      </c>
      <c r="N283" s="94" t="str">
        <f t="shared" si="16"/>
        <v/>
      </c>
      <c r="O283" s="254" t="str">
        <f t="shared" si="17"/>
        <v/>
      </c>
      <c r="P283" s="304" t="str">
        <f t="shared" si="18"/>
        <v/>
      </c>
      <c r="Q283" s="285" t="str">
        <f t="shared" si="19"/>
        <v/>
      </c>
      <c r="R283" s="259"/>
      <c r="S283" s="126"/>
    </row>
    <row r="284" spans="1:19" ht="20.100000000000001" customHeight="1" x14ac:dyDescent="0.25">
      <c r="A284" s="244">
        <v>278</v>
      </c>
      <c r="B284" s="252" t="str">
        <f>IF(Barèmes!B283="","",Barèmes!B283)</f>
        <v/>
      </c>
      <c r="C284" s="252" t="str">
        <f>IF(Barèmes!C283="","",Barèmes!C283)</f>
        <v/>
      </c>
      <c r="D284" s="252" t="str">
        <f>IF(Barèmes!D283="","",Barèmes!D283)</f>
        <v/>
      </c>
      <c r="E284" s="252" t="str">
        <f>IF(Barèmes!E283="","",Barèmes!E283)</f>
        <v/>
      </c>
      <c r="F284" s="252" t="str">
        <f>IF(Barèmes!F283="","",Barèmes!F283)</f>
        <v/>
      </c>
      <c r="G284" s="252" t="str">
        <f>IF(Barèmes!G283="","",Barèmes!G283)</f>
        <v/>
      </c>
      <c r="H284" s="252" t="str">
        <f>IF(Barèmes!H283="","",Barèmes!H283)</f>
        <v/>
      </c>
      <c r="I284" s="252" t="str">
        <f>IF(Barèmes!I283="","",Barèmes!I283)</f>
        <v/>
      </c>
      <c r="J284" s="240" t="str">
        <f>IF($G284="","",IF($C284=Listes!$B$32,IF('Instruction Barèmes'!$E284&lt;=Listes!$B$53,('Instruction Barèmes'!$E284*(VLOOKUP('Instruction Barèmes'!$D284,Listes!$A$54:$E$60,2,FALSE))),IF('Instruction Barèmes'!$E284&gt;Listes!$E$53,('Instruction Barèmes'!$E284*(VLOOKUP('Instruction Barèmes'!$D284,Listes!$A$54:$E$60,5,FALSE))),('Instruction Barèmes'!$E284*(VLOOKUP('Instruction Barèmes'!$D284,Listes!$A$54:$E$60,3,FALSE))+(VLOOKUP('Instruction Barèmes'!$D284,Listes!$A$54:$E$60,4,FALSE)))))))</f>
        <v/>
      </c>
      <c r="K284" s="240" t="str">
        <f>IF($G284="","",IF($C284=Listes!$B$31,IF('Instruction Barèmes'!$E284&lt;=Listes!$B$42,('Instruction Barèmes'!$E284*(VLOOKUP('Instruction Barèmes'!$D284,Listes!$A$43:$E$49,2,FALSE))),IF('Instruction Barèmes'!$E284&gt;Listes!$D$42,('Instruction Barèmes'!$E284*(VLOOKUP('Instruction Barèmes'!$D284,Listes!$A$43:$E$49,5,FALSE))),('Instruction Barèmes'!$E284*(VLOOKUP('Instruction Barèmes'!$D284,Listes!$A$43:$E$49,3,FALSE))+(VLOOKUP('Instruction Barèmes'!$D284,Listes!$A$43:$E$49,4,FALSE)))))))</f>
        <v/>
      </c>
      <c r="L284" s="240" t="str">
        <f>IF($G284="","",IF($C284=Listes!$B$34,Listes!$I$31,IF($C284=Listes!$B$35,(VLOOKUP('Instruction Barèmes'!$F284,Listes!$E$31:$F$36,2,FALSE)),IF($C284=Listes!$B$33,IF('Instruction Barèmes'!$E284&lt;=Listes!$A$64,'Instruction Barèmes'!$E284*Listes!$A$65,IF('Instruction Barèmes'!$E284&gt;Listes!$D$64,'Instruction Barèmes'!$E284*Listes!$D$65,(('Instruction Barèmes'!$E284*Listes!$B$65)+Listes!$C$65)))))))</f>
        <v/>
      </c>
      <c r="M284" s="279" t="str">
        <f>IF(Barèmes!M283="","",Barèmes!M283)</f>
        <v/>
      </c>
      <c r="N284" s="94" t="str">
        <f t="shared" si="16"/>
        <v/>
      </c>
      <c r="O284" s="254" t="str">
        <f t="shared" si="17"/>
        <v/>
      </c>
      <c r="P284" s="304" t="str">
        <f t="shared" si="18"/>
        <v/>
      </c>
      <c r="Q284" s="285" t="str">
        <f t="shared" si="19"/>
        <v/>
      </c>
      <c r="R284" s="259"/>
      <c r="S284" s="126"/>
    </row>
    <row r="285" spans="1:19" ht="20.100000000000001" customHeight="1" x14ac:dyDescent="0.25">
      <c r="A285" s="244">
        <v>279</v>
      </c>
      <c r="B285" s="252" t="str">
        <f>IF(Barèmes!B284="","",Barèmes!B284)</f>
        <v/>
      </c>
      <c r="C285" s="252" t="str">
        <f>IF(Barèmes!C284="","",Barèmes!C284)</f>
        <v/>
      </c>
      <c r="D285" s="252" t="str">
        <f>IF(Barèmes!D284="","",Barèmes!D284)</f>
        <v/>
      </c>
      <c r="E285" s="252" t="str">
        <f>IF(Barèmes!E284="","",Barèmes!E284)</f>
        <v/>
      </c>
      <c r="F285" s="252" t="str">
        <f>IF(Barèmes!F284="","",Barèmes!F284)</f>
        <v/>
      </c>
      <c r="G285" s="252" t="str">
        <f>IF(Barèmes!G284="","",Barèmes!G284)</f>
        <v/>
      </c>
      <c r="H285" s="252" t="str">
        <f>IF(Barèmes!H284="","",Barèmes!H284)</f>
        <v/>
      </c>
      <c r="I285" s="252" t="str">
        <f>IF(Barèmes!I284="","",Barèmes!I284)</f>
        <v/>
      </c>
      <c r="J285" s="240" t="str">
        <f>IF($G285="","",IF($C285=Listes!$B$32,IF('Instruction Barèmes'!$E285&lt;=Listes!$B$53,('Instruction Barèmes'!$E285*(VLOOKUP('Instruction Barèmes'!$D285,Listes!$A$54:$E$60,2,FALSE))),IF('Instruction Barèmes'!$E285&gt;Listes!$E$53,('Instruction Barèmes'!$E285*(VLOOKUP('Instruction Barèmes'!$D285,Listes!$A$54:$E$60,5,FALSE))),('Instruction Barèmes'!$E285*(VLOOKUP('Instruction Barèmes'!$D285,Listes!$A$54:$E$60,3,FALSE))+(VLOOKUP('Instruction Barèmes'!$D285,Listes!$A$54:$E$60,4,FALSE)))))))</f>
        <v/>
      </c>
      <c r="K285" s="240" t="str">
        <f>IF($G285="","",IF($C285=Listes!$B$31,IF('Instruction Barèmes'!$E285&lt;=Listes!$B$42,('Instruction Barèmes'!$E285*(VLOOKUP('Instruction Barèmes'!$D285,Listes!$A$43:$E$49,2,FALSE))),IF('Instruction Barèmes'!$E285&gt;Listes!$D$42,('Instruction Barèmes'!$E285*(VLOOKUP('Instruction Barèmes'!$D285,Listes!$A$43:$E$49,5,FALSE))),('Instruction Barèmes'!$E285*(VLOOKUP('Instruction Barèmes'!$D285,Listes!$A$43:$E$49,3,FALSE))+(VLOOKUP('Instruction Barèmes'!$D285,Listes!$A$43:$E$49,4,FALSE)))))))</f>
        <v/>
      </c>
      <c r="L285" s="240" t="str">
        <f>IF($G285="","",IF($C285=Listes!$B$34,Listes!$I$31,IF($C285=Listes!$B$35,(VLOOKUP('Instruction Barèmes'!$F285,Listes!$E$31:$F$36,2,FALSE)),IF($C285=Listes!$B$33,IF('Instruction Barèmes'!$E285&lt;=Listes!$A$64,'Instruction Barèmes'!$E285*Listes!$A$65,IF('Instruction Barèmes'!$E285&gt;Listes!$D$64,'Instruction Barèmes'!$E285*Listes!$D$65,(('Instruction Barèmes'!$E285*Listes!$B$65)+Listes!$C$65)))))))</f>
        <v/>
      </c>
      <c r="M285" s="279" t="str">
        <f>IF(Barèmes!M284="","",Barèmes!M284)</f>
        <v/>
      </c>
      <c r="N285" s="94" t="str">
        <f t="shared" si="16"/>
        <v/>
      </c>
      <c r="O285" s="254" t="str">
        <f t="shared" si="17"/>
        <v/>
      </c>
      <c r="P285" s="304" t="str">
        <f t="shared" si="18"/>
        <v/>
      </c>
      <c r="Q285" s="285" t="str">
        <f t="shared" si="19"/>
        <v/>
      </c>
      <c r="R285" s="259"/>
      <c r="S285" s="126"/>
    </row>
    <row r="286" spans="1:19" ht="20.100000000000001" customHeight="1" x14ac:dyDescent="0.25">
      <c r="A286" s="244">
        <v>280</v>
      </c>
      <c r="B286" s="252" t="str">
        <f>IF(Barèmes!B285="","",Barèmes!B285)</f>
        <v/>
      </c>
      <c r="C286" s="252" t="str">
        <f>IF(Barèmes!C285="","",Barèmes!C285)</f>
        <v/>
      </c>
      <c r="D286" s="252" t="str">
        <f>IF(Barèmes!D285="","",Barèmes!D285)</f>
        <v/>
      </c>
      <c r="E286" s="252" t="str">
        <f>IF(Barèmes!E285="","",Barèmes!E285)</f>
        <v/>
      </c>
      <c r="F286" s="252" t="str">
        <f>IF(Barèmes!F285="","",Barèmes!F285)</f>
        <v/>
      </c>
      <c r="G286" s="252" t="str">
        <f>IF(Barèmes!G285="","",Barèmes!G285)</f>
        <v/>
      </c>
      <c r="H286" s="252" t="str">
        <f>IF(Barèmes!H285="","",Barèmes!H285)</f>
        <v/>
      </c>
      <c r="I286" s="252" t="str">
        <f>IF(Barèmes!I285="","",Barèmes!I285)</f>
        <v/>
      </c>
      <c r="J286" s="240" t="str">
        <f>IF($G286="","",IF($C286=Listes!$B$32,IF('Instruction Barèmes'!$E286&lt;=Listes!$B$53,('Instruction Barèmes'!$E286*(VLOOKUP('Instruction Barèmes'!$D286,Listes!$A$54:$E$60,2,FALSE))),IF('Instruction Barèmes'!$E286&gt;Listes!$E$53,('Instruction Barèmes'!$E286*(VLOOKUP('Instruction Barèmes'!$D286,Listes!$A$54:$E$60,5,FALSE))),('Instruction Barèmes'!$E286*(VLOOKUP('Instruction Barèmes'!$D286,Listes!$A$54:$E$60,3,FALSE))+(VLOOKUP('Instruction Barèmes'!$D286,Listes!$A$54:$E$60,4,FALSE)))))))</f>
        <v/>
      </c>
      <c r="K286" s="240" t="str">
        <f>IF($G286="","",IF($C286=Listes!$B$31,IF('Instruction Barèmes'!$E286&lt;=Listes!$B$42,('Instruction Barèmes'!$E286*(VLOOKUP('Instruction Barèmes'!$D286,Listes!$A$43:$E$49,2,FALSE))),IF('Instruction Barèmes'!$E286&gt;Listes!$D$42,('Instruction Barèmes'!$E286*(VLOOKUP('Instruction Barèmes'!$D286,Listes!$A$43:$E$49,5,FALSE))),('Instruction Barèmes'!$E286*(VLOOKUP('Instruction Barèmes'!$D286,Listes!$A$43:$E$49,3,FALSE))+(VLOOKUP('Instruction Barèmes'!$D286,Listes!$A$43:$E$49,4,FALSE)))))))</f>
        <v/>
      </c>
      <c r="L286" s="240" t="str">
        <f>IF($G286="","",IF($C286=Listes!$B$34,Listes!$I$31,IF($C286=Listes!$B$35,(VLOOKUP('Instruction Barèmes'!$F286,Listes!$E$31:$F$36,2,FALSE)),IF($C286=Listes!$B$33,IF('Instruction Barèmes'!$E286&lt;=Listes!$A$64,'Instruction Barèmes'!$E286*Listes!$A$65,IF('Instruction Barèmes'!$E286&gt;Listes!$D$64,'Instruction Barèmes'!$E286*Listes!$D$65,(('Instruction Barèmes'!$E286*Listes!$B$65)+Listes!$C$65)))))))</f>
        <v/>
      </c>
      <c r="M286" s="279" t="str">
        <f>IF(Barèmes!M285="","",Barèmes!M285)</f>
        <v/>
      </c>
      <c r="N286" s="94" t="str">
        <f t="shared" si="16"/>
        <v/>
      </c>
      <c r="O286" s="254" t="str">
        <f t="shared" si="17"/>
        <v/>
      </c>
      <c r="P286" s="304" t="str">
        <f t="shared" si="18"/>
        <v/>
      </c>
      <c r="Q286" s="285" t="str">
        <f t="shared" si="19"/>
        <v/>
      </c>
      <c r="R286" s="259"/>
      <c r="S286" s="126"/>
    </row>
    <row r="287" spans="1:19" ht="20.100000000000001" customHeight="1" x14ac:dyDescent="0.25">
      <c r="A287" s="244">
        <v>281</v>
      </c>
      <c r="B287" s="252" t="str">
        <f>IF(Barèmes!B286="","",Barèmes!B286)</f>
        <v/>
      </c>
      <c r="C287" s="252" t="str">
        <f>IF(Barèmes!C286="","",Barèmes!C286)</f>
        <v/>
      </c>
      <c r="D287" s="252" t="str">
        <f>IF(Barèmes!D286="","",Barèmes!D286)</f>
        <v/>
      </c>
      <c r="E287" s="252" t="str">
        <f>IF(Barèmes!E286="","",Barèmes!E286)</f>
        <v/>
      </c>
      <c r="F287" s="252" t="str">
        <f>IF(Barèmes!F286="","",Barèmes!F286)</f>
        <v/>
      </c>
      <c r="G287" s="252" t="str">
        <f>IF(Barèmes!G286="","",Barèmes!G286)</f>
        <v/>
      </c>
      <c r="H287" s="252" t="str">
        <f>IF(Barèmes!H286="","",Barèmes!H286)</f>
        <v/>
      </c>
      <c r="I287" s="252" t="str">
        <f>IF(Barèmes!I286="","",Barèmes!I286)</f>
        <v/>
      </c>
      <c r="J287" s="240" t="str">
        <f>IF($G287="","",IF($C287=Listes!$B$32,IF('Instruction Barèmes'!$E287&lt;=Listes!$B$53,('Instruction Barèmes'!$E287*(VLOOKUP('Instruction Barèmes'!$D287,Listes!$A$54:$E$60,2,FALSE))),IF('Instruction Barèmes'!$E287&gt;Listes!$E$53,('Instruction Barèmes'!$E287*(VLOOKUP('Instruction Barèmes'!$D287,Listes!$A$54:$E$60,5,FALSE))),('Instruction Barèmes'!$E287*(VLOOKUP('Instruction Barèmes'!$D287,Listes!$A$54:$E$60,3,FALSE))+(VLOOKUP('Instruction Barèmes'!$D287,Listes!$A$54:$E$60,4,FALSE)))))))</f>
        <v/>
      </c>
      <c r="K287" s="240" t="str">
        <f>IF($G287="","",IF($C287=Listes!$B$31,IF('Instruction Barèmes'!$E287&lt;=Listes!$B$42,('Instruction Barèmes'!$E287*(VLOOKUP('Instruction Barèmes'!$D287,Listes!$A$43:$E$49,2,FALSE))),IF('Instruction Barèmes'!$E287&gt;Listes!$D$42,('Instruction Barèmes'!$E287*(VLOOKUP('Instruction Barèmes'!$D287,Listes!$A$43:$E$49,5,FALSE))),('Instruction Barèmes'!$E287*(VLOOKUP('Instruction Barèmes'!$D287,Listes!$A$43:$E$49,3,FALSE))+(VLOOKUP('Instruction Barèmes'!$D287,Listes!$A$43:$E$49,4,FALSE)))))))</f>
        <v/>
      </c>
      <c r="L287" s="240" t="str">
        <f>IF($G287="","",IF($C287=Listes!$B$34,Listes!$I$31,IF($C287=Listes!$B$35,(VLOOKUP('Instruction Barèmes'!$F287,Listes!$E$31:$F$36,2,FALSE)),IF($C287=Listes!$B$33,IF('Instruction Barèmes'!$E287&lt;=Listes!$A$64,'Instruction Barèmes'!$E287*Listes!$A$65,IF('Instruction Barèmes'!$E287&gt;Listes!$D$64,'Instruction Barèmes'!$E287*Listes!$D$65,(('Instruction Barèmes'!$E287*Listes!$B$65)+Listes!$C$65)))))))</f>
        <v/>
      </c>
      <c r="M287" s="279" t="str">
        <f>IF(Barèmes!M286="","",Barèmes!M286)</f>
        <v/>
      </c>
      <c r="N287" s="94" t="str">
        <f t="shared" si="16"/>
        <v/>
      </c>
      <c r="O287" s="254" t="str">
        <f t="shared" si="17"/>
        <v/>
      </c>
      <c r="P287" s="304" t="str">
        <f t="shared" si="18"/>
        <v/>
      </c>
      <c r="Q287" s="285" t="str">
        <f t="shared" si="19"/>
        <v/>
      </c>
      <c r="R287" s="259"/>
      <c r="S287" s="126"/>
    </row>
    <row r="288" spans="1:19" ht="20.100000000000001" customHeight="1" x14ac:dyDescent="0.25">
      <c r="A288" s="244">
        <v>282</v>
      </c>
      <c r="B288" s="252" t="str">
        <f>IF(Barèmes!B287="","",Barèmes!B287)</f>
        <v/>
      </c>
      <c r="C288" s="252" t="str">
        <f>IF(Barèmes!C287="","",Barèmes!C287)</f>
        <v/>
      </c>
      <c r="D288" s="252" t="str">
        <f>IF(Barèmes!D287="","",Barèmes!D287)</f>
        <v/>
      </c>
      <c r="E288" s="252" t="str">
        <f>IF(Barèmes!E287="","",Barèmes!E287)</f>
        <v/>
      </c>
      <c r="F288" s="252" t="str">
        <f>IF(Barèmes!F287="","",Barèmes!F287)</f>
        <v/>
      </c>
      <c r="G288" s="252" t="str">
        <f>IF(Barèmes!G287="","",Barèmes!G287)</f>
        <v/>
      </c>
      <c r="H288" s="252" t="str">
        <f>IF(Barèmes!H287="","",Barèmes!H287)</f>
        <v/>
      </c>
      <c r="I288" s="252" t="str">
        <f>IF(Barèmes!I287="","",Barèmes!I287)</f>
        <v/>
      </c>
      <c r="J288" s="240" t="str">
        <f>IF($G288="","",IF($C288=Listes!$B$32,IF('Instruction Barèmes'!$E288&lt;=Listes!$B$53,('Instruction Barèmes'!$E288*(VLOOKUP('Instruction Barèmes'!$D288,Listes!$A$54:$E$60,2,FALSE))),IF('Instruction Barèmes'!$E288&gt;Listes!$E$53,('Instruction Barèmes'!$E288*(VLOOKUP('Instruction Barèmes'!$D288,Listes!$A$54:$E$60,5,FALSE))),('Instruction Barèmes'!$E288*(VLOOKUP('Instruction Barèmes'!$D288,Listes!$A$54:$E$60,3,FALSE))+(VLOOKUP('Instruction Barèmes'!$D288,Listes!$A$54:$E$60,4,FALSE)))))))</f>
        <v/>
      </c>
      <c r="K288" s="240" t="str">
        <f>IF($G288="","",IF($C288=Listes!$B$31,IF('Instruction Barèmes'!$E288&lt;=Listes!$B$42,('Instruction Barèmes'!$E288*(VLOOKUP('Instruction Barèmes'!$D288,Listes!$A$43:$E$49,2,FALSE))),IF('Instruction Barèmes'!$E288&gt;Listes!$D$42,('Instruction Barèmes'!$E288*(VLOOKUP('Instruction Barèmes'!$D288,Listes!$A$43:$E$49,5,FALSE))),('Instruction Barèmes'!$E288*(VLOOKUP('Instruction Barèmes'!$D288,Listes!$A$43:$E$49,3,FALSE))+(VLOOKUP('Instruction Barèmes'!$D288,Listes!$A$43:$E$49,4,FALSE)))))))</f>
        <v/>
      </c>
      <c r="L288" s="240" t="str">
        <f>IF($G288="","",IF($C288=Listes!$B$34,Listes!$I$31,IF($C288=Listes!$B$35,(VLOOKUP('Instruction Barèmes'!$F288,Listes!$E$31:$F$36,2,FALSE)),IF($C288=Listes!$B$33,IF('Instruction Barèmes'!$E288&lt;=Listes!$A$64,'Instruction Barèmes'!$E288*Listes!$A$65,IF('Instruction Barèmes'!$E288&gt;Listes!$D$64,'Instruction Barèmes'!$E288*Listes!$D$65,(('Instruction Barèmes'!$E288*Listes!$B$65)+Listes!$C$65)))))))</f>
        <v/>
      </c>
      <c r="M288" s="279" t="str">
        <f>IF(Barèmes!M287="","",Barèmes!M287)</f>
        <v/>
      </c>
      <c r="N288" s="94" t="str">
        <f t="shared" si="16"/>
        <v/>
      </c>
      <c r="O288" s="254" t="str">
        <f t="shared" si="17"/>
        <v/>
      </c>
      <c r="P288" s="304" t="str">
        <f t="shared" si="18"/>
        <v/>
      </c>
      <c r="Q288" s="285" t="str">
        <f t="shared" si="19"/>
        <v/>
      </c>
      <c r="R288" s="259"/>
      <c r="S288" s="126"/>
    </row>
    <row r="289" spans="1:19" ht="20.100000000000001" customHeight="1" x14ac:dyDescent="0.25">
      <c r="A289" s="244">
        <v>283</v>
      </c>
      <c r="B289" s="252" t="str">
        <f>IF(Barèmes!B288="","",Barèmes!B288)</f>
        <v/>
      </c>
      <c r="C289" s="252" t="str">
        <f>IF(Barèmes!C288="","",Barèmes!C288)</f>
        <v/>
      </c>
      <c r="D289" s="252" t="str">
        <f>IF(Barèmes!D288="","",Barèmes!D288)</f>
        <v/>
      </c>
      <c r="E289" s="252" t="str">
        <f>IF(Barèmes!E288="","",Barèmes!E288)</f>
        <v/>
      </c>
      <c r="F289" s="252" t="str">
        <f>IF(Barèmes!F288="","",Barèmes!F288)</f>
        <v/>
      </c>
      <c r="G289" s="252" t="str">
        <f>IF(Barèmes!G288="","",Barèmes!G288)</f>
        <v/>
      </c>
      <c r="H289" s="252" t="str">
        <f>IF(Barèmes!H288="","",Barèmes!H288)</f>
        <v/>
      </c>
      <c r="I289" s="252" t="str">
        <f>IF(Barèmes!I288="","",Barèmes!I288)</f>
        <v/>
      </c>
      <c r="J289" s="240" t="str">
        <f>IF($G289="","",IF($C289=Listes!$B$32,IF('Instruction Barèmes'!$E289&lt;=Listes!$B$53,('Instruction Barèmes'!$E289*(VLOOKUP('Instruction Barèmes'!$D289,Listes!$A$54:$E$60,2,FALSE))),IF('Instruction Barèmes'!$E289&gt;Listes!$E$53,('Instruction Barèmes'!$E289*(VLOOKUP('Instruction Barèmes'!$D289,Listes!$A$54:$E$60,5,FALSE))),('Instruction Barèmes'!$E289*(VLOOKUP('Instruction Barèmes'!$D289,Listes!$A$54:$E$60,3,FALSE))+(VLOOKUP('Instruction Barèmes'!$D289,Listes!$A$54:$E$60,4,FALSE)))))))</f>
        <v/>
      </c>
      <c r="K289" s="240" t="str">
        <f>IF($G289="","",IF($C289=Listes!$B$31,IF('Instruction Barèmes'!$E289&lt;=Listes!$B$42,('Instruction Barèmes'!$E289*(VLOOKUP('Instruction Barèmes'!$D289,Listes!$A$43:$E$49,2,FALSE))),IF('Instruction Barèmes'!$E289&gt;Listes!$D$42,('Instruction Barèmes'!$E289*(VLOOKUP('Instruction Barèmes'!$D289,Listes!$A$43:$E$49,5,FALSE))),('Instruction Barèmes'!$E289*(VLOOKUP('Instruction Barèmes'!$D289,Listes!$A$43:$E$49,3,FALSE))+(VLOOKUP('Instruction Barèmes'!$D289,Listes!$A$43:$E$49,4,FALSE)))))))</f>
        <v/>
      </c>
      <c r="L289" s="240" t="str">
        <f>IF($G289="","",IF($C289=Listes!$B$34,Listes!$I$31,IF($C289=Listes!$B$35,(VLOOKUP('Instruction Barèmes'!$F289,Listes!$E$31:$F$36,2,FALSE)),IF($C289=Listes!$B$33,IF('Instruction Barèmes'!$E289&lt;=Listes!$A$64,'Instruction Barèmes'!$E289*Listes!$A$65,IF('Instruction Barèmes'!$E289&gt;Listes!$D$64,'Instruction Barèmes'!$E289*Listes!$D$65,(('Instruction Barèmes'!$E289*Listes!$B$65)+Listes!$C$65)))))))</f>
        <v/>
      </c>
      <c r="M289" s="279" t="str">
        <f>IF(Barèmes!M288="","",Barèmes!M288)</f>
        <v/>
      </c>
      <c r="N289" s="94" t="str">
        <f t="shared" si="16"/>
        <v/>
      </c>
      <c r="O289" s="254" t="str">
        <f t="shared" si="17"/>
        <v/>
      </c>
      <c r="P289" s="304" t="str">
        <f t="shared" si="18"/>
        <v/>
      </c>
      <c r="Q289" s="285" t="str">
        <f t="shared" si="19"/>
        <v/>
      </c>
      <c r="R289" s="259"/>
      <c r="S289" s="126"/>
    </row>
    <row r="290" spans="1:19" ht="20.100000000000001" customHeight="1" x14ac:dyDescent="0.25">
      <c r="A290" s="244">
        <v>284</v>
      </c>
      <c r="B290" s="252" t="str">
        <f>IF(Barèmes!B289="","",Barèmes!B289)</f>
        <v/>
      </c>
      <c r="C290" s="252" t="str">
        <f>IF(Barèmes!C289="","",Barèmes!C289)</f>
        <v/>
      </c>
      <c r="D290" s="252" t="str">
        <f>IF(Barèmes!D289="","",Barèmes!D289)</f>
        <v/>
      </c>
      <c r="E290" s="252" t="str">
        <f>IF(Barèmes!E289="","",Barèmes!E289)</f>
        <v/>
      </c>
      <c r="F290" s="252" t="str">
        <f>IF(Barèmes!F289="","",Barèmes!F289)</f>
        <v/>
      </c>
      <c r="G290" s="252" t="str">
        <f>IF(Barèmes!G289="","",Barèmes!G289)</f>
        <v/>
      </c>
      <c r="H290" s="252" t="str">
        <f>IF(Barèmes!H289="","",Barèmes!H289)</f>
        <v/>
      </c>
      <c r="I290" s="252" t="str">
        <f>IF(Barèmes!I289="","",Barèmes!I289)</f>
        <v/>
      </c>
      <c r="J290" s="240" t="str">
        <f>IF($G290="","",IF($C290=Listes!$B$32,IF('Instruction Barèmes'!$E290&lt;=Listes!$B$53,('Instruction Barèmes'!$E290*(VLOOKUP('Instruction Barèmes'!$D290,Listes!$A$54:$E$60,2,FALSE))),IF('Instruction Barèmes'!$E290&gt;Listes!$E$53,('Instruction Barèmes'!$E290*(VLOOKUP('Instruction Barèmes'!$D290,Listes!$A$54:$E$60,5,FALSE))),('Instruction Barèmes'!$E290*(VLOOKUP('Instruction Barèmes'!$D290,Listes!$A$54:$E$60,3,FALSE))+(VLOOKUP('Instruction Barèmes'!$D290,Listes!$A$54:$E$60,4,FALSE)))))))</f>
        <v/>
      </c>
      <c r="K290" s="240" t="str">
        <f>IF($G290="","",IF($C290=Listes!$B$31,IF('Instruction Barèmes'!$E290&lt;=Listes!$B$42,('Instruction Barèmes'!$E290*(VLOOKUP('Instruction Barèmes'!$D290,Listes!$A$43:$E$49,2,FALSE))),IF('Instruction Barèmes'!$E290&gt;Listes!$D$42,('Instruction Barèmes'!$E290*(VLOOKUP('Instruction Barèmes'!$D290,Listes!$A$43:$E$49,5,FALSE))),('Instruction Barèmes'!$E290*(VLOOKUP('Instruction Barèmes'!$D290,Listes!$A$43:$E$49,3,FALSE))+(VLOOKUP('Instruction Barèmes'!$D290,Listes!$A$43:$E$49,4,FALSE)))))))</f>
        <v/>
      </c>
      <c r="L290" s="240" t="str">
        <f>IF($G290="","",IF($C290=Listes!$B$34,Listes!$I$31,IF($C290=Listes!$B$35,(VLOOKUP('Instruction Barèmes'!$F290,Listes!$E$31:$F$36,2,FALSE)),IF($C290=Listes!$B$33,IF('Instruction Barèmes'!$E290&lt;=Listes!$A$64,'Instruction Barèmes'!$E290*Listes!$A$65,IF('Instruction Barèmes'!$E290&gt;Listes!$D$64,'Instruction Barèmes'!$E290*Listes!$D$65,(('Instruction Barèmes'!$E290*Listes!$B$65)+Listes!$C$65)))))))</f>
        <v/>
      </c>
      <c r="M290" s="279" t="str">
        <f>IF(Barèmes!M289="","",Barèmes!M289)</f>
        <v/>
      </c>
      <c r="N290" s="94" t="str">
        <f t="shared" si="16"/>
        <v/>
      </c>
      <c r="O290" s="254" t="str">
        <f t="shared" si="17"/>
        <v/>
      </c>
      <c r="P290" s="304" t="str">
        <f t="shared" si="18"/>
        <v/>
      </c>
      <c r="Q290" s="285" t="str">
        <f t="shared" si="19"/>
        <v/>
      </c>
      <c r="R290" s="259"/>
      <c r="S290" s="126"/>
    </row>
    <row r="291" spans="1:19" ht="20.100000000000001" customHeight="1" x14ac:dyDescent="0.25">
      <c r="A291" s="244">
        <v>285</v>
      </c>
      <c r="B291" s="252" t="str">
        <f>IF(Barèmes!B290="","",Barèmes!B290)</f>
        <v/>
      </c>
      <c r="C291" s="252" t="str">
        <f>IF(Barèmes!C290="","",Barèmes!C290)</f>
        <v/>
      </c>
      <c r="D291" s="252" t="str">
        <f>IF(Barèmes!D290="","",Barèmes!D290)</f>
        <v/>
      </c>
      <c r="E291" s="252" t="str">
        <f>IF(Barèmes!E290="","",Barèmes!E290)</f>
        <v/>
      </c>
      <c r="F291" s="252" t="str">
        <f>IF(Barèmes!F290="","",Barèmes!F290)</f>
        <v/>
      </c>
      <c r="G291" s="252" t="str">
        <f>IF(Barèmes!G290="","",Barèmes!G290)</f>
        <v/>
      </c>
      <c r="H291" s="252" t="str">
        <f>IF(Barèmes!H290="","",Barèmes!H290)</f>
        <v/>
      </c>
      <c r="I291" s="252" t="str">
        <f>IF(Barèmes!I290="","",Barèmes!I290)</f>
        <v/>
      </c>
      <c r="J291" s="240" t="str">
        <f>IF($G291="","",IF($C291=Listes!$B$32,IF('Instruction Barèmes'!$E291&lt;=Listes!$B$53,('Instruction Barèmes'!$E291*(VLOOKUP('Instruction Barèmes'!$D291,Listes!$A$54:$E$60,2,FALSE))),IF('Instruction Barèmes'!$E291&gt;Listes!$E$53,('Instruction Barèmes'!$E291*(VLOOKUP('Instruction Barèmes'!$D291,Listes!$A$54:$E$60,5,FALSE))),('Instruction Barèmes'!$E291*(VLOOKUP('Instruction Barèmes'!$D291,Listes!$A$54:$E$60,3,FALSE))+(VLOOKUP('Instruction Barèmes'!$D291,Listes!$A$54:$E$60,4,FALSE)))))))</f>
        <v/>
      </c>
      <c r="K291" s="240" t="str">
        <f>IF($G291="","",IF($C291=Listes!$B$31,IF('Instruction Barèmes'!$E291&lt;=Listes!$B$42,('Instruction Barèmes'!$E291*(VLOOKUP('Instruction Barèmes'!$D291,Listes!$A$43:$E$49,2,FALSE))),IF('Instruction Barèmes'!$E291&gt;Listes!$D$42,('Instruction Barèmes'!$E291*(VLOOKUP('Instruction Barèmes'!$D291,Listes!$A$43:$E$49,5,FALSE))),('Instruction Barèmes'!$E291*(VLOOKUP('Instruction Barèmes'!$D291,Listes!$A$43:$E$49,3,FALSE))+(VLOOKUP('Instruction Barèmes'!$D291,Listes!$A$43:$E$49,4,FALSE)))))))</f>
        <v/>
      </c>
      <c r="L291" s="240" t="str">
        <f>IF($G291="","",IF($C291=Listes!$B$34,Listes!$I$31,IF($C291=Listes!$B$35,(VLOOKUP('Instruction Barèmes'!$F291,Listes!$E$31:$F$36,2,FALSE)),IF($C291=Listes!$B$33,IF('Instruction Barèmes'!$E291&lt;=Listes!$A$64,'Instruction Barèmes'!$E291*Listes!$A$65,IF('Instruction Barèmes'!$E291&gt;Listes!$D$64,'Instruction Barèmes'!$E291*Listes!$D$65,(('Instruction Barèmes'!$E291*Listes!$B$65)+Listes!$C$65)))))))</f>
        <v/>
      </c>
      <c r="M291" s="279" t="str">
        <f>IF(Barèmes!M290="","",Barèmes!M290)</f>
        <v/>
      </c>
      <c r="N291" s="94" t="str">
        <f t="shared" si="16"/>
        <v/>
      </c>
      <c r="O291" s="254" t="str">
        <f t="shared" si="17"/>
        <v/>
      </c>
      <c r="P291" s="304" t="str">
        <f t="shared" si="18"/>
        <v/>
      </c>
      <c r="Q291" s="285" t="str">
        <f t="shared" si="19"/>
        <v/>
      </c>
      <c r="R291" s="259"/>
      <c r="S291" s="126"/>
    </row>
    <row r="292" spans="1:19" ht="20.100000000000001" customHeight="1" x14ac:dyDescent="0.25">
      <c r="A292" s="244">
        <v>286</v>
      </c>
      <c r="B292" s="252" t="str">
        <f>IF(Barèmes!B291="","",Barèmes!B291)</f>
        <v/>
      </c>
      <c r="C292" s="252" t="str">
        <f>IF(Barèmes!C291="","",Barèmes!C291)</f>
        <v/>
      </c>
      <c r="D292" s="252" t="str">
        <f>IF(Barèmes!D291="","",Barèmes!D291)</f>
        <v/>
      </c>
      <c r="E292" s="252" t="str">
        <f>IF(Barèmes!E291="","",Barèmes!E291)</f>
        <v/>
      </c>
      <c r="F292" s="252" t="str">
        <f>IF(Barèmes!F291="","",Barèmes!F291)</f>
        <v/>
      </c>
      <c r="G292" s="252" t="str">
        <f>IF(Barèmes!G291="","",Barèmes!G291)</f>
        <v/>
      </c>
      <c r="H292" s="252" t="str">
        <f>IF(Barèmes!H291="","",Barèmes!H291)</f>
        <v/>
      </c>
      <c r="I292" s="252" t="str">
        <f>IF(Barèmes!I291="","",Barèmes!I291)</f>
        <v/>
      </c>
      <c r="J292" s="240" t="str">
        <f>IF($G292="","",IF($C292=Listes!$B$32,IF('Instruction Barèmes'!$E292&lt;=Listes!$B$53,('Instruction Barèmes'!$E292*(VLOOKUP('Instruction Barèmes'!$D292,Listes!$A$54:$E$60,2,FALSE))),IF('Instruction Barèmes'!$E292&gt;Listes!$E$53,('Instruction Barèmes'!$E292*(VLOOKUP('Instruction Barèmes'!$D292,Listes!$A$54:$E$60,5,FALSE))),('Instruction Barèmes'!$E292*(VLOOKUP('Instruction Barèmes'!$D292,Listes!$A$54:$E$60,3,FALSE))+(VLOOKUP('Instruction Barèmes'!$D292,Listes!$A$54:$E$60,4,FALSE)))))))</f>
        <v/>
      </c>
      <c r="K292" s="240" t="str">
        <f>IF($G292="","",IF($C292=Listes!$B$31,IF('Instruction Barèmes'!$E292&lt;=Listes!$B$42,('Instruction Barèmes'!$E292*(VLOOKUP('Instruction Barèmes'!$D292,Listes!$A$43:$E$49,2,FALSE))),IF('Instruction Barèmes'!$E292&gt;Listes!$D$42,('Instruction Barèmes'!$E292*(VLOOKUP('Instruction Barèmes'!$D292,Listes!$A$43:$E$49,5,FALSE))),('Instruction Barèmes'!$E292*(VLOOKUP('Instruction Barèmes'!$D292,Listes!$A$43:$E$49,3,FALSE))+(VLOOKUP('Instruction Barèmes'!$D292,Listes!$A$43:$E$49,4,FALSE)))))))</f>
        <v/>
      </c>
      <c r="L292" s="240" t="str">
        <f>IF($G292="","",IF($C292=Listes!$B$34,Listes!$I$31,IF($C292=Listes!$B$35,(VLOOKUP('Instruction Barèmes'!$F292,Listes!$E$31:$F$36,2,FALSE)),IF($C292=Listes!$B$33,IF('Instruction Barèmes'!$E292&lt;=Listes!$A$64,'Instruction Barèmes'!$E292*Listes!$A$65,IF('Instruction Barèmes'!$E292&gt;Listes!$D$64,'Instruction Barèmes'!$E292*Listes!$D$65,(('Instruction Barèmes'!$E292*Listes!$B$65)+Listes!$C$65)))))))</f>
        <v/>
      </c>
      <c r="M292" s="279" t="str">
        <f>IF(Barèmes!M291="","",Barèmes!M291)</f>
        <v/>
      </c>
      <c r="N292" s="94" t="str">
        <f t="shared" si="16"/>
        <v/>
      </c>
      <c r="O292" s="254" t="str">
        <f t="shared" si="17"/>
        <v/>
      </c>
      <c r="P292" s="304" t="str">
        <f t="shared" si="18"/>
        <v/>
      </c>
      <c r="Q292" s="285" t="str">
        <f t="shared" si="19"/>
        <v/>
      </c>
      <c r="R292" s="259"/>
      <c r="S292" s="126"/>
    </row>
    <row r="293" spans="1:19" ht="20.100000000000001" customHeight="1" x14ac:dyDescent="0.25">
      <c r="A293" s="244">
        <v>287</v>
      </c>
      <c r="B293" s="252" t="str">
        <f>IF(Barèmes!B292="","",Barèmes!B292)</f>
        <v/>
      </c>
      <c r="C293" s="252" t="str">
        <f>IF(Barèmes!C292="","",Barèmes!C292)</f>
        <v/>
      </c>
      <c r="D293" s="252" t="str">
        <f>IF(Barèmes!D292="","",Barèmes!D292)</f>
        <v/>
      </c>
      <c r="E293" s="252" t="str">
        <f>IF(Barèmes!E292="","",Barèmes!E292)</f>
        <v/>
      </c>
      <c r="F293" s="252" t="str">
        <f>IF(Barèmes!F292="","",Barèmes!F292)</f>
        <v/>
      </c>
      <c r="G293" s="252" t="str">
        <f>IF(Barèmes!G292="","",Barèmes!G292)</f>
        <v/>
      </c>
      <c r="H293" s="252" t="str">
        <f>IF(Barèmes!H292="","",Barèmes!H292)</f>
        <v/>
      </c>
      <c r="I293" s="252" t="str">
        <f>IF(Barèmes!I292="","",Barèmes!I292)</f>
        <v/>
      </c>
      <c r="J293" s="240" t="str">
        <f>IF($G293="","",IF($C293=Listes!$B$32,IF('Instruction Barèmes'!$E293&lt;=Listes!$B$53,('Instruction Barèmes'!$E293*(VLOOKUP('Instruction Barèmes'!$D293,Listes!$A$54:$E$60,2,FALSE))),IF('Instruction Barèmes'!$E293&gt;Listes!$E$53,('Instruction Barèmes'!$E293*(VLOOKUP('Instruction Barèmes'!$D293,Listes!$A$54:$E$60,5,FALSE))),('Instruction Barèmes'!$E293*(VLOOKUP('Instruction Barèmes'!$D293,Listes!$A$54:$E$60,3,FALSE))+(VLOOKUP('Instruction Barèmes'!$D293,Listes!$A$54:$E$60,4,FALSE)))))))</f>
        <v/>
      </c>
      <c r="K293" s="240" t="str">
        <f>IF($G293="","",IF($C293=Listes!$B$31,IF('Instruction Barèmes'!$E293&lt;=Listes!$B$42,('Instruction Barèmes'!$E293*(VLOOKUP('Instruction Barèmes'!$D293,Listes!$A$43:$E$49,2,FALSE))),IF('Instruction Barèmes'!$E293&gt;Listes!$D$42,('Instruction Barèmes'!$E293*(VLOOKUP('Instruction Barèmes'!$D293,Listes!$A$43:$E$49,5,FALSE))),('Instruction Barèmes'!$E293*(VLOOKUP('Instruction Barèmes'!$D293,Listes!$A$43:$E$49,3,FALSE))+(VLOOKUP('Instruction Barèmes'!$D293,Listes!$A$43:$E$49,4,FALSE)))))))</f>
        <v/>
      </c>
      <c r="L293" s="240" t="str">
        <f>IF($G293="","",IF($C293=Listes!$B$34,Listes!$I$31,IF($C293=Listes!$B$35,(VLOOKUP('Instruction Barèmes'!$F293,Listes!$E$31:$F$36,2,FALSE)),IF($C293=Listes!$B$33,IF('Instruction Barèmes'!$E293&lt;=Listes!$A$64,'Instruction Barèmes'!$E293*Listes!$A$65,IF('Instruction Barèmes'!$E293&gt;Listes!$D$64,'Instruction Barèmes'!$E293*Listes!$D$65,(('Instruction Barèmes'!$E293*Listes!$B$65)+Listes!$C$65)))))))</f>
        <v/>
      </c>
      <c r="M293" s="279" t="str">
        <f>IF(Barèmes!M292="","",Barèmes!M292)</f>
        <v/>
      </c>
      <c r="N293" s="94" t="str">
        <f t="shared" si="16"/>
        <v/>
      </c>
      <c r="O293" s="254" t="str">
        <f t="shared" si="17"/>
        <v/>
      </c>
      <c r="P293" s="304" t="str">
        <f t="shared" si="18"/>
        <v/>
      </c>
      <c r="Q293" s="285" t="str">
        <f t="shared" si="19"/>
        <v/>
      </c>
      <c r="R293" s="259"/>
      <c r="S293" s="126"/>
    </row>
    <row r="294" spans="1:19" ht="20.100000000000001" customHeight="1" x14ac:dyDescent="0.25">
      <c r="A294" s="244">
        <v>288</v>
      </c>
      <c r="B294" s="252" t="str">
        <f>IF(Barèmes!B293="","",Barèmes!B293)</f>
        <v/>
      </c>
      <c r="C294" s="252" t="str">
        <f>IF(Barèmes!C293="","",Barèmes!C293)</f>
        <v/>
      </c>
      <c r="D294" s="252" t="str">
        <f>IF(Barèmes!D293="","",Barèmes!D293)</f>
        <v/>
      </c>
      <c r="E294" s="252" t="str">
        <f>IF(Barèmes!E293="","",Barèmes!E293)</f>
        <v/>
      </c>
      <c r="F294" s="252" t="str">
        <f>IF(Barèmes!F293="","",Barèmes!F293)</f>
        <v/>
      </c>
      <c r="G294" s="252" t="str">
        <f>IF(Barèmes!G293="","",Barèmes!G293)</f>
        <v/>
      </c>
      <c r="H294" s="252" t="str">
        <f>IF(Barèmes!H293="","",Barèmes!H293)</f>
        <v/>
      </c>
      <c r="I294" s="252" t="str">
        <f>IF(Barèmes!I293="","",Barèmes!I293)</f>
        <v/>
      </c>
      <c r="J294" s="240" t="str">
        <f>IF($G294="","",IF($C294=Listes!$B$32,IF('Instruction Barèmes'!$E294&lt;=Listes!$B$53,('Instruction Barèmes'!$E294*(VLOOKUP('Instruction Barèmes'!$D294,Listes!$A$54:$E$60,2,FALSE))),IF('Instruction Barèmes'!$E294&gt;Listes!$E$53,('Instruction Barèmes'!$E294*(VLOOKUP('Instruction Barèmes'!$D294,Listes!$A$54:$E$60,5,FALSE))),('Instruction Barèmes'!$E294*(VLOOKUP('Instruction Barèmes'!$D294,Listes!$A$54:$E$60,3,FALSE))+(VLOOKUP('Instruction Barèmes'!$D294,Listes!$A$54:$E$60,4,FALSE)))))))</f>
        <v/>
      </c>
      <c r="K294" s="240" t="str">
        <f>IF($G294="","",IF($C294=Listes!$B$31,IF('Instruction Barèmes'!$E294&lt;=Listes!$B$42,('Instruction Barèmes'!$E294*(VLOOKUP('Instruction Barèmes'!$D294,Listes!$A$43:$E$49,2,FALSE))),IF('Instruction Barèmes'!$E294&gt;Listes!$D$42,('Instruction Barèmes'!$E294*(VLOOKUP('Instruction Barèmes'!$D294,Listes!$A$43:$E$49,5,FALSE))),('Instruction Barèmes'!$E294*(VLOOKUP('Instruction Barèmes'!$D294,Listes!$A$43:$E$49,3,FALSE))+(VLOOKUP('Instruction Barèmes'!$D294,Listes!$A$43:$E$49,4,FALSE)))))))</f>
        <v/>
      </c>
      <c r="L294" s="240" t="str">
        <f>IF($G294="","",IF($C294=Listes!$B$34,Listes!$I$31,IF($C294=Listes!$B$35,(VLOOKUP('Instruction Barèmes'!$F294,Listes!$E$31:$F$36,2,FALSE)),IF($C294=Listes!$B$33,IF('Instruction Barèmes'!$E294&lt;=Listes!$A$64,'Instruction Barèmes'!$E294*Listes!$A$65,IF('Instruction Barèmes'!$E294&gt;Listes!$D$64,'Instruction Barèmes'!$E294*Listes!$D$65,(('Instruction Barèmes'!$E294*Listes!$B$65)+Listes!$C$65)))))))</f>
        <v/>
      </c>
      <c r="M294" s="279" t="str">
        <f>IF(Barèmes!M293="","",Barèmes!M293)</f>
        <v/>
      </c>
      <c r="N294" s="94" t="str">
        <f t="shared" si="16"/>
        <v/>
      </c>
      <c r="O294" s="254" t="str">
        <f t="shared" si="17"/>
        <v/>
      </c>
      <c r="P294" s="304" t="str">
        <f t="shared" si="18"/>
        <v/>
      </c>
      <c r="Q294" s="285" t="str">
        <f t="shared" si="19"/>
        <v/>
      </c>
      <c r="R294" s="259"/>
      <c r="S294" s="126"/>
    </row>
    <row r="295" spans="1:19" ht="20.100000000000001" customHeight="1" x14ac:dyDescent="0.25">
      <c r="A295" s="244">
        <v>289</v>
      </c>
      <c r="B295" s="252" t="str">
        <f>IF(Barèmes!B294="","",Barèmes!B294)</f>
        <v/>
      </c>
      <c r="C295" s="252" t="str">
        <f>IF(Barèmes!C294="","",Barèmes!C294)</f>
        <v/>
      </c>
      <c r="D295" s="252" t="str">
        <f>IF(Barèmes!D294="","",Barèmes!D294)</f>
        <v/>
      </c>
      <c r="E295" s="252" t="str">
        <f>IF(Barèmes!E294="","",Barèmes!E294)</f>
        <v/>
      </c>
      <c r="F295" s="252" t="str">
        <f>IF(Barèmes!F294="","",Barèmes!F294)</f>
        <v/>
      </c>
      <c r="G295" s="252" t="str">
        <f>IF(Barèmes!G294="","",Barèmes!G294)</f>
        <v/>
      </c>
      <c r="H295" s="252" t="str">
        <f>IF(Barèmes!H294="","",Barèmes!H294)</f>
        <v/>
      </c>
      <c r="I295" s="252" t="str">
        <f>IF(Barèmes!I294="","",Barèmes!I294)</f>
        <v/>
      </c>
      <c r="J295" s="240" t="str">
        <f>IF($G295="","",IF($C295=Listes!$B$32,IF('Instruction Barèmes'!$E295&lt;=Listes!$B$53,('Instruction Barèmes'!$E295*(VLOOKUP('Instruction Barèmes'!$D295,Listes!$A$54:$E$60,2,FALSE))),IF('Instruction Barèmes'!$E295&gt;Listes!$E$53,('Instruction Barèmes'!$E295*(VLOOKUP('Instruction Barèmes'!$D295,Listes!$A$54:$E$60,5,FALSE))),('Instruction Barèmes'!$E295*(VLOOKUP('Instruction Barèmes'!$D295,Listes!$A$54:$E$60,3,FALSE))+(VLOOKUP('Instruction Barèmes'!$D295,Listes!$A$54:$E$60,4,FALSE)))))))</f>
        <v/>
      </c>
      <c r="K295" s="240" t="str">
        <f>IF($G295="","",IF($C295=Listes!$B$31,IF('Instruction Barèmes'!$E295&lt;=Listes!$B$42,('Instruction Barèmes'!$E295*(VLOOKUP('Instruction Barèmes'!$D295,Listes!$A$43:$E$49,2,FALSE))),IF('Instruction Barèmes'!$E295&gt;Listes!$D$42,('Instruction Barèmes'!$E295*(VLOOKUP('Instruction Barèmes'!$D295,Listes!$A$43:$E$49,5,FALSE))),('Instruction Barèmes'!$E295*(VLOOKUP('Instruction Barèmes'!$D295,Listes!$A$43:$E$49,3,FALSE))+(VLOOKUP('Instruction Barèmes'!$D295,Listes!$A$43:$E$49,4,FALSE)))))))</f>
        <v/>
      </c>
      <c r="L295" s="240" t="str">
        <f>IF($G295="","",IF($C295=Listes!$B$34,Listes!$I$31,IF($C295=Listes!$B$35,(VLOOKUP('Instruction Barèmes'!$F295,Listes!$E$31:$F$36,2,FALSE)),IF($C295=Listes!$B$33,IF('Instruction Barèmes'!$E295&lt;=Listes!$A$64,'Instruction Barèmes'!$E295*Listes!$A$65,IF('Instruction Barèmes'!$E295&gt;Listes!$D$64,'Instruction Barèmes'!$E295*Listes!$D$65,(('Instruction Barèmes'!$E295*Listes!$B$65)+Listes!$C$65)))))))</f>
        <v/>
      </c>
      <c r="M295" s="279" t="str">
        <f>IF(Barèmes!M294="","",Barèmes!M294)</f>
        <v/>
      </c>
      <c r="N295" s="94" t="str">
        <f t="shared" si="16"/>
        <v/>
      </c>
      <c r="O295" s="254" t="str">
        <f t="shared" si="17"/>
        <v/>
      </c>
      <c r="P295" s="304" t="str">
        <f t="shared" si="18"/>
        <v/>
      </c>
      <c r="Q295" s="285" t="str">
        <f t="shared" si="19"/>
        <v/>
      </c>
      <c r="R295" s="259"/>
      <c r="S295" s="126"/>
    </row>
    <row r="296" spans="1:19" ht="20.100000000000001" customHeight="1" x14ac:dyDescent="0.25">
      <c r="A296" s="244">
        <v>290</v>
      </c>
      <c r="B296" s="252" t="str">
        <f>IF(Barèmes!B295="","",Barèmes!B295)</f>
        <v/>
      </c>
      <c r="C296" s="252" t="str">
        <f>IF(Barèmes!C295="","",Barèmes!C295)</f>
        <v/>
      </c>
      <c r="D296" s="252" t="str">
        <f>IF(Barèmes!D295="","",Barèmes!D295)</f>
        <v/>
      </c>
      <c r="E296" s="252" t="str">
        <f>IF(Barèmes!E295="","",Barèmes!E295)</f>
        <v/>
      </c>
      <c r="F296" s="252" t="str">
        <f>IF(Barèmes!F295="","",Barèmes!F295)</f>
        <v/>
      </c>
      <c r="G296" s="252" t="str">
        <f>IF(Barèmes!G295="","",Barèmes!G295)</f>
        <v/>
      </c>
      <c r="H296" s="252" t="str">
        <f>IF(Barèmes!H295="","",Barèmes!H295)</f>
        <v/>
      </c>
      <c r="I296" s="252" t="str">
        <f>IF(Barèmes!I295="","",Barèmes!I295)</f>
        <v/>
      </c>
      <c r="J296" s="240" t="str">
        <f>IF($G296="","",IF($C296=Listes!$B$32,IF('Instruction Barèmes'!$E296&lt;=Listes!$B$53,('Instruction Barèmes'!$E296*(VLOOKUP('Instruction Barèmes'!$D296,Listes!$A$54:$E$60,2,FALSE))),IF('Instruction Barèmes'!$E296&gt;Listes!$E$53,('Instruction Barèmes'!$E296*(VLOOKUP('Instruction Barèmes'!$D296,Listes!$A$54:$E$60,5,FALSE))),('Instruction Barèmes'!$E296*(VLOOKUP('Instruction Barèmes'!$D296,Listes!$A$54:$E$60,3,FALSE))+(VLOOKUP('Instruction Barèmes'!$D296,Listes!$A$54:$E$60,4,FALSE)))))))</f>
        <v/>
      </c>
      <c r="K296" s="240" t="str">
        <f>IF($G296="","",IF($C296=Listes!$B$31,IF('Instruction Barèmes'!$E296&lt;=Listes!$B$42,('Instruction Barèmes'!$E296*(VLOOKUP('Instruction Barèmes'!$D296,Listes!$A$43:$E$49,2,FALSE))),IF('Instruction Barèmes'!$E296&gt;Listes!$D$42,('Instruction Barèmes'!$E296*(VLOOKUP('Instruction Barèmes'!$D296,Listes!$A$43:$E$49,5,FALSE))),('Instruction Barèmes'!$E296*(VLOOKUP('Instruction Barèmes'!$D296,Listes!$A$43:$E$49,3,FALSE))+(VLOOKUP('Instruction Barèmes'!$D296,Listes!$A$43:$E$49,4,FALSE)))))))</f>
        <v/>
      </c>
      <c r="L296" s="240" t="str">
        <f>IF($G296="","",IF($C296=Listes!$B$34,Listes!$I$31,IF($C296=Listes!$B$35,(VLOOKUP('Instruction Barèmes'!$F296,Listes!$E$31:$F$36,2,FALSE)),IF($C296=Listes!$B$33,IF('Instruction Barèmes'!$E296&lt;=Listes!$A$64,'Instruction Barèmes'!$E296*Listes!$A$65,IF('Instruction Barèmes'!$E296&gt;Listes!$D$64,'Instruction Barèmes'!$E296*Listes!$D$65,(('Instruction Barèmes'!$E296*Listes!$B$65)+Listes!$C$65)))))))</f>
        <v/>
      </c>
      <c r="M296" s="279" t="str">
        <f>IF(Barèmes!M295="","",Barèmes!M295)</f>
        <v/>
      </c>
      <c r="N296" s="94" t="str">
        <f t="shared" si="16"/>
        <v/>
      </c>
      <c r="O296" s="254" t="str">
        <f t="shared" si="17"/>
        <v/>
      </c>
      <c r="P296" s="304" t="str">
        <f t="shared" si="18"/>
        <v/>
      </c>
      <c r="Q296" s="285" t="str">
        <f t="shared" si="19"/>
        <v/>
      </c>
      <c r="R296" s="259"/>
      <c r="S296" s="126"/>
    </row>
    <row r="297" spans="1:19" ht="20.100000000000001" customHeight="1" x14ac:dyDescent="0.25">
      <c r="A297" s="244">
        <v>291</v>
      </c>
      <c r="B297" s="252" t="str">
        <f>IF(Barèmes!B296="","",Barèmes!B296)</f>
        <v/>
      </c>
      <c r="C297" s="252" t="str">
        <f>IF(Barèmes!C296="","",Barèmes!C296)</f>
        <v/>
      </c>
      <c r="D297" s="252" t="str">
        <f>IF(Barèmes!D296="","",Barèmes!D296)</f>
        <v/>
      </c>
      <c r="E297" s="252" t="str">
        <f>IF(Barèmes!E296="","",Barèmes!E296)</f>
        <v/>
      </c>
      <c r="F297" s="252" t="str">
        <f>IF(Barèmes!F296="","",Barèmes!F296)</f>
        <v/>
      </c>
      <c r="G297" s="252" t="str">
        <f>IF(Barèmes!G296="","",Barèmes!G296)</f>
        <v/>
      </c>
      <c r="H297" s="252" t="str">
        <f>IF(Barèmes!H296="","",Barèmes!H296)</f>
        <v/>
      </c>
      <c r="I297" s="252" t="str">
        <f>IF(Barèmes!I296="","",Barèmes!I296)</f>
        <v/>
      </c>
      <c r="J297" s="240" t="str">
        <f>IF($G297="","",IF($C297=Listes!$B$32,IF('Instruction Barèmes'!$E297&lt;=Listes!$B$53,('Instruction Barèmes'!$E297*(VLOOKUP('Instruction Barèmes'!$D297,Listes!$A$54:$E$60,2,FALSE))),IF('Instruction Barèmes'!$E297&gt;Listes!$E$53,('Instruction Barèmes'!$E297*(VLOOKUP('Instruction Barèmes'!$D297,Listes!$A$54:$E$60,5,FALSE))),('Instruction Barèmes'!$E297*(VLOOKUP('Instruction Barèmes'!$D297,Listes!$A$54:$E$60,3,FALSE))+(VLOOKUP('Instruction Barèmes'!$D297,Listes!$A$54:$E$60,4,FALSE)))))))</f>
        <v/>
      </c>
      <c r="K297" s="240" t="str">
        <f>IF($G297="","",IF($C297=Listes!$B$31,IF('Instruction Barèmes'!$E297&lt;=Listes!$B$42,('Instruction Barèmes'!$E297*(VLOOKUP('Instruction Barèmes'!$D297,Listes!$A$43:$E$49,2,FALSE))),IF('Instruction Barèmes'!$E297&gt;Listes!$D$42,('Instruction Barèmes'!$E297*(VLOOKUP('Instruction Barèmes'!$D297,Listes!$A$43:$E$49,5,FALSE))),('Instruction Barèmes'!$E297*(VLOOKUP('Instruction Barèmes'!$D297,Listes!$A$43:$E$49,3,FALSE))+(VLOOKUP('Instruction Barèmes'!$D297,Listes!$A$43:$E$49,4,FALSE)))))))</f>
        <v/>
      </c>
      <c r="L297" s="240" t="str">
        <f>IF($G297="","",IF($C297=Listes!$B$34,Listes!$I$31,IF($C297=Listes!$B$35,(VLOOKUP('Instruction Barèmes'!$F297,Listes!$E$31:$F$36,2,FALSE)),IF($C297=Listes!$B$33,IF('Instruction Barèmes'!$E297&lt;=Listes!$A$64,'Instruction Barèmes'!$E297*Listes!$A$65,IF('Instruction Barèmes'!$E297&gt;Listes!$D$64,'Instruction Barèmes'!$E297*Listes!$D$65,(('Instruction Barèmes'!$E297*Listes!$B$65)+Listes!$C$65)))))))</f>
        <v/>
      </c>
      <c r="M297" s="279" t="str">
        <f>IF(Barèmes!M296="","",Barèmes!M296)</f>
        <v/>
      </c>
      <c r="N297" s="94" t="str">
        <f t="shared" si="16"/>
        <v/>
      </c>
      <c r="O297" s="254" t="str">
        <f t="shared" si="17"/>
        <v/>
      </c>
      <c r="P297" s="304" t="str">
        <f t="shared" si="18"/>
        <v/>
      </c>
      <c r="Q297" s="285" t="str">
        <f t="shared" si="19"/>
        <v/>
      </c>
      <c r="R297" s="259"/>
      <c r="S297" s="126"/>
    </row>
    <row r="298" spans="1:19" ht="20.100000000000001" customHeight="1" x14ac:dyDescent="0.25">
      <c r="A298" s="244">
        <v>292</v>
      </c>
      <c r="B298" s="252" t="str">
        <f>IF(Barèmes!B297="","",Barèmes!B297)</f>
        <v/>
      </c>
      <c r="C298" s="252" t="str">
        <f>IF(Barèmes!C297="","",Barèmes!C297)</f>
        <v/>
      </c>
      <c r="D298" s="252" t="str">
        <f>IF(Barèmes!D297="","",Barèmes!D297)</f>
        <v/>
      </c>
      <c r="E298" s="252" t="str">
        <f>IF(Barèmes!E297="","",Barèmes!E297)</f>
        <v/>
      </c>
      <c r="F298" s="252" t="str">
        <f>IF(Barèmes!F297="","",Barèmes!F297)</f>
        <v/>
      </c>
      <c r="G298" s="252" t="str">
        <f>IF(Barèmes!G297="","",Barèmes!G297)</f>
        <v/>
      </c>
      <c r="H298" s="252" t="str">
        <f>IF(Barèmes!H297="","",Barèmes!H297)</f>
        <v/>
      </c>
      <c r="I298" s="252" t="str">
        <f>IF(Barèmes!I297="","",Barèmes!I297)</f>
        <v/>
      </c>
      <c r="J298" s="240" t="str">
        <f>IF($G298="","",IF($C298=Listes!$B$32,IF('Instruction Barèmes'!$E298&lt;=Listes!$B$53,('Instruction Barèmes'!$E298*(VLOOKUP('Instruction Barèmes'!$D298,Listes!$A$54:$E$60,2,FALSE))),IF('Instruction Barèmes'!$E298&gt;Listes!$E$53,('Instruction Barèmes'!$E298*(VLOOKUP('Instruction Barèmes'!$D298,Listes!$A$54:$E$60,5,FALSE))),('Instruction Barèmes'!$E298*(VLOOKUP('Instruction Barèmes'!$D298,Listes!$A$54:$E$60,3,FALSE))+(VLOOKUP('Instruction Barèmes'!$D298,Listes!$A$54:$E$60,4,FALSE)))))))</f>
        <v/>
      </c>
      <c r="K298" s="240" t="str">
        <f>IF($G298="","",IF($C298=Listes!$B$31,IF('Instruction Barèmes'!$E298&lt;=Listes!$B$42,('Instruction Barèmes'!$E298*(VLOOKUP('Instruction Barèmes'!$D298,Listes!$A$43:$E$49,2,FALSE))),IF('Instruction Barèmes'!$E298&gt;Listes!$D$42,('Instruction Barèmes'!$E298*(VLOOKUP('Instruction Barèmes'!$D298,Listes!$A$43:$E$49,5,FALSE))),('Instruction Barèmes'!$E298*(VLOOKUP('Instruction Barèmes'!$D298,Listes!$A$43:$E$49,3,FALSE))+(VLOOKUP('Instruction Barèmes'!$D298,Listes!$A$43:$E$49,4,FALSE)))))))</f>
        <v/>
      </c>
      <c r="L298" s="240" t="str">
        <f>IF($G298="","",IF($C298=Listes!$B$34,Listes!$I$31,IF($C298=Listes!$B$35,(VLOOKUP('Instruction Barèmes'!$F298,Listes!$E$31:$F$36,2,FALSE)),IF($C298=Listes!$B$33,IF('Instruction Barèmes'!$E298&lt;=Listes!$A$64,'Instruction Barèmes'!$E298*Listes!$A$65,IF('Instruction Barèmes'!$E298&gt;Listes!$D$64,'Instruction Barèmes'!$E298*Listes!$D$65,(('Instruction Barèmes'!$E298*Listes!$B$65)+Listes!$C$65)))))))</f>
        <v/>
      </c>
      <c r="M298" s="279" t="str">
        <f>IF(Barèmes!M297="","",Barèmes!M297)</f>
        <v/>
      </c>
      <c r="N298" s="94" t="str">
        <f t="shared" si="16"/>
        <v/>
      </c>
      <c r="O298" s="254" t="str">
        <f t="shared" si="17"/>
        <v/>
      </c>
      <c r="P298" s="304" t="str">
        <f t="shared" si="18"/>
        <v/>
      </c>
      <c r="Q298" s="285" t="str">
        <f t="shared" si="19"/>
        <v/>
      </c>
      <c r="R298" s="259"/>
      <c r="S298" s="126"/>
    </row>
    <row r="299" spans="1:19" ht="20.100000000000001" customHeight="1" x14ac:dyDescent="0.25">
      <c r="A299" s="244">
        <v>293</v>
      </c>
      <c r="B299" s="252" t="str">
        <f>IF(Barèmes!B298="","",Barèmes!B298)</f>
        <v/>
      </c>
      <c r="C299" s="252" t="str">
        <f>IF(Barèmes!C298="","",Barèmes!C298)</f>
        <v/>
      </c>
      <c r="D299" s="252" t="str">
        <f>IF(Barèmes!D298="","",Barèmes!D298)</f>
        <v/>
      </c>
      <c r="E299" s="252" t="str">
        <f>IF(Barèmes!E298="","",Barèmes!E298)</f>
        <v/>
      </c>
      <c r="F299" s="252" t="str">
        <f>IF(Barèmes!F298="","",Barèmes!F298)</f>
        <v/>
      </c>
      <c r="G299" s="252" t="str">
        <f>IF(Barèmes!G298="","",Barèmes!G298)</f>
        <v/>
      </c>
      <c r="H299" s="252" t="str">
        <f>IF(Barèmes!H298="","",Barèmes!H298)</f>
        <v/>
      </c>
      <c r="I299" s="252" t="str">
        <f>IF(Barèmes!I298="","",Barèmes!I298)</f>
        <v/>
      </c>
      <c r="J299" s="240" t="str">
        <f>IF($G299="","",IF($C299=Listes!$B$32,IF('Instruction Barèmes'!$E299&lt;=Listes!$B$53,('Instruction Barèmes'!$E299*(VLOOKUP('Instruction Barèmes'!$D299,Listes!$A$54:$E$60,2,FALSE))),IF('Instruction Barèmes'!$E299&gt;Listes!$E$53,('Instruction Barèmes'!$E299*(VLOOKUP('Instruction Barèmes'!$D299,Listes!$A$54:$E$60,5,FALSE))),('Instruction Barèmes'!$E299*(VLOOKUP('Instruction Barèmes'!$D299,Listes!$A$54:$E$60,3,FALSE))+(VLOOKUP('Instruction Barèmes'!$D299,Listes!$A$54:$E$60,4,FALSE)))))))</f>
        <v/>
      </c>
      <c r="K299" s="240" t="str">
        <f>IF($G299="","",IF($C299=Listes!$B$31,IF('Instruction Barèmes'!$E299&lt;=Listes!$B$42,('Instruction Barèmes'!$E299*(VLOOKUP('Instruction Barèmes'!$D299,Listes!$A$43:$E$49,2,FALSE))),IF('Instruction Barèmes'!$E299&gt;Listes!$D$42,('Instruction Barèmes'!$E299*(VLOOKUP('Instruction Barèmes'!$D299,Listes!$A$43:$E$49,5,FALSE))),('Instruction Barèmes'!$E299*(VLOOKUP('Instruction Barèmes'!$D299,Listes!$A$43:$E$49,3,FALSE))+(VLOOKUP('Instruction Barèmes'!$D299,Listes!$A$43:$E$49,4,FALSE)))))))</f>
        <v/>
      </c>
      <c r="L299" s="240" t="str">
        <f>IF($G299="","",IF($C299=Listes!$B$34,Listes!$I$31,IF($C299=Listes!$B$35,(VLOOKUP('Instruction Barèmes'!$F299,Listes!$E$31:$F$36,2,FALSE)),IF($C299=Listes!$B$33,IF('Instruction Barèmes'!$E299&lt;=Listes!$A$64,'Instruction Barèmes'!$E299*Listes!$A$65,IF('Instruction Barèmes'!$E299&gt;Listes!$D$64,'Instruction Barèmes'!$E299*Listes!$D$65,(('Instruction Barèmes'!$E299*Listes!$B$65)+Listes!$C$65)))))))</f>
        <v/>
      </c>
      <c r="M299" s="279" t="str">
        <f>IF(Barèmes!M298="","",Barèmes!M298)</f>
        <v/>
      </c>
      <c r="N299" s="94" t="str">
        <f t="shared" si="16"/>
        <v/>
      </c>
      <c r="O299" s="254" t="str">
        <f t="shared" si="17"/>
        <v/>
      </c>
      <c r="P299" s="304" t="str">
        <f t="shared" si="18"/>
        <v/>
      </c>
      <c r="Q299" s="285" t="str">
        <f t="shared" si="19"/>
        <v/>
      </c>
      <c r="R299" s="259"/>
      <c r="S299" s="126"/>
    </row>
    <row r="300" spans="1:19" ht="20.100000000000001" customHeight="1" x14ac:dyDescent="0.25">
      <c r="A300" s="244">
        <v>294</v>
      </c>
      <c r="B300" s="252" t="str">
        <f>IF(Barèmes!B299="","",Barèmes!B299)</f>
        <v/>
      </c>
      <c r="C300" s="252" t="str">
        <f>IF(Barèmes!C299="","",Barèmes!C299)</f>
        <v/>
      </c>
      <c r="D300" s="252" t="str">
        <f>IF(Barèmes!D299="","",Barèmes!D299)</f>
        <v/>
      </c>
      <c r="E300" s="252" t="str">
        <f>IF(Barèmes!E299="","",Barèmes!E299)</f>
        <v/>
      </c>
      <c r="F300" s="252" t="str">
        <f>IF(Barèmes!F299="","",Barèmes!F299)</f>
        <v/>
      </c>
      <c r="G300" s="252" t="str">
        <f>IF(Barèmes!G299="","",Barèmes!G299)</f>
        <v/>
      </c>
      <c r="H300" s="252" t="str">
        <f>IF(Barèmes!H299="","",Barèmes!H299)</f>
        <v/>
      </c>
      <c r="I300" s="252" t="str">
        <f>IF(Barèmes!I299="","",Barèmes!I299)</f>
        <v/>
      </c>
      <c r="J300" s="240" t="str">
        <f>IF($G300="","",IF($C300=Listes!$B$32,IF('Instruction Barèmes'!$E300&lt;=Listes!$B$53,('Instruction Barèmes'!$E300*(VLOOKUP('Instruction Barèmes'!$D300,Listes!$A$54:$E$60,2,FALSE))),IF('Instruction Barèmes'!$E300&gt;Listes!$E$53,('Instruction Barèmes'!$E300*(VLOOKUP('Instruction Barèmes'!$D300,Listes!$A$54:$E$60,5,FALSE))),('Instruction Barèmes'!$E300*(VLOOKUP('Instruction Barèmes'!$D300,Listes!$A$54:$E$60,3,FALSE))+(VLOOKUP('Instruction Barèmes'!$D300,Listes!$A$54:$E$60,4,FALSE)))))))</f>
        <v/>
      </c>
      <c r="K300" s="240" t="str">
        <f>IF($G300="","",IF($C300=Listes!$B$31,IF('Instruction Barèmes'!$E300&lt;=Listes!$B$42,('Instruction Barèmes'!$E300*(VLOOKUP('Instruction Barèmes'!$D300,Listes!$A$43:$E$49,2,FALSE))),IF('Instruction Barèmes'!$E300&gt;Listes!$D$42,('Instruction Barèmes'!$E300*(VLOOKUP('Instruction Barèmes'!$D300,Listes!$A$43:$E$49,5,FALSE))),('Instruction Barèmes'!$E300*(VLOOKUP('Instruction Barèmes'!$D300,Listes!$A$43:$E$49,3,FALSE))+(VLOOKUP('Instruction Barèmes'!$D300,Listes!$A$43:$E$49,4,FALSE)))))))</f>
        <v/>
      </c>
      <c r="L300" s="240" t="str">
        <f>IF($G300="","",IF($C300=Listes!$B$34,Listes!$I$31,IF($C300=Listes!$B$35,(VLOOKUP('Instruction Barèmes'!$F300,Listes!$E$31:$F$36,2,FALSE)),IF($C300=Listes!$B$33,IF('Instruction Barèmes'!$E300&lt;=Listes!$A$64,'Instruction Barèmes'!$E300*Listes!$A$65,IF('Instruction Barèmes'!$E300&gt;Listes!$D$64,'Instruction Barèmes'!$E300*Listes!$D$65,(('Instruction Barèmes'!$E300*Listes!$B$65)+Listes!$C$65)))))))</f>
        <v/>
      </c>
      <c r="M300" s="279" t="str">
        <f>IF(Barèmes!M299="","",Barèmes!M299)</f>
        <v/>
      </c>
      <c r="N300" s="94" t="str">
        <f t="shared" si="16"/>
        <v/>
      </c>
      <c r="O300" s="254" t="str">
        <f t="shared" si="17"/>
        <v/>
      </c>
      <c r="P300" s="304" t="str">
        <f t="shared" si="18"/>
        <v/>
      </c>
      <c r="Q300" s="285" t="str">
        <f t="shared" si="19"/>
        <v/>
      </c>
      <c r="R300" s="259"/>
      <c r="S300" s="126"/>
    </row>
    <row r="301" spans="1:19" ht="20.100000000000001" customHeight="1" x14ac:dyDescent="0.25">
      <c r="A301" s="244">
        <v>295</v>
      </c>
      <c r="B301" s="252" t="str">
        <f>IF(Barèmes!B300="","",Barèmes!B300)</f>
        <v/>
      </c>
      <c r="C301" s="252" t="str">
        <f>IF(Barèmes!C300="","",Barèmes!C300)</f>
        <v/>
      </c>
      <c r="D301" s="252" t="str">
        <f>IF(Barèmes!D300="","",Barèmes!D300)</f>
        <v/>
      </c>
      <c r="E301" s="252" t="str">
        <f>IF(Barèmes!E300="","",Barèmes!E300)</f>
        <v/>
      </c>
      <c r="F301" s="252" t="str">
        <f>IF(Barèmes!F300="","",Barèmes!F300)</f>
        <v/>
      </c>
      <c r="G301" s="252" t="str">
        <f>IF(Barèmes!G300="","",Barèmes!G300)</f>
        <v/>
      </c>
      <c r="H301" s="252" t="str">
        <f>IF(Barèmes!H300="","",Barèmes!H300)</f>
        <v/>
      </c>
      <c r="I301" s="252" t="str">
        <f>IF(Barèmes!I300="","",Barèmes!I300)</f>
        <v/>
      </c>
      <c r="J301" s="240" t="str">
        <f>IF($G301="","",IF($C301=Listes!$B$32,IF('Instruction Barèmes'!$E301&lt;=Listes!$B$53,('Instruction Barèmes'!$E301*(VLOOKUP('Instruction Barèmes'!$D301,Listes!$A$54:$E$60,2,FALSE))),IF('Instruction Barèmes'!$E301&gt;Listes!$E$53,('Instruction Barèmes'!$E301*(VLOOKUP('Instruction Barèmes'!$D301,Listes!$A$54:$E$60,5,FALSE))),('Instruction Barèmes'!$E301*(VLOOKUP('Instruction Barèmes'!$D301,Listes!$A$54:$E$60,3,FALSE))+(VLOOKUP('Instruction Barèmes'!$D301,Listes!$A$54:$E$60,4,FALSE)))))))</f>
        <v/>
      </c>
      <c r="K301" s="240" t="str">
        <f>IF($G301="","",IF($C301=Listes!$B$31,IF('Instruction Barèmes'!$E301&lt;=Listes!$B$42,('Instruction Barèmes'!$E301*(VLOOKUP('Instruction Barèmes'!$D301,Listes!$A$43:$E$49,2,FALSE))),IF('Instruction Barèmes'!$E301&gt;Listes!$D$42,('Instruction Barèmes'!$E301*(VLOOKUP('Instruction Barèmes'!$D301,Listes!$A$43:$E$49,5,FALSE))),('Instruction Barèmes'!$E301*(VLOOKUP('Instruction Barèmes'!$D301,Listes!$A$43:$E$49,3,FALSE))+(VLOOKUP('Instruction Barèmes'!$D301,Listes!$A$43:$E$49,4,FALSE)))))))</f>
        <v/>
      </c>
      <c r="L301" s="240" t="str">
        <f>IF($G301="","",IF($C301=Listes!$B$34,Listes!$I$31,IF($C301=Listes!$B$35,(VLOOKUP('Instruction Barèmes'!$F301,Listes!$E$31:$F$36,2,FALSE)),IF($C301=Listes!$B$33,IF('Instruction Barèmes'!$E301&lt;=Listes!$A$64,'Instruction Barèmes'!$E301*Listes!$A$65,IF('Instruction Barèmes'!$E301&gt;Listes!$D$64,'Instruction Barèmes'!$E301*Listes!$D$65,(('Instruction Barèmes'!$E301*Listes!$B$65)+Listes!$C$65)))))))</f>
        <v/>
      </c>
      <c r="M301" s="279" t="str">
        <f>IF(Barèmes!M300="","",Barèmes!M300)</f>
        <v/>
      </c>
      <c r="N301" s="94" t="str">
        <f t="shared" si="16"/>
        <v/>
      </c>
      <c r="O301" s="254" t="str">
        <f t="shared" si="17"/>
        <v/>
      </c>
      <c r="P301" s="304" t="str">
        <f t="shared" si="18"/>
        <v/>
      </c>
      <c r="Q301" s="285" t="str">
        <f t="shared" si="19"/>
        <v/>
      </c>
      <c r="R301" s="259"/>
      <c r="S301" s="126"/>
    </row>
    <row r="302" spans="1:19" ht="20.100000000000001" customHeight="1" x14ac:dyDescent="0.25">
      <c r="A302" s="244">
        <v>296</v>
      </c>
      <c r="B302" s="252" t="str">
        <f>IF(Barèmes!B301="","",Barèmes!B301)</f>
        <v/>
      </c>
      <c r="C302" s="252" t="str">
        <f>IF(Barèmes!C301="","",Barèmes!C301)</f>
        <v/>
      </c>
      <c r="D302" s="252" t="str">
        <f>IF(Barèmes!D301="","",Barèmes!D301)</f>
        <v/>
      </c>
      <c r="E302" s="252" t="str">
        <f>IF(Barèmes!E301="","",Barèmes!E301)</f>
        <v/>
      </c>
      <c r="F302" s="252" t="str">
        <f>IF(Barèmes!F301="","",Barèmes!F301)</f>
        <v/>
      </c>
      <c r="G302" s="252" t="str">
        <f>IF(Barèmes!G301="","",Barèmes!G301)</f>
        <v/>
      </c>
      <c r="H302" s="252" t="str">
        <f>IF(Barèmes!H301="","",Barèmes!H301)</f>
        <v/>
      </c>
      <c r="I302" s="252" t="str">
        <f>IF(Barèmes!I301="","",Barèmes!I301)</f>
        <v/>
      </c>
      <c r="J302" s="240" t="str">
        <f>IF($G302="","",IF($C302=Listes!$B$32,IF('Instruction Barèmes'!$E302&lt;=Listes!$B$53,('Instruction Barèmes'!$E302*(VLOOKUP('Instruction Barèmes'!$D302,Listes!$A$54:$E$60,2,FALSE))),IF('Instruction Barèmes'!$E302&gt;Listes!$E$53,('Instruction Barèmes'!$E302*(VLOOKUP('Instruction Barèmes'!$D302,Listes!$A$54:$E$60,5,FALSE))),('Instruction Barèmes'!$E302*(VLOOKUP('Instruction Barèmes'!$D302,Listes!$A$54:$E$60,3,FALSE))+(VLOOKUP('Instruction Barèmes'!$D302,Listes!$A$54:$E$60,4,FALSE)))))))</f>
        <v/>
      </c>
      <c r="K302" s="240" t="str">
        <f>IF($G302="","",IF($C302=Listes!$B$31,IF('Instruction Barèmes'!$E302&lt;=Listes!$B$42,('Instruction Barèmes'!$E302*(VLOOKUP('Instruction Barèmes'!$D302,Listes!$A$43:$E$49,2,FALSE))),IF('Instruction Barèmes'!$E302&gt;Listes!$D$42,('Instruction Barèmes'!$E302*(VLOOKUP('Instruction Barèmes'!$D302,Listes!$A$43:$E$49,5,FALSE))),('Instruction Barèmes'!$E302*(VLOOKUP('Instruction Barèmes'!$D302,Listes!$A$43:$E$49,3,FALSE))+(VLOOKUP('Instruction Barèmes'!$D302,Listes!$A$43:$E$49,4,FALSE)))))))</f>
        <v/>
      </c>
      <c r="L302" s="240" t="str">
        <f>IF($G302="","",IF($C302=Listes!$B$34,Listes!$I$31,IF($C302=Listes!$B$35,(VLOOKUP('Instruction Barèmes'!$F302,Listes!$E$31:$F$36,2,FALSE)),IF($C302=Listes!$B$33,IF('Instruction Barèmes'!$E302&lt;=Listes!$A$64,'Instruction Barèmes'!$E302*Listes!$A$65,IF('Instruction Barèmes'!$E302&gt;Listes!$D$64,'Instruction Barèmes'!$E302*Listes!$D$65,(('Instruction Barèmes'!$E302*Listes!$B$65)+Listes!$C$65)))))))</f>
        <v/>
      </c>
      <c r="M302" s="279" t="str">
        <f>IF(Barèmes!M301="","",Barèmes!M301)</f>
        <v/>
      </c>
      <c r="N302" s="94" t="str">
        <f t="shared" si="16"/>
        <v/>
      </c>
      <c r="O302" s="254" t="str">
        <f t="shared" si="17"/>
        <v/>
      </c>
      <c r="P302" s="304" t="str">
        <f t="shared" si="18"/>
        <v/>
      </c>
      <c r="Q302" s="285" t="str">
        <f t="shared" si="19"/>
        <v/>
      </c>
      <c r="R302" s="259"/>
      <c r="S302" s="126"/>
    </row>
    <row r="303" spans="1:19" ht="20.100000000000001" customHeight="1" x14ac:dyDescent="0.25">
      <c r="A303" s="244">
        <v>297</v>
      </c>
      <c r="B303" s="252" t="str">
        <f>IF(Barèmes!B302="","",Barèmes!B302)</f>
        <v/>
      </c>
      <c r="C303" s="252" t="str">
        <f>IF(Barèmes!C302="","",Barèmes!C302)</f>
        <v/>
      </c>
      <c r="D303" s="252" t="str">
        <f>IF(Barèmes!D302="","",Barèmes!D302)</f>
        <v/>
      </c>
      <c r="E303" s="252" t="str">
        <f>IF(Barèmes!E302="","",Barèmes!E302)</f>
        <v/>
      </c>
      <c r="F303" s="252" t="str">
        <f>IF(Barèmes!F302="","",Barèmes!F302)</f>
        <v/>
      </c>
      <c r="G303" s="252" t="str">
        <f>IF(Barèmes!G302="","",Barèmes!G302)</f>
        <v/>
      </c>
      <c r="H303" s="252" t="str">
        <f>IF(Barèmes!H302="","",Barèmes!H302)</f>
        <v/>
      </c>
      <c r="I303" s="252" t="str">
        <f>IF(Barèmes!I302="","",Barèmes!I302)</f>
        <v/>
      </c>
      <c r="J303" s="240" t="str">
        <f>IF($G303="","",IF($C303=Listes!$B$32,IF('Instruction Barèmes'!$E303&lt;=Listes!$B$53,('Instruction Barèmes'!$E303*(VLOOKUP('Instruction Barèmes'!$D303,Listes!$A$54:$E$60,2,FALSE))),IF('Instruction Barèmes'!$E303&gt;Listes!$E$53,('Instruction Barèmes'!$E303*(VLOOKUP('Instruction Barèmes'!$D303,Listes!$A$54:$E$60,5,FALSE))),('Instruction Barèmes'!$E303*(VLOOKUP('Instruction Barèmes'!$D303,Listes!$A$54:$E$60,3,FALSE))+(VLOOKUP('Instruction Barèmes'!$D303,Listes!$A$54:$E$60,4,FALSE)))))))</f>
        <v/>
      </c>
      <c r="K303" s="240" t="str">
        <f>IF($G303="","",IF($C303=Listes!$B$31,IF('Instruction Barèmes'!$E303&lt;=Listes!$B$42,('Instruction Barèmes'!$E303*(VLOOKUP('Instruction Barèmes'!$D303,Listes!$A$43:$E$49,2,FALSE))),IF('Instruction Barèmes'!$E303&gt;Listes!$D$42,('Instruction Barèmes'!$E303*(VLOOKUP('Instruction Barèmes'!$D303,Listes!$A$43:$E$49,5,FALSE))),('Instruction Barèmes'!$E303*(VLOOKUP('Instruction Barèmes'!$D303,Listes!$A$43:$E$49,3,FALSE))+(VLOOKUP('Instruction Barèmes'!$D303,Listes!$A$43:$E$49,4,FALSE)))))))</f>
        <v/>
      </c>
      <c r="L303" s="240" t="str">
        <f>IF($G303="","",IF($C303=Listes!$B$34,Listes!$I$31,IF($C303=Listes!$B$35,(VLOOKUP('Instruction Barèmes'!$F303,Listes!$E$31:$F$36,2,FALSE)),IF($C303=Listes!$B$33,IF('Instruction Barèmes'!$E303&lt;=Listes!$A$64,'Instruction Barèmes'!$E303*Listes!$A$65,IF('Instruction Barèmes'!$E303&gt;Listes!$D$64,'Instruction Barèmes'!$E303*Listes!$D$65,(('Instruction Barèmes'!$E303*Listes!$B$65)+Listes!$C$65)))))))</f>
        <v/>
      </c>
      <c r="M303" s="279" t="str">
        <f>IF(Barèmes!M302="","",Barèmes!M302)</f>
        <v/>
      </c>
      <c r="N303" s="94" t="str">
        <f t="shared" si="16"/>
        <v/>
      </c>
      <c r="O303" s="254" t="str">
        <f t="shared" si="17"/>
        <v/>
      </c>
      <c r="P303" s="304" t="str">
        <f t="shared" si="18"/>
        <v/>
      </c>
      <c r="Q303" s="285" t="str">
        <f t="shared" si="19"/>
        <v/>
      </c>
      <c r="R303" s="259"/>
      <c r="S303" s="126"/>
    </row>
    <row r="304" spans="1:19" ht="20.100000000000001" customHeight="1" x14ac:dyDescent="0.25">
      <c r="A304" s="244">
        <v>298</v>
      </c>
      <c r="B304" s="252" t="str">
        <f>IF(Barèmes!B303="","",Barèmes!B303)</f>
        <v/>
      </c>
      <c r="C304" s="252" t="str">
        <f>IF(Barèmes!C303="","",Barèmes!C303)</f>
        <v/>
      </c>
      <c r="D304" s="252" t="str">
        <f>IF(Barèmes!D303="","",Barèmes!D303)</f>
        <v/>
      </c>
      <c r="E304" s="252" t="str">
        <f>IF(Barèmes!E303="","",Barèmes!E303)</f>
        <v/>
      </c>
      <c r="F304" s="252" t="str">
        <f>IF(Barèmes!F303="","",Barèmes!F303)</f>
        <v/>
      </c>
      <c r="G304" s="252" t="str">
        <f>IF(Barèmes!G303="","",Barèmes!G303)</f>
        <v/>
      </c>
      <c r="H304" s="252" t="str">
        <f>IF(Barèmes!H303="","",Barèmes!H303)</f>
        <v/>
      </c>
      <c r="I304" s="252" t="str">
        <f>IF(Barèmes!I303="","",Barèmes!I303)</f>
        <v/>
      </c>
      <c r="J304" s="240" t="str">
        <f>IF($G304="","",IF($C304=Listes!$B$32,IF('Instruction Barèmes'!$E304&lt;=Listes!$B$53,('Instruction Barèmes'!$E304*(VLOOKUP('Instruction Barèmes'!$D304,Listes!$A$54:$E$60,2,FALSE))),IF('Instruction Barèmes'!$E304&gt;Listes!$E$53,('Instruction Barèmes'!$E304*(VLOOKUP('Instruction Barèmes'!$D304,Listes!$A$54:$E$60,5,FALSE))),('Instruction Barèmes'!$E304*(VLOOKUP('Instruction Barèmes'!$D304,Listes!$A$54:$E$60,3,FALSE))+(VLOOKUP('Instruction Barèmes'!$D304,Listes!$A$54:$E$60,4,FALSE)))))))</f>
        <v/>
      </c>
      <c r="K304" s="240" t="str">
        <f>IF($G304="","",IF($C304=Listes!$B$31,IF('Instruction Barèmes'!$E304&lt;=Listes!$B$42,('Instruction Barèmes'!$E304*(VLOOKUP('Instruction Barèmes'!$D304,Listes!$A$43:$E$49,2,FALSE))),IF('Instruction Barèmes'!$E304&gt;Listes!$D$42,('Instruction Barèmes'!$E304*(VLOOKUP('Instruction Barèmes'!$D304,Listes!$A$43:$E$49,5,FALSE))),('Instruction Barèmes'!$E304*(VLOOKUP('Instruction Barèmes'!$D304,Listes!$A$43:$E$49,3,FALSE))+(VLOOKUP('Instruction Barèmes'!$D304,Listes!$A$43:$E$49,4,FALSE)))))))</f>
        <v/>
      </c>
      <c r="L304" s="240" t="str">
        <f>IF($G304="","",IF($C304=Listes!$B$34,Listes!$I$31,IF($C304=Listes!$B$35,(VLOOKUP('Instruction Barèmes'!$F304,Listes!$E$31:$F$36,2,FALSE)),IF($C304=Listes!$B$33,IF('Instruction Barèmes'!$E304&lt;=Listes!$A$64,'Instruction Barèmes'!$E304*Listes!$A$65,IF('Instruction Barèmes'!$E304&gt;Listes!$D$64,'Instruction Barèmes'!$E304*Listes!$D$65,(('Instruction Barèmes'!$E304*Listes!$B$65)+Listes!$C$65)))))))</f>
        <v/>
      </c>
      <c r="M304" s="279" t="str">
        <f>IF(Barèmes!M303="","",Barèmes!M303)</f>
        <v/>
      </c>
      <c r="N304" s="94" t="str">
        <f t="shared" si="16"/>
        <v/>
      </c>
      <c r="O304" s="254" t="str">
        <f t="shared" si="17"/>
        <v/>
      </c>
      <c r="P304" s="304" t="str">
        <f t="shared" si="18"/>
        <v/>
      </c>
      <c r="Q304" s="285" t="str">
        <f t="shared" si="19"/>
        <v/>
      </c>
      <c r="R304" s="259"/>
      <c r="S304" s="126"/>
    </row>
    <row r="305" spans="1:19" ht="20.100000000000001" customHeight="1" x14ac:dyDescent="0.25">
      <c r="A305" s="244">
        <v>299</v>
      </c>
      <c r="B305" s="252" t="str">
        <f>IF(Barèmes!B304="","",Barèmes!B304)</f>
        <v/>
      </c>
      <c r="C305" s="252" t="str">
        <f>IF(Barèmes!C304="","",Barèmes!C304)</f>
        <v/>
      </c>
      <c r="D305" s="252" t="str">
        <f>IF(Barèmes!D304="","",Barèmes!D304)</f>
        <v/>
      </c>
      <c r="E305" s="252" t="str">
        <f>IF(Barèmes!E304="","",Barèmes!E304)</f>
        <v/>
      </c>
      <c r="F305" s="252" t="str">
        <f>IF(Barèmes!F304="","",Barèmes!F304)</f>
        <v/>
      </c>
      <c r="G305" s="252" t="str">
        <f>IF(Barèmes!G304="","",Barèmes!G304)</f>
        <v/>
      </c>
      <c r="H305" s="252" t="str">
        <f>IF(Barèmes!H304="","",Barèmes!H304)</f>
        <v/>
      </c>
      <c r="I305" s="252" t="str">
        <f>IF(Barèmes!I304="","",Barèmes!I304)</f>
        <v/>
      </c>
      <c r="J305" s="240" t="str">
        <f>IF($G305="","",IF($C305=Listes!$B$32,IF('Instruction Barèmes'!$E305&lt;=Listes!$B$53,('Instruction Barèmes'!$E305*(VLOOKUP('Instruction Barèmes'!$D305,Listes!$A$54:$E$60,2,FALSE))),IF('Instruction Barèmes'!$E305&gt;Listes!$E$53,('Instruction Barèmes'!$E305*(VLOOKUP('Instruction Barèmes'!$D305,Listes!$A$54:$E$60,5,FALSE))),('Instruction Barèmes'!$E305*(VLOOKUP('Instruction Barèmes'!$D305,Listes!$A$54:$E$60,3,FALSE))+(VLOOKUP('Instruction Barèmes'!$D305,Listes!$A$54:$E$60,4,FALSE)))))))</f>
        <v/>
      </c>
      <c r="K305" s="240" t="str">
        <f>IF($G305="","",IF($C305=Listes!$B$31,IF('Instruction Barèmes'!$E305&lt;=Listes!$B$42,('Instruction Barèmes'!$E305*(VLOOKUP('Instruction Barèmes'!$D305,Listes!$A$43:$E$49,2,FALSE))),IF('Instruction Barèmes'!$E305&gt;Listes!$D$42,('Instruction Barèmes'!$E305*(VLOOKUP('Instruction Barèmes'!$D305,Listes!$A$43:$E$49,5,FALSE))),('Instruction Barèmes'!$E305*(VLOOKUP('Instruction Barèmes'!$D305,Listes!$A$43:$E$49,3,FALSE))+(VLOOKUP('Instruction Barèmes'!$D305,Listes!$A$43:$E$49,4,FALSE)))))))</f>
        <v/>
      </c>
      <c r="L305" s="240" t="str">
        <f>IF($G305="","",IF($C305=Listes!$B$34,Listes!$I$31,IF($C305=Listes!$B$35,(VLOOKUP('Instruction Barèmes'!$F305,Listes!$E$31:$F$36,2,FALSE)),IF($C305=Listes!$B$33,IF('Instruction Barèmes'!$E305&lt;=Listes!$A$64,'Instruction Barèmes'!$E305*Listes!$A$65,IF('Instruction Barèmes'!$E305&gt;Listes!$D$64,'Instruction Barèmes'!$E305*Listes!$D$65,(('Instruction Barèmes'!$E305*Listes!$B$65)+Listes!$C$65)))))))</f>
        <v/>
      </c>
      <c r="M305" s="279" t="str">
        <f>IF(Barèmes!M304="","",Barèmes!M304)</f>
        <v/>
      </c>
      <c r="N305" s="94" t="str">
        <f t="shared" si="16"/>
        <v/>
      </c>
      <c r="O305" s="254" t="str">
        <f t="shared" si="17"/>
        <v/>
      </c>
      <c r="P305" s="304" t="str">
        <f t="shared" si="18"/>
        <v/>
      </c>
      <c r="Q305" s="285" t="str">
        <f t="shared" si="19"/>
        <v/>
      </c>
      <c r="R305" s="259"/>
      <c r="S305" s="126"/>
    </row>
    <row r="306" spans="1:19" ht="20.100000000000001" customHeight="1" x14ac:dyDescent="0.25">
      <c r="A306" s="244">
        <v>300</v>
      </c>
      <c r="B306" s="252" t="str">
        <f>IF(Barèmes!B305="","",Barèmes!B305)</f>
        <v/>
      </c>
      <c r="C306" s="252" t="str">
        <f>IF(Barèmes!C305="","",Barèmes!C305)</f>
        <v/>
      </c>
      <c r="D306" s="252" t="str">
        <f>IF(Barèmes!D305="","",Barèmes!D305)</f>
        <v/>
      </c>
      <c r="E306" s="252" t="str">
        <f>IF(Barèmes!E305="","",Barèmes!E305)</f>
        <v/>
      </c>
      <c r="F306" s="252" t="str">
        <f>IF(Barèmes!F305="","",Barèmes!F305)</f>
        <v/>
      </c>
      <c r="G306" s="252" t="str">
        <f>IF(Barèmes!G305="","",Barèmes!G305)</f>
        <v/>
      </c>
      <c r="H306" s="252" t="str">
        <f>IF(Barèmes!H305="","",Barèmes!H305)</f>
        <v/>
      </c>
      <c r="I306" s="252" t="str">
        <f>IF(Barèmes!I305="","",Barèmes!I305)</f>
        <v/>
      </c>
      <c r="J306" s="240" t="str">
        <f>IF($G306="","",IF($C306=Listes!$B$32,IF('Instruction Barèmes'!$E306&lt;=Listes!$B$53,('Instruction Barèmes'!$E306*(VLOOKUP('Instruction Barèmes'!$D306,Listes!$A$54:$E$60,2,FALSE))),IF('Instruction Barèmes'!$E306&gt;Listes!$E$53,('Instruction Barèmes'!$E306*(VLOOKUP('Instruction Barèmes'!$D306,Listes!$A$54:$E$60,5,FALSE))),('Instruction Barèmes'!$E306*(VLOOKUP('Instruction Barèmes'!$D306,Listes!$A$54:$E$60,3,FALSE))+(VLOOKUP('Instruction Barèmes'!$D306,Listes!$A$54:$E$60,4,FALSE)))))))</f>
        <v/>
      </c>
      <c r="K306" s="240" t="str">
        <f>IF($G306="","",IF($C306=Listes!$B$31,IF('Instruction Barèmes'!$E306&lt;=Listes!$B$42,('Instruction Barèmes'!$E306*(VLOOKUP('Instruction Barèmes'!$D306,Listes!$A$43:$E$49,2,FALSE))),IF('Instruction Barèmes'!$E306&gt;Listes!$D$42,('Instruction Barèmes'!$E306*(VLOOKUP('Instruction Barèmes'!$D306,Listes!$A$43:$E$49,5,FALSE))),('Instruction Barèmes'!$E306*(VLOOKUP('Instruction Barèmes'!$D306,Listes!$A$43:$E$49,3,FALSE))+(VLOOKUP('Instruction Barèmes'!$D306,Listes!$A$43:$E$49,4,FALSE)))))))</f>
        <v/>
      </c>
      <c r="L306" s="240" t="str">
        <f>IF($G306="","",IF($C306=Listes!$B$34,Listes!$I$31,IF($C306=Listes!$B$35,(VLOOKUP('Instruction Barèmes'!$F306,Listes!$E$31:$F$36,2,FALSE)),IF($C306=Listes!$B$33,IF('Instruction Barèmes'!$E306&lt;=Listes!$A$64,'Instruction Barèmes'!$E306*Listes!$A$65,IF('Instruction Barèmes'!$E306&gt;Listes!$D$64,'Instruction Barèmes'!$E306*Listes!$D$65,(('Instruction Barèmes'!$E306*Listes!$B$65)+Listes!$C$65)))))))</f>
        <v/>
      </c>
      <c r="M306" s="279" t="str">
        <f>IF(Barèmes!M305="","",Barèmes!M305)</f>
        <v/>
      </c>
      <c r="N306" s="94" t="str">
        <f t="shared" si="16"/>
        <v/>
      </c>
      <c r="O306" s="254" t="str">
        <f t="shared" si="17"/>
        <v/>
      </c>
      <c r="P306" s="304" t="str">
        <f t="shared" si="18"/>
        <v/>
      </c>
      <c r="Q306" s="285" t="str">
        <f t="shared" si="19"/>
        <v/>
      </c>
      <c r="R306" s="259"/>
      <c r="S306" s="126"/>
    </row>
    <row r="307" spans="1:19" ht="20.100000000000001" customHeight="1" x14ac:dyDescent="0.25">
      <c r="A307" s="244">
        <v>301</v>
      </c>
      <c r="B307" s="252" t="str">
        <f>IF(Barèmes!B306="","",Barèmes!B306)</f>
        <v/>
      </c>
      <c r="C307" s="252" t="str">
        <f>IF(Barèmes!C306="","",Barèmes!C306)</f>
        <v/>
      </c>
      <c r="D307" s="252" t="str">
        <f>IF(Barèmes!D306="","",Barèmes!D306)</f>
        <v/>
      </c>
      <c r="E307" s="252" t="str">
        <f>IF(Barèmes!E306="","",Barèmes!E306)</f>
        <v/>
      </c>
      <c r="F307" s="252" t="str">
        <f>IF(Barèmes!F306="","",Barèmes!F306)</f>
        <v/>
      </c>
      <c r="G307" s="252" t="str">
        <f>IF(Barèmes!G306="","",Barèmes!G306)</f>
        <v/>
      </c>
      <c r="H307" s="252" t="str">
        <f>IF(Barèmes!H306="","",Barèmes!H306)</f>
        <v/>
      </c>
      <c r="I307" s="252" t="str">
        <f>IF(Barèmes!I306="","",Barèmes!I306)</f>
        <v/>
      </c>
      <c r="J307" s="240" t="str">
        <f>IF($G307="","",IF($C307=Listes!$B$32,IF('Instruction Barèmes'!$E307&lt;=Listes!$B$53,('Instruction Barèmes'!$E307*(VLOOKUP('Instruction Barèmes'!$D307,Listes!$A$54:$E$60,2,FALSE))),IF('Instruction Barèmes'!$E307&gt;Listes!$E$53,('Instruction Barèmes'!$E307*(VLOOKUP('Instruction Barèmes'!$D307,Listes!$A$54:$E$60,5,FALSE))),('Instruction Barèmes'!$E307*(VLOOKUP('Instruction Barèmes'!$D307,Listes!$A$54:$E$60,3,FALSE))+(VLOOKUP('Instruction Barèmes'!$D307,Listes!$A$54:$E$60,4,FALSE)))))))</f>
        <v/>
      </c>
      <c r="K307" s="240" t="str">
        <f>IF($G307="","",IF($C307=Listes!$B$31,IF('Instruction Barèmes'!$E307&lt;=Listes!$B$42,('Instruction Barèmes'!$E307*(VLOOKUP('Instruction Barèmes'!$D307,Listes!$A$43:$E$49,2,FALSE))),IF('Instruction Barèmes'!$E307&gt;Listes!$D$42,('Instruction Barèmes'!$E307*(VLOOKUP('Instruction Barèmes'!$D307,Listes!$A$43:$E$49,5,FALSE))),('Instruction Barèmes'!$E307*(VLOOKUP('Instruction Barèmes'!$D307,Listes!$A$43:$E$49,3,FALSE))+(VLOOKUP('Instruction Barèmes'!$D307,Listes!$A$43:$E$49,4,FALSE)))))))</f>
        <v/>
      </c>
      <c r="L307" s="240" t="str">
        <f>IF($G307="","",IF($C307=Listes!$B$34,Listes!$I$31,IF($C307=Listes!$B$35,(VLOOKUP('Instruction Barèmes'!$F307,Listes!$E$31:$F$36,2,FALSE)),IF($C307=Listes!$B$33,IF('Instruction Barèmes'!$E307&lt;=Listes!$A$64,'Instruction Barèmes'!$E307*Listes!$A$65,IF('Instruction Barèmes'!$E307&gt;Listes!$D$64,'Instruction Barèmes'!$E307*Listes!$D$65,(('Instruction Barèmes'!$E307*Listes!$B$65)+Listes!$C$65)))))))</f>
        <v/>
      </c>
      <c r="M307" s="279" t="str">
        <f>IF(Barèmes!M306="","",Barèmes!M306)</f>
        <v/>
      </c>
      <c r="N307" s="94" t="str">
        <f t="shared" si="16"/>
        <v/>
      </c>
      <c r="O307" s="254" t="str">
        <f t="shared" si="17"/>
        <v/>
      </c>
      <c r="P307" s="304" t="str">
        <f t="shared" si="18"/>
        <v/>
      </c>
      <c r="Q307" s="285" t="str">
        <f t="shared" si="19"/>
        <v/>
      </c>
      <c r="R307" s="259"/>
      <c r="S307" s="126"/>
    </row>
    <row r="308" spans="1:19" ht="20.100000000000001" customHeight="1" x14ac:dyDescent="0.25">
      <c r="A308" s="244">
        <v>302</v>
      </c>
      <c r="B308" s="252" t="str">
        <f>IF(Barèmes!B307="","",Barèmes!B307)</f>
        <v/>
      </c>
      <c r="C308" s="252" t="str">
        <f>IF(Barèmes!C307="","",Barèmes!C307)</f>
        <v/>
      </c>
      <c r="D308" s="252" t="str">
        <f>IF(Barèmes!D307="","",Barèmes!D307)</f>
        <v/>
      </c>
      <c r="E308" s="252" t="str">
        <f>IF(Barèmes!E307="","",Barèmes!E307)</f>
        <v/>
      </c>
      <c r="F308" s="252" t="str">
        <f>IF(Barèmes!F307="","",Barèmes!F307)</f>
        <v/>
      </c>
      <c r="G308" s="252" t="str">
        <f>IF(Barèmes!G307="","",Barèmes!G307)</f>
        <v/>
      </c>
      <c r="H308" s="252" t="str">
        <f>IF(Barèmes!H307="","",Barèmes!H307)</f>
        <v/>
      </c>
      <c r="I308" s="252" t="str">
        <f>IF(Barèmes!I307="","",Barèmes!I307)</f>
        <v/>
      </c>
      <c r="J308" s="240" t="str">
        <f>IF($G308="","",IF($C308=Listes!$B$32,IF('Instruction Barèmes'!$E308&lt;=Listes!$B$53,('Instruction Barèmes'!$E308*(VLOOKUP('Instruction Barèmes'!$D308,Listes!$A$54:$E$60,2,FALSE))),IF('Instruction Barèmes'!$E308&gt;Listes!$E$53,('Instruction Barèmes'!$E308*(VLOOKUP('Instruction Barèmes'!$D308,Listes!$A$54:$E$60,5,FALSE))),('Instruction Barèmes'!$E308*(VLOOKUP('Instruction Barèmes'!$D308,Listes!$A$54:$E$60,3,FALSE))+(VLOOKUP('Instruction Barèmes'!$D308,Listes!$A$54:$E$60,4,FALSE)))))))</f>
        <v/>
      </c>
      <c r="K308" s="240" t="str">
        <f>IF($G308="","",IF($C308=Listes!$B$31,IF('Instruction Barèmes'!$E308&lt;=Listes!$B$42,('Instruction Barèmes'!$E308*(VLOOKUP('Instruction Barèmes'!$D308,Listes!$A$43:$E$49,2,FALSE))),IF('Instruction Barèmes'!$E308&gt;Listes!$D$42,('Instruction Barèmes'!$E308*(VLOOKUP('Instruction Barèmes'!$D308,Listes!$A$43:$E$49,5,FALSE))),('Instruction Barèmes'!$E308*(VLOOKUP('Instruction Barèmes'!$D308,Listes!$A$43:$E$49,3,FALSE))+(VLOOKUP('Instruction Barèmes'!$D308,Listes!$A$43:$E$49,4,FALSE)))))))</f>
        <v/>
      </c>
      <c r="L308" s="240" t="str">
        <f>IF($G308="","",IF($C308=Listes!$B$34,Listes!$I$31,IF($C308=Listes!$B$35,(VLOOKUP('Instruction Barèmes'!$F308,Listes!$E$31:$F$36,2,FALSE)),IF($C308=Listes!$B$33,IF('Instruction Barèmes'!$E308&lt;=Listes!$A$64,'Instruction Barèmes'!$E308*Listes!$A$65,IF('Instruction Barèmes'!$E308&gt;Listes!$D$64,'Instruction Barèmes'!$E308*Listes!$D$65,(('Instruction Barèmes'!$E308*Listes!$B$65)+Listes!$C$65)))))))</f>
        <v/>
      </c>
      <c r="M308" s="279" t="str">
        <f>IF(Barèmes!M307="","",Barèmes!M307)</f>
        <v/>
      </c>
      <c r="N308" s="94" t="str">
        <f t="shared" si="16"/>
        <v/>
      </c>
      <c r="O308" s="254" t="str">
        <f t="shared" si="17"/>
        <v/>
      </c>
      <c r="P308" s="304" t="str">
        <f t="shared" si="18"/>
        <v/>
      </c>
      <c r="Q308" s="285" t="str">
        <f t="shared" si="19"/>
        <v/>
      </c>
      <c r="R308" s="259"/>
      <c r="S308" s="126"/>
    </row>
    <row r="309" spans="1:19" ht="20.100000000000001" customHeight="1" x14ac:dyDescent="0.25">
      <c r="A309" s="244">
        <v>303</v>
      </c>
      <c r="B309" s="252" t="str">
        <f>IF(Barèmes!B308="","",Barèmes!B308)</f>
        <v/>
      </c>
      <c r="C309" s="252" t="str">
        <f>IF(Barèmes!C308="","",Barèmes!C308)</f>
        <v/>
      </c>
      <c r="D309" s="252" t="str">
        <f>IF(Barèmes!D308="","",Barèmes!D308)</f>
        <v/>
      </c>
      <c r="E309" s="252" t="str">
        <f>IF(Barèmes!E308="","",Barèmes!E308)</f>
        <v/>
      </c>
      <c r="F309" s="252" t="str">
        <f>IF(Barèmes!F308="","",Barèmes!F308)</f>
        <v/>
      </c>
      <c r="G309" s="252" t="str">
        <f>IF(Barèmes!G308="","",Barèmes!G308)</f>
        <v/>
      </c>
      <c r="H309" s="252" t="str">
        <f>IF(Barèmes!H308="","",Barèmes!H308)</f>
        <v/>
      </c>
      <c r="I309" s="252" t="str">
        <f>IF(Barèmes!I308="","",Barèmes!I308)</f>
        <v/>
      </c>
      <c r="J309" s="240" t="str">
        <f>IF($G309="","",IF($C309=Listes!$B$32,IF('Instruction Barèmes'!$E309&lt;=Listes!$B$53,('Instruction Barèmes'!$E309*(VLOOKUP('Instruction Barèmes'!$D309,Listes!$A$54:$E$60,2,FALSE))),IF('Instruction Barèmes'!$E309&gt;Listes!$E$53,('Instruction Barèmes'!$E309*(VLOOKUP('Instruction Barèmes'!$D309,Listes!$A$54:$E$60,5,FALSE))),('Instruction Barèmes'!$E309*(VLOOKUP('Instruction Barèmes'!$D309,Listes!$A$54:$E$60,3,FALSE))+(VLOOKUP('Instruction Barèmes'!$D309,Listes!$A$54:$E$60,4,FALSE)))))))</f>
        <v/>
      </c>
      <c r="K309" s="240" t="str">
        <f>IF($G309="","",IF($C309=Listes!$B$31,IF('Instruction Barèmes'!$E309&lt;=Listes!$B$42,('Instruction Barèmes'!$E309*(VLOOKUP('Instruction Barèmes'!$D309,Listes!$A$43:$E$49,2,FALSE))),IF('Instruction Barèmes'!$E309&gt;Listes!$D$42,('Instruction Barèmes'!$E309*(VLOOKUP('Instruction Barèmes'!$D309,Listes!$A$43:$E$49,5,FALSE))),('Instruction Barèmes'!$E309*(VLOOKUP('Instruction Barèmes'!$D309,Listes!$A$43:$E$49,3,FALSE))+(VLOOKUP('Instruction Barèmes'!$D309,Listes!$A$43:$E$49,4,FALSE)))))))</f>
        <v/>
      </c>
      <c r="L309" s="240" t="str">
        <f>IF($G309="","",IF($C309=Listes!$B$34,Listes!$I$31,IF($C309=Listes!$B$35,(VLOOKUP('Instruction Barèmes'!$F309,Listes!$E$31:$F$36,2,FALSE)),IF($C309=Listes!$B$33,IF('Instruction Barèmes'!$E309&lt;=Listes!$A$64,'Instruction Barèmes'!$E309*Listes!$A$65,IF('Instruction Barèmes'!$E309&gt;Listes!$D$64,'Instruction Barèmes'!$E309*Listes!$D$65,(('Instruction Barèmes'!$E309*Listes!$B$65)+Listes!$C$65)))))))</f>
        <v/>
      </c>
      <c r="M309" s="279" t="str">
        <f>IF(Barèmes!M308="","",Barèmes!M308)</f>
        <v/>
      </c>
      <c r="N309" s="94" t="str">
        <f t="shared" si="16"/>
        <v/>
      </c>
      <c r="O309" s="254" t="str">
        <f t="shared" si="17"/>
        <v/>
      </c>
      <c r="P309" s="304" t="str">
        <f t="shared" si="18"/>
        <v/>
      </c>
      <c r="Q309" s="285" t="str">
        <f t="shared" si="19"/>
        <v/>
      </c>
      <c r="R309" s="259"/>
      <c r="S309" s="126"/>
    </row>
    <row r="310" spans="1:19" ht="20.100000000000001" customHeight="1" x14ac:dyDescent="0.25">
      <c r="A310" s="244">
        <v>304</v>
      </c>
      <c r="B310" s="252" t="str">
        <f>IF(Barèmes!B309="","",Barèmes!B309)</f>
        <v/>
      </c>
      <c r="C310" s="252" t="str">
        <f>IF(Barèmes!C309="","",Barèmes!C309)</f>
        <v/>
      </c>
      <c r="D310" s="252" t="str">
        <f>IF(Barèmes!D309="","",Barèmes!D309)</f>
        <v/>
      </c>
      <c r="E310" s="252" t="str">
        <f>IF(Barèmes!E309="","",Barèmes!E309)</f>
        <v/>
      </c>
      <c r="F310" s="252" t="str">
        <f>IF(Barèmes!F309="","",Barèmes!F309)</f>
        <v/>
      </c>
      <c r="G310" s="252" t="str">
        <f>IF(Barèmes!G309="","",Barèmes!G309)</f>
        <v/>
      </c>
      <c r="H310" s="252" t="str">
        <f>IF(Barèmes!H309="","",Barèmes!H309)</f>
        <v/>
      </c>
      <c r="I310" s="252" t="str">
        <f>IF(Barèmes!I309="","",Barèmes!I309)</f>
        <v/>
      </c>
      <c r="J310" s="240" t="str">
        <f>IF($G310="","",IF($C310=Listes!$B$32,IF('Instruction Barèmes'!$E310&lt;=Listes!$B$53,('Instruction Barèmes'!$E310*(VLOOKUP('Instruction Barèmes'!$D310,Listes!$A$54:$E$60,2,FALSE))),IF('Instruction Barèmes'!$E310&gt;Listes!$E$53,('Instruction Barèmes'!$E310*(VLOOKUP('Instruction Barèmes'!$D310,Listes!$A$54:$E$60,5,FALSE))),('Instruction Barèmes'!$E310*(VLOOKUP('Instruction Barèmes'!$D310,Listes!$A$54:$E$60,3,FALSE))+(VLOOKUP('Instruction Barèmes'!$D310,Listes!$A$54:$E$60,4,FALSE)))))))</f>
        <v/>
      </c>
      <c r="K310" s="240" t="str">
        <f>IF($G310="","",IF($C310=Listes!$B$31,IF('Instruction Barèmes'!$E310&lt;=Listes!$B$42,('Instruction Barèmes'!$E310*(VLOOKUP('Instruction Barèmes'!$D310,Listes!$A$43:$E$49,2,FALSE))),IF('Instruction Barèmes'!$E310&gt;Listes!$D$42,('Instruction Barèmes'!$E310*(VLOOKUP('Instruction Barèmes'!$D310,Listes!$A$43:$E$49,5,FALSE))),('Instruction Barèmes'!$E310*(VLOOKUP('Instruction Barèmes'!$D310,Listes!$A$43:$E$49,3,FALSE))+(VLOOKUP('Instruction Barèmes'!$D310,Listes!$A$43:$E$49,4,FALSE)))))))</f>
        <v/>
      </c>
      <c r="L310" s="240" t="str">
        <f>IF($G310="","",IF($C310=Listes!$B$34,Listes!$I$31,IF($C310=Listes!$B$35,(VLOOKUP('Instruction Barèmes'!$F310,Listes!$E$31:$F$36,2,FALSE)),IF($C310=Listes!$B$33,IF('Instruction Barèmes'!$E310&lt;=Listes!$A$64,'Instruction Barèmes'!$E310*Listes!$A$65,IF('Instruction Barèmes'!$E310&gt;Listes!$D$64,'Instruction Barèmes'!$E310*Listes!$D$65,(('Instruction Barèmes'!$E310*Listes!$B$65)+Listes!$C$65)))))))</f>
        <v/>
      </c>
      <c r="M310" s="279" t="str">
        <f>IF(Barèmes!M309="","",Barèmes!M309)</f>
        <v/>
      </c>
      <c r="N310" s="94" t="str">
        <f t="shared" si="16"/>
        <v/>
      </c>
      <c r="O310" s="254" t="str">
        <f t="shared" si="17"/>
        <v/>
      </c>
      <c r="P310" s="304" t="str">
        <f t="shared" si="18"/>
        <v/>
      </c>
      <c r="Q310" s="285" t="str">
        <f t="shared" si="19"/>
        <v/>
      </c>
      <c r="R310" s="259"/>
      <c r="S310" s="126"/>
    </row>
    <row r="311" spans="1:19" ht="20.100000000000001" customHeight="1" x14ac:dyDescent="0.25">
      <c r="A311" s="244">
        <v>305</v>
      </c>
      <c r="B311" s="252" t="str">
        <f>IF(Barèmes!B310="","",Barèmes!B310)</f>
        <v/>
      </c>
      <c r="C311" s="252" t="str">
        <f>IF(Barèmes!C310="","",Barèmes!C310)</f>
        <v/>
      </c>
      <c r="D311" s="252" t="str">
        <f>IF(Barèmes!D310="","",Barèmes!D310)</f>
        <v/>
      </c>
      <c r="E311" s="252" t="str">
        <f>IF(Barèmes!E310="","",Barèmes!E310)</f>
        <v/>
      </c>
      <c r="F311" s="252" t="str">
        <f>IF(Barèmes!F310="","",Barèmes!F310)</f>
        <v/>
      </c>
      <c r="G311" s="252" t="str">
        <f>IF(Barèmes!G310="","",Barèmes!G310)</f>
        <v/>
      </c>
      <c r="H311" s="252" t="str">
        <f>IF(Barèmes!H310="","",Barèmes!H310)</f>
        <v/>
      </c>
      <c r="I311" s="252" t="str">
        <f>IF(Barèmes!I310="","",Barèmes!I310)</f>
        <v/>
      </c>
      <c r="J311" s="240" t="str">
        <f>IF($G311="","",IF($C311=Listes!$B$32,IF('Instruction Barèmes'!$E311&lt;=Listes!$B$53,('Instruction Barèmes'!$E311*(VLOOKUP('Instruction Barèmes'!$D311,Listes!$A$54:$E$60,2,FALSE))),IF('Instruction Barèmes'!$E311&gt;Listes!$E$53,('Instruction Barèmes'!$E311*(VLOOKUP('Instruction Barèmes'!$D311,Listes!$A$54:$E$60,5,FALSE))),('Instruction Barèmes'!$E311*(VLOOKUP('Instruction Barèmes'!$D311,Listes!$A$54:$E$60,3,FALSE))+(VLOOKUP('Instruction Barèmes'!$D311,Listes!$A$54:$E$60,4,FALSE)))))))</f>
        <v/>
      </c>
      <c r="K311" s="240" t="str">
        <f>IF($G311="","",IF($C311=Listes!$B$31,IF('Instruction Barèmes'!$E311&lt;=Listes!$B$42,('Instruction Barèmes'!$E311*(VLOOKUP('Instruction Barèmes'!$D311,Listes!$A$43:$E$49,2,FALSE))),IF('Instruction Barèmes'!$E311&gt;Listes!$D$42,('Instruction Barèmes'!$E311*(VLOOKUP('Instruction Barèmes'!$D311,Listes!$A$43:$E$49,5,FALSE))),('Instruction Barèmes'!$E311*(VLOOKUP('Instruction Barèmes'!$D311,Listes!$A$43:$E$49,3,FALSE))+(VLOOKUP('Instruction Barèmes'!$D311,Listes!$A$43:$E$49,4,FALSE)))))))</f>
        <v/>
      </c>
      <c r="L311" s="240" t="str">
        <f>IF($G311="","",IF($C311=Listes!$B$34,Listes!$I$31,IF($C311=Listes!$B$35,(VLOOKUP('Instruction Barèmes'!$F311,Listes!$E$31:$F$36,2,FALSE)),IF($C311=Listes!$B$33,IF('Instruction Barèmes'!$E311&lt;=Listes!$A$64,'Instruction Barèmes'!$E311*Listes!$A$65,IF('Instruction Barèmes'!$E311&gt;Listes!$D$64,'Instruction Barèmes'!$E311*Listes!$D$65,(('Instruction Barèmes'!$E311*Listes!$B$65)+Listes!$C$65)))))))</f>
        <v/>
      </c>
      <c r="M311" s="279" t="str">
        <f>IF(Barèmes!M310="","",Barèmes!M310)</f>
        <v/>
      </c>
      <c r="N311" s="94" t="str">
        <f t="shared" si="16"/>
        <v/>
      </c>
      <c r="O311" s="254" t="str">
        <f t="shared" si="17"/>
        <v/>
      </c>
      <c r="P311" s="304" t="str">
        <f t="shared" si="18"/>
        <v/>
      </c>
      <c r="Q311" s="285" t="str">
        <f t="shared" si="19"/>
        <v/>
      </c>
      <c r="R311" s="259"/>
      <c r="S311" s="126"/>
    </row>
    <row r="312" spans="1:19" ht="20.100000000000001" customHeight="1" x14ac:dyDescent="0.25">
      <c r="A312" s="244">
        <v>306</v>
      </c>
      <c r="B312" s="252" t="str">
        <f>IF(Barèmes!B311="","",Barèmes!B311)</f>
        <v/>
      </c>
      <c r="C312" s="252" t="str">
        <f>IF(Barèmes!C311="","",Barèmes!C311)</f>
        <v/>
      </c>
      <c r="D312" s="252" t="str">
        <f>IF(Barèmes!D311="","",Barèmes!D311)</f>
        <v/>
      </c>
      <c r="E312" s="252" t="str">
        <f>IF(Barèmes!E311="","",Barèmes!E311)</f>
        <v/>
      </c>
      <c r="F312" s="252" t="str">
        <f>IF(Barèmes!F311="","",Barèmes!F311)</f>
        <v/>
      </c>
      <c r="G312" s="252" t="str">
        <f>IF(Barèmes!G311="","",Barèmes!G311)</f>
        <v/>
      </c>
      <c r="H312" s="252" t="str">
        <f>IF(Barèmes!H311="","",Barèmes!H311)</f>
        <v/>
      </c>
      <c r="I312" s="252" t="str">
        <f>IF(Barèmes!I311="","",Barèmes!I311)</f>
        <v/>
      </c>
      <c r="J312" s="240" t="str">
        <f>IF($G312="","",IF($C312=Listes!$B$32,IF('Instruction Barèmes'!$E312&lt;=Listes!$B$53,('Instruction Barèmes'!$E312*(VLOOKUP('Instruction Barèmes'!$D312,Listes!$A$54:$E$60,2,FALSE))),IF('Instruction Barèmes'!$E312&gt;Listes!$E$53,('Instruction Barèmes'!$E312*(VLOOKUP('Instruction Barèmes'!$D312,Listes!$A$54:$E$60,5,FALSE))),('Instruction Barèmes'!$E312*(VLOOKUP('Instruction Barèmes'!$D312,Listes!$A$54:$E$60,3,FALSE))+(VLOOKUP('Instruction Barèmes'!$D312,Listes!$A$54:$E$60,4,FALSE)))))))</f>
        <v/>
      </c>
      <c r="K312" s="240" t="str">
        <f>IF($G312="","",IF($C312=Listes!$B$31,IF('Instruction Barèmes'!$E312&lt;=Listes!$B$42,('Instruction Barèmes'!$E312*(VLOOKUP('Instruction Barèmes'!$D312,Listes!$A$43:$E$49,2,FALSE))),IF('Instruction Barèmes'!$E312&gt;Listes!$D$42,('Instruction Barèmes'!$E312*(VLOOKUP('Instruction Barèmes'!$D312,Listes!$A$43:$E$49,5,FALSE))),('Instruction Barèmes'!$E312*(VLOOKUP('Instruction Barèmes'!$D312,Listes!$A$43:$E$49,3,FALSE))+(VLOOKUP('Instruction Barèmes'!$D312,Listes!$A$43:$E$49,4,FALSE)))))))</f>
        <v/>
      </c>
      <c r="L312" s="240" t="str">
        <f>IF($G312="","",IF($C312=Listes!$B$34,Listes!$I$31,IF($C312=Listes!$B$35,(VLOOKUP('Instruction Barèmes'!$F312,Listes!$E$31:$F$36,2,FALSE)),IF($C312=Listes!$B$33,IF('Instruction Barèmes'!$E312&lt;=Listes!$A$64,'Instruction Barèmes'!$E312*Listes!$A$65,IF('Instruction Barèmes'!$E312&gt;Listes!$D$64,'Instruction Barèmes'!$E312*Listes!$D$65,(('Instruction Barèmes'!$E312*Listes!$B$65)+Listes!$C$65)))))))</f>
        <v/>
      </c>
      <c r="M312" s="279" t="str">
        <f>IF(Barèmes!M311="","",Barèmes!M311)</f>
        <v/>
      </c>
      <c r="N312" s="94" t="str">
        <f t="shared" si="16"/>
        <v/>
      </c>
      <c r="O312" s="254" t="str">
        <f t="shared" si="17"/>
        <v/>
      </c>
      <c r="P312" s="304" t="str">
        <f t="shared" si="18"/>
        <v/>
      </c>
      <c r="Q312" s="285" t="str">
        <f t="shared" si="19"/>
        <v/>
      </c>
      <c r="R312" s="259"/>
      <c r="S312" s="126"/>
    </row>
    <row r="313" spans="1:19" ht="20.100000000000001" customHeight="1" x14ac:dyDescent="0.25">
      <c r="A313" s="244">
        <v>307</v>
      </c>
      <c r="B313" s="252" t="str">
        <f>IF(Barèmes!B312="","",Barèmes!B312)</f>
        <v/>
      </c>
      <c r="C313" s="252" t="str">
        <f>IF(Barèmes!C312="","",Barèmes!C312)</f>
        <v/>
      </c>
      <c r="D313" s="252" t="str">
        <f>IF(Barèmes!D312="","",Barèmes!D312)</f>
        <v/>
      </c>
      <c r="E313" s="252" t="str">
        <f>IF(Barèmes!E312="","",Barèmes!E312)</f>
        <v/>
      </c>
      <c r="F313" s="252" t="str">
        <f>IF(Barèmes!F312="","",Barèmes!F312)</f>
        <v/>
      </c>
      <c r="G313" s="252" t="str">
        <f>IF(Barèmes!G312="","",Barèmes!G312)</f>
        <v/>
      </c>
      <c r="H313" s="252" t="str">
        <f>IF(Barèmes!H312="","",Barèmes!H312)</f>
        <v/>
      </c>
      <c r="I313" s="252" t="str">
        <f>IF(Barèmes!I312="","",Barèmes!I312)</f>
        <v/>
      </c>
      <c r="J313" s="240" t="str">
        <f>IF($G313="","",IF($C313=Listes!$B$32,IF('Instruction Barèmes'!$E313&lt;=Listes!$B$53,('Instruction Barèmes'!$E313*(VLOOKUP('Instruction Barèmes'!$D313,Listes!$A$54:$E$60,2,FALSE))),IF('Instruction Barèmes'!$E313&gt;Listes!$E$53,('Instruction Barèmes'!$E313*(VLOOKUP('Instruction Barèmes'!$D313,Listes!$A$54:$E$60,5,FALSE))),('Instruction Barèmes'!$E313*(VLOOKUP('Instruction Barèmes'!$D313,Listes!$A$54:$E$60,3,FALSE))+(VLOOKUP('Instruction Barèmes'!$D313,Listes!$A$54:$E$60,4,FALSE)))))))</f>
        <v/>
      </c>
      <c r="K313" s="240" t="str">
        <f>IF($G313="","",IF($C313=Listes!$B$31,IF('Instruction Barèmes'!$E313&lt;=Listes!$B$42,('Instruction Barèmes'!$E313*(VLOOKUP('Instruction Barèmes'!$D313,Listes!$A$43:$E$49,2,FALSE))),IF('Instruction Barèmes'!$E313&gt;Listes!$D$42,('Instruction Barèmes'!$E313*(VLOOKUP('Instruction Barèmes'!$D313,Listes!$A$43:$E$49,5,FALSE))),('Instruction Barèmes'!$E313*(VLOOKUP('Instruction Barèmes'!$D313,Listes!$A$43:$E$49,3,FALSE))+(VLOOKUP('Instruction Barèmes'!$D313,Listes!$A$43:$E$49,4,FALSE)))))))</f>
        <v/>
      </c>
      <c r="L313" s="240" t="str">
        <f>IF($G313="","",IF($C313=Listes!$B$34,Listes!$I$31,IF($C313=Listes!$B$35,(VLOOKUP('Instruction Barèmes'!$F313,Listes!$E$31:$F$36,2,FALSE)),IF($C313=Listes!$B$33,IF('Instruction Barèmes'!$E313&lt;=Listes!$A$64,'Instruction Barèmes'!$E313*Listes!$A$65,IF('Instruction Barèmes'!$E313&gt;Listes!$D$64,'Instruction Barèmes'!$E313*Listes!$D$65,(('Instruction Barèmes'!$E313*Listes!$B$65)+Listes!$C$65)))))))</f>
        <v/>
      </c>
      <c r="M313" s="279" t="str">
        <f>IF(Barèmes!M312="","",Barèmes!M312)</f>
        <v/>
      </c>
      <c r="N313" s="94" t="str">
        <f t="shared" si="16"/>
        <v/>
      </c>
      <c r="O313" s="254" t="str">
        <f t="shared" si="17"/>
        <v/>
      </c>
      <c r="P313" s="304" t="str">
        <f t="shared" si="18"/>
        <v/>
      </c>
      <c r="Q313" s="285" t="str">
        <f t="shared" si="19"/>
        <v/>
      </c>
      <c r="R313" s="259"/>
      <c r="S313" s="126"/>
    </row>
    <row r="314" spans="1:19" ht="20.100000000000001" customHeight="1" x14ac:dyDescent="0.25">
      <c r="A314" s="244">
        <v>308</v>
      </c>
      <c r="B314" s="252" t="str">
        <f>IF(Barèmes!B313="","",Barèmes!B313)</f>
        <v/>
      </c>
      <c r="C314" s="252" t="str">
        <f>IF(Barèmes!C313="","",Barèmes!C313)</f>
        <v/>
      </c>
      <c r="D314" s="252" t="str">
        <f>IF(Barèmes!D313="","",Barèmes!D313)</f>
        <v/>
      </c>
      <c r="E314" s="252" t="str">
        <f>IF(Barèmes!E313="","",Barèmes!E313)</f>
        <v/>
      </c>
      <c r="F314" s="252" t="str">
        <f>IF(Barèmes!F313="","",Barèmes!F313)</f>
        <v/>
      </c>
      <c r="G314" s="252" t="str">
        <f>IF(Barèmes!G313="","",Barèmes!G313)</f>
        <v/>
      </c>
      <c r="H314" s="252" t="str">
        <f>IF(Barèmes!H313="","",Barèmes!H313)</f>
        <v/>
      </c>
      <c r="I314" s="252" t="str">
        <f>IF(Barèmes!I313="","",Barèmes!I313)</f>
        <v/>
      </c>
      <c r="J314" s="240" t="str">
        <f>IF($G314="","",IF($C314=Listes!$B$32,IF('Instruction Barèmes'!$E314&lt;=Listes!$B$53,('Instruction Barèmes'!$E314*(VLOOKUP('Instruction Barèmes'!$D314,Listes!$A$54:$E$60,2,FALSE))),IF('Instruction Barèmes'!$E314&gt;Listes!$E$53,('Instruction Barèmes'!$E314*(VLOOKUP('Instruction Barèmes'!$D314,Listes!$A$54:$E$60,5,FALSE))),('Instruction Barèmes'!$E314*(VLOOKUP('Instruction Barèmes'!$D314,Listes!$A$54:$E$60,3,FALSE))+(VLOOKUP('Instruction Barèmes'!$D314,Listes!$A$54:$E$60,4,FALSE)))))))</f>
        <v/>
      </c>
      <c r="K314" s="240" t="str">
        <f>IF($G314="","",IF($C314=Listes!$B$31,IF('Instruction Barèmes'!$E314&lt;=Listes!$B$42,('Instruction Barèmes'!$E314*(VLOOKUP('Instruction Barèmes'!$D314,Listes!$A$43:$E$49,2,FALSE))),IF('Instruction Barèmes'!$E314&gt;Listes!$D$42,('Instruction Barèmes'!$E314*(VLOOKUP('Instruction Barèmes'!$D314,Listes!$A$43:$E$49,5,FALSE))),('Instruction Barèmes'!$E314*(VLOOKUP('Instruction Barèmes'!$D314,Listes!$A$43:$E$49,3,FALSE))+(VLOOKUP('Instruction Barèmes'!$D314,Listes!$A$43:$E$49,4,FALSE)))))))</f>
        <v/>
      </c>
      <c r="L314" s="240" t="str">
        <f>IF($G314="","",IF($C314=Listes!$B$34,Listes!$I$31,IF($C314=Listes!$B$35,(VLOOKUP('Instruction Barèmes'!$F314,Listes!$E$31:$F$36,2,FALSE)),IF($C314=Listes!$B$33,IF('Instruction Barèmes'!$E314&lt;=Listes!$A$64,'Instruction Barèmes'!$E314*Listes!$A$65,IF('Instruction Barèmes'!$E314&gt;Listes!$D$64,'Instruction Barèmes'!$E314*Listes!$D$65,(('Instruction Barèmes'!$E314*Listes!$B$65)+Listes!$C$65)))))))</f>
        <v/>
      </c>
      <c r="M314" s="279" t="str">
        <f>IF(Barèmes!M313="","",Barèmes!M313)</f>
        <v/>
      </c>
      <c r="N314" s="94" t="str">
        <f t="shared" si="16"/>
        <v/>
      </c>
      <c r="O314" s="254" t="str">
        <f t="shared" si="17"/>
        <v/>
      </c>
      <c r="P314" s="304" t="str">
        <f t="shared" si="18"/>
        <v/>
      </c>
      <c r="Q314" s="285" t="str">
        <f t="shared" si="19"/>
        <v/>
      </c>
      <c r="R314" s="259"/>
      <c r="S314" s="126"/>
    </row>
    <row r="315" spans="1:19" ht="20.100000000000001" customHeight="1" x14ac:dyDescent="0.25">
      <c r="A315" s="244">
        <v>309</v>
      </c>
      <c r="B315" s="252" t="str">
        <f>IF(Barèmes!B314="","",Barèmes!B314)</f>
        <v/>
      </c>
      <c r="C315" s="252" t="str">
        <f>IF(Barèmes!C314="","",Barèmes!C314)</f>
        <v/>
      </c>
      <c r="D315" s="252" t="str">
        <f>IF(Barèmes!D314="","",Barèmes!D314)</f>
        <v/>
      </c>
      <c r="E315" s="252" t="str">
        <f>IF(Barèmes!E314="","",Barèmes!E314)</f>
        <v/>
      </c>
      <c r="F315" s="252" t="str">
        <f>IF(Barèmes!F314="","",Barèmes!F314)</f>
        <v/>
      </c>
      <c r="G315" s="252" t="str">
        <f>IF(Barèmes!G314="","",Barèmes!G314)</f>
        <v/>
      </c>
      <c r="H315" s="252" t="str">
        <f>IF(Barèmes!H314="","",Barèmes!H314)</f>
        <v/>
      </c>
      <c r="I315" s="252" t="str">
        <f>IF(Barèmes!I314="","",Barèmes!I314)</f>
        <v/>
      </c>
      <c r="J315" s="240" t="str">
        <f>IF($G315="","",IF($C315=Listes!$B$32,IF('Instruction Barèmes'!$E315&lt;=Listes!$B$53,('Instruction Barèmes'!$E315*(VLOOKUP('Instruction Barèmes'!$D315,Listes!$A$54:$E$60,2,FALSE))),IF('Instruction Barèmes'!$E315&gt;Listes!$E$53,('Instruction Barèmes'!$E315*(VLOOKUP('Instruction Barèmes'!$D315,Listes!$A$54:$E$60,5,FALSE))),('Instruction Barèmes'!$E315*(VLOOKUP('Instruction Barèmes'!$D315,Listes!$A$54:$E$60,3,FALSE))+(VLOOKUP('Instruction Barèmes'!$D315,Listes!$A$54:$E$60,4,FALSE)))))))</f>
        <v/>
      </c>
      <c r="K315" s="240" t="str">
        <f>IF($G315="","",IF($C315=Listes!$B$31,IF('Instruction Barèmes'!$E315&lt;=Listes!$B$42,('Instruction Barèmes'!$E315*(VLOOKUP('Instruction Barèmes'!$D315,Listes!$A$43:$E$49,2,FALSE))),IF('Instruction Barèmes'!$E315&gt;Listes!$D$42,('Instruction Barèmes'!$E315*(VLOOKUP('Instruction Barèmes'!$D315,Listes!$A$43:$E$49,5,FALSE))),('Instruction Barèmes'!$E315*(VLOOKUP('Instruction Barèmes'!$D315,Listes!$A$43:$E$49,3,FALSE))+(VLOOKUP('Instruction Barèmes'!$D315,Listes!$A$43:$E$49,4,FALSE)))))))</f>
        <v/>
      </c>
      <c r="L315" s="240" t="str">
        <f>IF($G315="","",IF($C315=Listes!$B$34,Listes!$I$31,IF($C315=Listes!$B$35,(VLOOKUP('Instruction Barèmes'!$F315,Listes!$E$31:$F$36,2,FALSE)),IF($C315=Listes!$B$33,IF('Instruction Barèmes'!$E315&lt;=Listes!$A$64,'Instruction Barèmes'!$E315*Listes!$A$65,IF('Instruction Barèmes'!$E315&gt;Listes!$D$64,'Instruction Barèmes'!$E315*Listes!$D$65,(('Instruction Barèmes'!$E315*Listes!$B$65)+Listes!$C$65)))))))</f>
        <v/>
      </c>
      <c r="M315" s="279" t="str">
        <f>IF(Barèmes!M314="","",Barèmes!M314)</f>
        <v/>
      </c>
      <c r="N315" s="94" t="str">
        <f t="shared" si="16"/>
        <v/>
      </c>
      <c r="O315" s="254" t="str">
        <f t="shared" si="17"/>
        <v/>
      </c>
      <c r="P315" s="304" t="str">
        <f t="shared" si="18"/>
        <v/>
      </c>
      <c r="Q315" s="285" t="str">
        <f t="shared" si="19"/>
        <v/>
      </c>
      <c r="R315" s="259"/>
      <c r="S315" s="126"/>
    </row>
    <row r="316" spans="1:19" ht="20.100000000000001" customHeight="1" x14ac:dyDescent="0.25">
      <c r="A316" s="244">
        <v>310</v>
      </c>
      <c r="B316" s="252" t="str">
        <f>IF(Barèmes!B315="","",Barèmes!B315)</f>
        <v/>
      </c>
      <c r="C316" s="252" t="str">
        <f>IF(Barèmes!C315="","",Barèmes!C315)</f>
        <v/>
      </c>
      <c r="D316" s="252" t="str">
        <f>IF(Barèmes!D315="","",Barèmes!D315)</f>
        <v/>
      </c>
      <c r="E316" s="252" t="str">
        <f>IF(Barèmes!E315="","",Barèmes!E315)</f>
        <v/>
      </c>
      <c r="F316" s="252" t="str">
        <f>IF(Barèmes!F315="","",Barèmes!F315)</f>
        <v/>
      </c>
      <c r="G316" s="252" t="str">
        <f>IF(Barèmes!G315="","",Barèmes!G315)</f>
        <v/>
      </c>
      <c r="H316" s="252" t="str">
        <f>IF(Barèmes!H315="","",Barèmes!H315)</f>
        <v/>
      </c>
      <c r="I316" s="252" t="str">
        <f>IF(Barèmes!I315="","",Barèmes!I315)</f>
        <v/>
      </c>
      <c r="J316" s="240" t="str">
        <f>IF($G316="","",IF($C316=Listes!$B$32,IF('Instruction Barèmes'!$E316&lt;=Listes!$B$53,('Instruction Barèmes'!$E316*(VLOOKUP('Instruction Barèmes'!$D316,Listes!$A$54:$E$60,2,FALSE))),IF('Instruction Barèmes'!$E316&gt;Listes!$E$53,('Instruction Barèmes'!$E316*(VLOOKUP('Instruction Barèmes'!$D316,Listes!$A$54:$E$60,5,FALSE))),('Instruction Barèmes'!$E316*(VLOOKUP('Instruction Barèmes'!$D316,Listes!$A$54:$E$60,3,FALSE))+(VLOOKUP('Instruction Barèmes'!$D316,Listes!$A$54:$E$60,4,FALSE)))))))</f>
        <v/>
      </c>
      <c r="K316" s="240" t="str">
        <f>IF($G316="","",IF($C316=Listes!$B$31,IF('Instruction Barèmes'!$E316&lt;=Listes!$B$42,('Instruction Barèmes'!$E316*(VLOOKUP('Instruction Barèmes'!$D316,Listes!$A$43:$E$49,2,FALSE))),IF('Instruction Barèmes'!$E316&gt;Listes!$D$42,('Instruction Barèmes'!$E316*(VLOOKUP('Instruction Barèmes'!$D316,Listes!$A$43:$E$49,5,FALSE))),('Instruction Barèmes'!$E316*(VLOOKUP('Instruction Barèmes'!$D316,Listes!$A$43:$E$49,3,FALSE))+(VLOOKUP('Instruction Barèmes'!$D316,Listes!$A$43:$E$49,4,FALSE)))))))</f>
        <v/>
      </c>
      <c r="L316" s="240" t="str">
        <f>IF($G316="","",IF($C316=Listes!$B$34,Listes!$I$31,IF($C316=Listes!$B$35,(VLOOKUP('Instruction Barèmes'!$F316,Listes!$E$31:$F$36,2,FALSE)),IF($C316=Listes!$B$33,IF('Instruction Barèmes'!$E316&lt;=Listes!$A$64,'Instruction Barèmes'!$E316*Listes!$A$65,IF('Instruction Barèmes'!$E316&gt;Listes!$D$64,'Instruction Barèmes'!$E316*Listes!$D$65,(('Instruction Barèmes'!$E316*Listes!$B$65)+Listes!$C$65)))))))</f>
        <v/>
      </c>
      <c r="M316" s="279" t="str">
        <f>IF(Barèmes!M315="","",Barèmes!M315)</f>
        <v/>
      </c>
      <c r="N316" s="94" t="str">
        <f t="shared" si="16"/>
        <v/>
      </c>
      <c r="O316" s="254" t="str">
        <f t="shared" si="17"/>
        <v/>
      </c>
      <c r="P316" s="304" t="str">
        <f t="shared" si="18"/>
        <v/>
      </c>
      <c r="Q316" s="285" t="str">
        <f t="shared" si="19"/>
        <v/>
      </c>
      <c r="R316" s="259"/>
      <c r="S316" s="126"/>
    </row>
    <row r="317" spans="1:19" ht="20.100000000000001" customHeight="1" x14ac:dyDescent="0.25">
      <c r="A317" s="244">
        <v>311</v>
      </c>
      <c r="B317" s="252" t="str">
        <f>IF(Barèmes!B316="","",Barèmes!B316)</f>
        <v/>
      </c>
      <c r="C317" s="252" t="str">
        <f>IF(Barèmes!C316="","",Barèmes!C316)</f>
        <v/>
      </c>
      <c r="D317" s="252" t="str">
        <f>IF(Barèmes!D316="","",Barèmes!D316)</f>
        <v/>
      </c>
      <c r="E317" s="252" t="str">
        <f>IF(Barèmes!E316="","",Barèmes!E316)</f>
        <v/>
      </c>
      <c r="F317" s="252" t="str">
        <f>IF(Barèmes!F316="","",Barèmes!F316)</f>
        <v/>
      </c>
      <c r="G317" s="252" t="str">
        <f>IF(Barèmes!G316="","",Barèmes!G316)</f>
        <v/>
      </c>
      <c r="H317" s="252" t="str">
        <f>IF(Barèmes!H316="","",Barèmes!H316)</f>
        <v/>
      </c>
      <c r="I317" s="252" t="str">
        <f>IF(Barèmes!I316="","",Barèmes!I316)</f>
        <v/>
      </c>
      <c r="J317" s="240" t="str">
        <f>IF($G317="","",IF($C317=Listes!$B$32,IF('Instruction Barèmes'!$E317&lt;=Listes!$B$53,('Instruction Barèmes'!$E317*(VLOOKUP('Instruction Barèmes'!$D317,Listes!$A$54:$E$60,2,FALSE))),IF('Instruction Barèmes'!$E317&gt;Listes!$E$53,('Instruction Barèmes'!$E317*(VLOOKUP('Instruction Barèmes'!$D317,Listes!$A$54:$E$60,5,FALSE))),('Instruction Barèmes'!$E317*(VLOOKUP('Instruction Barèmes'!$D317,Listes!$A$54:$E$60,3,FALSE))+(VLOOKUP('Instruction Barèmes'!$D317,Listes!$A$54:$E$60,4,FALSE)))))))</f>
        <v/>
      </c>
      <c r="K317" s="240" t="str">
        <f>IF($G317="","",IF($C317=Listes!$B$31,IF('Instruction Barèmes'!$E317&lt;=Listes!$B$42,('Instruction Barèmes'!$E317*(VLOOKUP('Instruction Barèmes'!$D317,Listes!$A$43:$E$49,2,FALSE))),IF('Instruction Barèmes'!$E317&gt;Listes!$D$42,('Instruction Barèmes'!$E317*(VLOOKUP('Instruction Barèmes'!$D317,Listes!$A$43:$E$49,5,FALSE))),('Instruction Barèmes'!$E317*(VLOOKUP('Instruction Barèmes'!$D317,Listes!$A$43:$E$49,3,FALSE))+(VLOOKUP('Instruction Barèmes'!$D317,Listes!$A$43:$E$49,4,FALSE)))))))</f>
        <v/>
      </c>
      <c r="L317" s="240" t="str">
        <f>IF($G317="","",IF($C317=Listes!$B$34,Listes!$I$31,IF($C317=Listes!$B$35,(VLOOKUP('Instruction Barèmes'!$F317,Listes!$E$31:$F$36,2,FALSE)),IF($C317=Listes!$B$33,IF('Instruction Barèmes'!$E317&lt;=Listes!$A$64,'Instruction Barèmes'!$E317*Listes!$A$65,IF('Instruction Barèmes'!$E317&gt;Listes!$D$64,'Instruction Barèmes'!$E317*Listes!$D$65,(('Instruction Barèmes'!$E317*Listes!$B$65)+Listes!$C$65)))))))</f>
        <v/>
      </c>
      <c r="M317" s="279" t="str">
        <f>IF(Barèmes!M316="","",Barèmes!M316)</f>
        <v/>
      </c>
      <c r="N317" s="94" t="str">
        <f t="shared" si="16"/>
        <v/>
      </c>
      <c r="O317" s="254" t="str">
        <f t="shared" si="17"/>
        <v/>
      </c>
      <c r="P317" s="304" t="str">
        <f t="shared" si="18"/>
        <v/>
      </c>
      <c r="Q317" s="285" t="str">
        <f t="shared" si="19"/>
        <v/>
      </c>
      <c r="R317" s="259"/>
      <c r="S317" s="126"/>
    </row>
    <row r="318" spans="1:19" ht="20.100000000000001" customHeight="1" x14ac:dyDescent="0.25">
      <c r="A318" s="244">
        <v>312</v>
      </c>
      <c r="B318" s="252" t="str">
        <f>IF(Barèmes!B317="","",Barèmes!B317)</f>
        <v/>
      </c>
      <c r="C318" s="252" t="str">
        <f>IF(Barèmes!C317="","",Barèmes!C317)</f>
        <v/>
      </c>
      <c r="D318" s="252" t="str">
        <f>IF(Barèmes!D317="","",Barèmes!D317)</f>
        <v/>
      </c>
      <c r="E318" s="252" t="str">
        <f>IF(Barèmes!E317="","",Barèmes!E317)</f>
        <v/>
      </c>
      <c r="F318" s="252" t="str">
        <f>IF(Barèmes!F317="","",Barèmes!F317)</f>
        <v/>
      </c>
      <c r="G318" s="252" t="str">
        <f>IF(Barèmes!G317="","",Barèmes!G317)</f>
        <v/>
      </c>
      <c r="H318" s="252" t="str">
        <f>IF(Barèmes!H317="","",Barèmes!H317)</f>
        <v/>
      </c>
      <c r="I318" s="252" t="str">
        <f>IF(Barèmes!I317="","",Barèmes!I317)</f>
        <v/>
      </c>
      <c r="J318" s="240" t="str">
        <f>IF($G318="","",IF($C318=Listes!$B$32,IF('Instruction Barèmes'!$E318&lt;=Listes!$B$53,('Instruction Barèmes'!$E318*(VLOOKUP('Instruction Barèmes'!$D318,Listes!$A$54:$E$60,2,FALSE))),IF('Instruction Barèmes'!$E318&gt;Listes!$E$53,('Instruction Barèmes'!$E318*(VLOOKUP('Instruction Barèmes'!$D318,Listes!$A$54:$E$60,5,FALSE))),('Instruction Barèmes'!$E318*(VLOOKUP('Instruction Barèmes'!$D318,Listes!$A$54:$E$60,3,FALSE))+(VLOOKUP('Instruction Barèmes'!$D318,Listes!$A$54:$E$60,4,FALSE)))))))</f>
        <v/>
      </c>
      <c r="K318" s="240" t="str">
        <f>IF($G318="","",IF($C318=Listes!$B$31,IF('Instruction Barèmes'!$E318&lt;=Listes!$B$42,('Instruction Barèmes'!$E318*(VLOOKUP('Instruction Barèmes'!$D318,Listes!$A$43:$E$49,2,FALSE))),IF('Instruction Barèmes'!$E318&gt;Listes!$D$42,('Instruction Barèmes'!$E318*(VLOOKUP('Instruction Barèmes'!$D318,Listes!$A$43:$E$49,5,FALSE))),('Instruction Barèmes'!$E318*(VLOOKUP('Instruction Barèmes'!$D318,Listes!$A$43:$E$49,3,FALSE))+(VLOOKUP('Instruction Barèmes'!$D318,Listes!$A$43:$E$49,4,FALSE)))))))</f>
        <v/>
      </c>
      <c r="L318" s="240" t="str">
        <f>IF($G318="","",IF($C318=Listes!$B$34,Listes!$I$31,IF($C318=Listes!$B$35,(VLOOKUP('Instruction Barèmes'!$F318,Listes!$E$31:$F$36,2,FALSE)),IF($C318=Listes!$B$33,IF('Instruction Barèmes'!$E318&lt;=Listes!$A$64,'Instruction Barèmes'!$E318*Listes!$A$65,IF('Instruction Barèmes'!$E318&gt;Listes!$D$64,'Instruction Barèmes'!$E318*Listes!$D$65,(('Instruction Barèmes'!$E318*Listes!$B$65)+Listes!$C$65)))))))</f>
        <v/>
      </c>
      <c r="M318" s="279" t="str">
        <f>IF(Barèmes!M317="","",Barèmes!M317)</f>
        <v/>
      </c>
      <c r="N318" s="94" t="str">
        <f t="shared" si="16"/>
        <v/>
      </c>
      <c r="O318" s="254" t="str">
        <f t="shared" si="17"/>
        <v/>
      </c>
      <c r="P318" s="304" t="str">
        <f t="shared" si="18"/>
        <v/>
      </c>
      <c r="Q318" s="285" t="str">
        <f t="shared" si="19"/>
        <v/>
      </c>
      <c r="R318" s="259"/>
      <c r="S318" s="126"/>
    </row>
    <row r="319" spans="1:19" ht="20.100000000000001" customHeight="1" x14ac:dyDescent="0.25">
      <c r="A319" s="244">
        <v>313</v>
      </c>
      <c r="B319" s="252" t="str">
        <f>IF(Barèmes!B318="","",Barèmes!B318)</f>
        <v/>
      </c>
      <c r="C319" s="252" t="str">
        <f>IF(Barèmes!C318="","",Barèmes!C318)</f>
        <v/>
      </c>
      <c r="D319" s="252" t="str">
        <f>IF(Barèmes!D318="","",Barèmes!D318)</f>
        <v/>
      </c>
      <c r="E319" s="252" t="str">
        <f>IF(Barèmes!E318="","",Barèmes!E318)</f>
        <v/>
      </c>
      <c r="F319" s="252" t="str">
        <f>IF(Barèmes!F318="","",Barèmes!F318)</f>
        <v/>
      </c>
      <c r="G319" s="252" t="str">
        <f>IF(Barèmes!G318="","",Barèmes!G318)</f>
        <v/>
      </c>
      <c r="H319" s="252" t="str">
        <f>IF(Barèmes!H318="","",Barèmes!H318)</f>
        <v/>
      </c>
      <c r="I319" s="252" t="str">
        <f>IF(Barèmes!I318="","",Barèmes!I318)</f>
        <v/>
      </c>
      <c r="J319" s="240" t="str">
        <f>IF($G319="","",IF($C319=Listes!$B$32,IF('Instruction Barèmes'!$E319&lt;=Listes!$B$53,('Instruction Barèmes'!$E319*(VLOOKUP('Instruction Barèmes'!$D319,Listes!$A$54:$E$60,2,FALSE))),IF('Instruction Barèmes'!$E319&gt;Listes!$E$53,('Instruction Barèmes'!$E319*(VLOOKUP('Instruction Barèmes'!$D319,Listes!$A$54:$E$60,5,FALSE))),('Instruction Barèmes'!$E319*(VLOOKUP('Instruction Barèmes'!$D319,Listes!$A$54:$E$60,3,FALSE))+(VLOOKUP('Instruction Barèmes'!$D319,Listes!$A$54:$E$60,4,FALSE)))))))</f>
        <v/>
      </c>
      <c r="K319" s="240" t="str">
        <f>IF($G319="","",IF($C319=Listes!$B$31,IF('Instruction Barèmes'!$E319&lt;=Listes!$B$42,('Instruction Barèmes'!$E319*(VLOOKUP('Instruction Barèmes'!$D319,Listes!$A$43:$E$49,2,FALSE))),IF('Instruction Barèmes'!$E319&gt;Listes!$D$42,('Instruction Barèmes'!$E319*(VLOOKUP('Instruction Barèmes'!$D319,Listes!$A$43:$E$49,5,FALSE))),('Instruction Barèmes'!$E319*(VLOOKUP('Instruction Barèmes'!$D319,Listes!$A$43:$E$49,3,FALSE))+(VLOOKUP('Instruction Barèmes'!$D319,Listes!$A$43:$E$49,4,FALSE)))))))</f>
        <v/>
      </c>
      <c r="L319" s="240" t="str">
        <f>IF($G319="","",IF($C319=Listes!$B$34,Listes!$I$31,IF($C319=Listes!$B$35,(VLOOKUP('Instruction Barèmes'!$F319,Listes!$E$31:$F$36,2,FALSE)),IF($C319=Listes!$B$33,IF('Instruction Barèmes'!$E319&lt;=Listes!$A$64,'Instruction Barèmes'!$E319*Listes!$A$65,IF('Instruction Barèmes'!$E319&gt;Listes!$D$64,'Instruction Barèmes'!$E319*Listes!$D$65,(('Instruction Barèmes'!$E319*Listes!$B$65)+Listes!$C$65)))))))</f>
        <v/>
      </c>
      <c r="M319" s="279" t="str">
        <f>IF(Barèmes!M318="","",Barèmes!M318)</f>
        <v/>
      </c>
      <c r="N319" s="94" t="str">
        <f t="shared" si="16"/>
        <v/>
      </c>
      <c r="O319" s="254" t="str">
        <f t="shared" si="17"/>
        <v/>
      </c>
      <c r="P319" s="304" t="str">
        <f t="shared" si="18"/>
        <v/>
      </c>
      <c r="Q319" s="285" t="str">
        <f t="shared" si="19"/>
        <v/>
      </c>
      <c r="R319" s="259"/>
      <c r="S319" s="126"/>
    </row>
    <row r="320" spans="1:19" ht="20.100000000000001" customHeight="1" x14ac:dyDescent="0.25">
      <c r="A320" s="244">
        <v>314</v>
      </c>
      <c r="B320" s="252" t="str">
        <f>IF(Barèmes!B319="","",Barèmes!B319)</f>
        <v/>
      </c>
      <c r="C320" s="252" t="str">
        <f>IF(Barèmes!C319="","",Barèmes!C319)</f>
        <v/>
      </c>
      <c r="D320" s="252" t="str">
        <f>IF(Barèmes!D319="","",Barèmes!D319)</f>
        <v/>
      </c>
      <c r="E320" s="252" t="str">
        <f>IF(Barèmes!E319="","",Barèmes!E319)</f>
        <v/>
      </c>
      <c r="F320" s="252" t="str">
        <f>IF(Barèmes!F319="","",Barèmes!F319)</f>
        <v/>
      </c>
      <c r="G320" s="252" t="str">
        <f>IF(Barèmes!G319="","",Barèmes!G319)</f>
        <v/>
      </c>
      <c r="H320" s="252" t="str">
        <f>IF(Barèmes!H319="","",Barèmes!H319)</f>
        <v/>
      </c>
      <c r="I320" s="252" t="str">
        <f>IF(Barèmes!I319="","",Barèmes!I319)</f>
        <v/>
      </c>
      <c r="J320" s="240" t="str">
        <f>IF($G320="","",IF($C320=Listes!$B$32,IF('Instruction Barèmes'!$E320&lt;=Listes!$B$53,('Instruction Barèmes'!$E320*(VLOOKUP('Instruction Barèmes'!$D320,Listes!$A$54:$E$60,2,FALSE))),IF('Instruction Barèmes'!$E320&gt;Listes!$E$53,('Instruction Barèmes'!$E320*(VLOOKUP('Instruction Barèmes'!$D320,Listes!$A$54:$E$60,5,FALSE))),('Instruction Barèmes'!$E320*(VLOOKUP('Instruction Barèmes'!$D320,Listes!$A$54:$E$60,3,FALSE))+(VLOOKUP('Instruction Barèmes'!$D320,Listes!$A$54:$E$60,4,FALSE)))))))</f>
        <v/>
      </c>
      <c r="K320" s="240" t="str">
        <f>IF($G320="","",IF($C320=Listes!$B$31,IF('Instruction Barèmes'!$E320&lt;=Listes!$B$42,('Instruction Barèmes'!$E320*(VLOOKUP('Instruction Barèmes'!$D320,Listes!$A$43:$E$49,2,FALSE))),IF('Instruction Barèmes'!$E320&gt;Listes!$D$42,('Instruction Barèmes'!$E320*(VLOOKUP('Instruction Barèmes'!$D320,Listes!$A$43:$E$49,5,FALSE))),('Instruction Barèmes'!$E320*(VLOOKUP('Instruction Barèmes'!$D320,Listes!$A$43:$E$49,3,FALSE))+(VLOOKUP('Instruction Barèmes'!$D320,Listes!$A$43:$E$49,4,FALSE)))))))</f>
        <v/>
      </c>
      <c r="L320" s="240" t="str">
        <f>IF($G320="","",IF($C320=Listes!$B$34,Listes!$I$31,IF($C320=Listes!$B$35,(VLOOKUP('Instruction Barèmes'!$F320,Listes!$E$31:$F$36,2,FALSE)),IF($C320=Listes!$B$33,IF('Instruction Barèmes'!$E320&lt;=Listes!$A$64,'Instruction Barèmes'!$E320*Listes!$A$65,IF('Instruction Barèmes'!$E320&gt;Listes!$D$64,'Instruction Barèmes'!$E320*Listes!$D$65,(('Instruction Barèmes'!$E320*Listes!$B$65)+Listes!$C$65)))))))</f>
        <v/>
      </c>
      <c r="M320" s="279" t="str">
        <f>IF(Barèmes!M319="","",Barèmes!M319)</f>
        <v/>
      </c>
      <c r="N320" s="94" t="str">
        <f t="shared" si="16"/>
        <v/>
      </c>
      <c r="O320" s="254" t="str">
        <f t="shared" si="17"/>
        <v/>
      </c>
      <c r="P320" s="304" t="str">
        <f t="shared" si="18"/>
        <v/>
      </c>
      <c r="Q320" s="285" t="str">
        <f t="shared" si="19"/>
        <v/>
      </c>
      <c r="R320" s="259"/>
      <c r="S320" s="126"/>
    </row>
    <row r="321" spans="1:19" ht="20.100000000000001" customHeight="1" x14ac:dyDescent="0.25">
      <c r="A321" s="244">
        <v>315</v>
      </c>
      <c r="B321" s="252" t="str">
        <f>IF(Barèmes!B320="","",Barèmes!B320)</f>
        <v/>
      </c>
      <c r="C321" s="252" t="str">
        <f>IF(Barèmes!C320="","",Barèmes!C320)</f>
        <v/>
      </c>
      <c r="D321" s="252" t="str">
        <f>IF(Barèmes!D320="","",Barèmes!D320)</f>
        <v/>
      </c>
      <c r="E321" s="252" t="str">
        <f>IF(Barèmes!E320="","",Barèmes!E320)</f>
        <v/>
      </c>
      <c r="F321" s="252" t="str">
        <f>IF(Barèmes!F320="","",Barèmes!F320)</f>
        <v/>
      </c>
      <c r="G321" s="252" t="str">
        <f>IF(Barèmes!G320="","",Barèmes!G320)</f>
        <v/>
      </c>
      <c r="H321" s="252" t="str">
        <f>IF(Barèmes!H320="","",Barèmes!H320)</f>
        <v/>
      </c>
      <c r="I321" s="252" t="str">
        <f>IF(Barèmes!I320="","",Barèmes!I320)</f>
        <v/>
      </c>
      <c r="J321" s="240" t="str">
        <f>IF($G321="","",IF($C321=Listes!$B$32,IF('Instruction Barèmes'!$E321&lt;=Listes!$B$53,('Instruction Barèmes'!$E321*(VLOOKUP('Instruction Barèmes'!$D321,Listes!$A$54:$E$60,2,FALSE))),IF('Instruction Barèmes'!$E321&gt;Listes!$E$53,('Instruction Barèmes'!$E321*(VLOOKUP('Instruction Barèmes'!$D321,Listes!$A$54:$E$60,5,FALSE))),('Instruction Barèmes'!$E321*(VLOOKUP('Instruction Barèmes'!$D321,Listes!$A$54:$E$60,3,FALSE))+(VLOOKUP('Instruction Barèmes'!$D321,Listes!$A$54:$E$60,4,FALSE)))))))</f>
        <v/>
      </c>
      <c r="K321" s="240" t="str">
        <f>IF($G321="","",IF($C321=Listes!$B$31,IF('Instruction Barèmes'!$E321&lt;=Listes!$B$42,('Instruction Barèmes'!$E321*(VLOOKUP('Instruction Barèmes'!$D321,Listes!$A$43:$E$49,2,FALSE))),IF('Instruction Barèmes'!$E321&gt;Listes!$D$42,('Instruction Barèmes'!$E321*(VLOOKUP('Instruction Barèmes'!$D321,Listes!$A$43:$E$49,5,FALSE))),('Instruction Barèmes'!$E321*(VLOOKUP('Instruction Barèmes'!$D321,Listes!$A$43:$E$49,3,FALSE))+(VLOOKUP('Instruction Barèmes'!$D321,Listes!$A$43:$E$49,4,FALSE)))))))</f>
        <v/>
      </c>
      <c r="L321" s="240" t="str">
        <f>IF($G321="","",IF($C321=Listes!$B$34,Listes!$I$31,IF($C321=Listes!$B$35,(VLOOKUP('Instruction Barèmes'!$F321,Listes!$E$31:$F$36,2,FALSE)),IF($C321=Listes!$B$33,IF('Instruction Barèmes'!$E321&lt;=Listes!$A$64,'Instruction Barèmes'!$E321*Listes!$A$65,IF('Instruction Barèmes'!$E321&gt;Listes!$D$64,'Instruction Barèmes'!$E321*Listes!$D$65,(('Instruction Barèmes'!$E321*Listes!$B$65)+Listes!$C$65)))))))</f>
        <v/>
      </c>
      <c r="M321" s="279" t="str">
        <f>IF(Barèmes!M320="","",Barèmes!M320)</f>
        <v/>
      </c>
      <c r="N321" s="94" t="str">
        <f t="shared" si="16"/>
        <v/>
      </c>
      <c r="O321" s="254" t="str">
        <f t="shared" si="17"/>
        <v/>
      </c>
      <c r="P321" s="304" t="str">
        <f t="shared" si="18"/>
        <v/>
      </c>
      <c r="Q321" s="285" t="str">
        <f t="shared" si="19"/>
        <v/>
      </c>
      <c r="R321" s="259"/>
      <c r="S321" s="126"/>
    </row>
    <row r="322" spans="1:19" ht="20.100000000000001" customHeight="1" x14ac:dyDescent="0.25">
      <c r="A322" s="244">
        <v>316</v>
      </c>
      <c r="B322" s="252" t="str">
        <f>IF(Barèmes!B321="","",Barèmes!B321)</f>
        <v/>
      </c>
      <c r="C322" s="252" t="str">
        <f>IF(Barèmes!C321="","",Barèmes!C321)</f>
        <v/>
      </c>
      <c r="D322" s="252" t="str">
        <f>IF(Barèmes!D321="","",Barèmes!D321)</f>
        <v/>
      </c>
      <c r="E322" s="252" t="str">
        <f>IF(Barèmes!E321="","",Barèmes!E321)</f>
        <v/>
      </c>
      <c r="F322" s="252" t="str">
        <f>IF(Barèmes!F321="","",Barèmes!F321)</f>
        <v/>
      </c>
      <c r="G322" s="252" t="str">
        <f>IF(Barèmes!G321="","",Barèmes!G321)</f>
        <v/>
      </c>
      <c r="H322" s="252" t="str">
        <f>IF(Barèmes!H321="","",Barèmes!H321)</f>
        <v/>
      </c>
      <c r="I322" s="252" t="str">
        <f>IF(Barèmes!I321="","",Barèmes!I321)</f>
        <v/>
      </c>
      <c r="J322" s="240" t="str">
        <f>IF($G322="","",IF($C322=Listes!$B$32,IF('Instruction Barèmes'!$E322&lt;=Listes!$B$53,('Instruction Barèmes'!$E322*(VLOOKUP('Instruction Barèmes'!$D322,Listes!$A$54:$E$60,2,FALSE))),IF('Instruction Barèmes'!$E322&gt;Listes!$E$53,('Instruction Barèmes'!$E322*(VLOOKUP('Instruction Barèmes'!$D322,Listes!$A$54:$E$60,5,FALSE))),('Instruction Barèmes'!$E322*(VLOOKUP('Instruction Barèmes'!$D322,Listes!$A$54:$E$60,3,FALSE))+(VLOOKUP('Instruction Barèmes'!$D322,Listes!$A$54:$E$60,4,FALSE)))))))</f>
        <v/>
      </c>
      <c r="K322" s="240" t="str">
        <f>IF($G322="","",IF($C322=Listes!$B$31,IF('Instruction Barèmes'!$E322&lt;=Listes!$B$42,('Instruction Barèmes'!$E322*(VLOOKUP('Instruction Barèmes'!$D322,Listes!$A$43:$E$49,2,FALSE))),IF('Instruction Barèmes'!$E322&gt;Listes!$D$42,('Instruction Barèmes'!$E322*(VLOOKUP('Instruction Barèmes'!$D322,Listes!$A$43:$E$49,5,FALSE))),('Instruction Barèmes'!$E322*(VLOOKUP('Instruction Barèmes'!$D322,Listes!$A$43:$E$49,3,FALSE))+(VLOOKUP('Instruction Barèmes'!$D322,Listes!$A$43:$E$49,4,FALSE)))))))</f>
        <v/>
      </c>
      <c r="L322" s="240" t="str">
        <f>IF($G322="","",IF($C322=Listes!$B$34,Listes!$I$31,IF($C322=Listes!$B$35,(VLOOKUP('Instruction Barèmes'!$F322,Listes!$E$31:$F$36,2,FALSE)),IF($C322=Listes!$B$33,IF('Instruction Barèmes'!$E322&lt;=Listes!$A$64,'Instruction Barèmes'!$E322*Listes!$A$65,IF('Instruction Barèmes'!$E322&gt;Listes!$D$64,'Instruction Barèmes'!$E322*Listes!$D$65,(('Instruction Barèmes'!$E322*Listes!$B$65)+Listes!$C$65)))))))</f>
        <v/>
      </c>
      <c r="M322" s="279" t="str">
        <f>IF(Barèmes!M321="","",Barèmes!M321)</f>
        <v/>
      </c>
      <c r="N322" s="94" t="str">
        <f t="shared" si="16"/>
        <v/>
      </c>
      <c r="O322" s="254" t="str">
        <f t="shared" si="17"/>
        <v/>
      </c>
      <c r="P322" s="304" t="str">
        <f t="shared" si="18"/>
        <v/>
      </c>
      <c r="Q322" s="285" t="str">
        <f t="shared" si="19"/>
        <v/>
      </c>
      <c r="R322" s="259"/>
      <c r="S322" s="126"/>
    </row>
    <row r="323" spans="1:19" ht="20.100000000000001" customHeight="1" x14ac:dyDescent="0.25">
      <c r="A323" s="244">
        <v>317</v>
      </c>
      <c r="B323" s="252" t="str">
        <f>IF(Barèmes!B322="","",Barèmes!B322)</f>
        <v/>
      </c>
      <c r="C323" s="252" t="str">
        <f>IF(Barèmes!C322="","",Barèmes!C322)</f>
        <v/>
      </c>
      <c r="D323" s="252" t="str">
        <f>IF(Barèmes!D322="","",Barèmes!D322)</f>
        <v/>
      </c>
      <c r="E323" s="252" t="str">
        <f>IF(Barèmes!E322="","",Barèmes!E322)</f>
        <v/>
      </c>
      <c r="F323" s="252" t="str">
        <f>IF(Barèmes!F322="","",Barèmes!F322)</f>
        <v/>
      </c>
      <c r="G323" s="252" t="str">
        <f>IF(Barèmes!G322="","",Barèmes!G322)</f>
        <v/>
      </c>
      <c r="H323" s="252" t="str">
        <f>IF(Barèmes!H322="","",Barèmes!H322)</f>
        <v/>
      </c>
      <c r="I323" s="252" t="str">
        <f>IF(Barèmes!I322="","",Barèmes!I322)</f>
        <v/>
      </c>
      <c r="J323" s="240" t="str">
        <f>IF($G323="","",IF($C323=Listes!$B$32,IF('Instruction Barèmes'!$E323&lt;=Listes!$B$53,('Instruction Barèmes'!$E323*(VLOOKUP('Instruction Barèmes'!$D323,Listes!$A$54:$E$60,2,FALSE))),IF('Instruction Barèmes'!$E323&gt;Listes!$E$53,('Instruction Barèmes'!$E323*(VLOOKUP('Instruction Barèmes'!$D323,Listes!$A$54:$E$60,5,FALSE))),('Instruction Barèmes'!$E323*(VLOOKUP('Instruction Barèmes'!$D323,Listes!$A$54:$E$60,3,FALSE))+(VLOOKUP('Instruction Barèmes'!$D323,Listes!$A$54:$E$60,4,FALSE)))))))</f>
        <v/>
      </c>
      <c r="K323" s="240" t="str">
        <f>IF($G323="","",IF($C323=Listes!$B$31,IF('Instruction Barèmes'!$E323&lt;=Listes!$B$42,('Instruction Barèmes'!$E323*(VLOOKUP('Instruction Barèmes'!$D323,Listes!$A$43:$E$49,2,FALSE))),IF('Instruction Barèmes'!$E323&gt;Listes!$D$42,('Instruction Barèmes'!$E323*(VLOOKUP('Instruction Barèmes'!$D323,Listes!$A$43:$E$49,5,FALSE))),('Instruction Barèmes'!$E323*(VLOOKUP('Instruction Barèmes'!$D323,Listes!$A$43:$E$49,3,FALSE))+(VLOOKUP('Instruction Barèmes'!$D323,Listes!$A$43:$E$49,4,FALSE)))))))</f>
        <v/>
      </c>
      <c r="L323" s="240" t="str">
        <f>IF($G323="","",IF($C323=Listes!$B$34,Listes!$I$31,IF($C323=Listes!$B$35,(VLOOKUP('Instruction Barèmes'!$F323,Listes!$E$31:$F$36,2,FALSE)),IF($C323=Listes!$B$33,IF('Instruction Barèmes'!$E323&lt;=Listes!$A$64,'Instruction Barèmes'!$E323*Listes!$A$65,IF('Instruction Barèmes'!$E323&gt;Listes!$D$64,'Instruction Barèmes'!$E323*Listes!$D$65,(('Instruction Barèmes'!$E323*Listes!$B$65)+Listes!$C$65)))))))</f>
        <v/>
      </c>
      <c r="M323" s="279" t="str">
        <f>IF(Barèmes!M322="","",Barèmes!M322)</f>
        <v/>
      </c>
      <c r="N323" s="94" t="str">
        <f t="shared" si="16"/>
        <v/>
      </c>
      <c r="O323" s="254" t="str">
        <f t="shared" si="17"/>
        <v/>
      </c>
      <c r="P323" s="304" t="str">
        <f t="shared" si="18"/>
        <v/>
      </c>
      <c r="Q323" s="285" t="str">
        <f t="shared" si="19"/>
        <v/>
      </c>
      <c r="R323" s="259"/>
      <c r="S323" s="126"/>
    </row>
    <row r="324" spans="1:19" ht="20.100000000000001" customHeight="1" x14ac:dyDescent="0.25">
      <c r="A324" s="244">
        <v>318</v>
      </c>
      <c r="B324" s="252" t="str">
        <f>IF(Barèmes!B323="","",Barèmes!B323)</f>
        <v/>
      </c>
      <c r="C324" s="252" t="str">
        <f>IF(Barèmes!C323="","",Barèmes!C323)</f>
        <v/>
      </c>
      <c r="D324" s="252" t="str">
        <f>IF(Barèmes!D323="","",Barèmes!D323)</f>
        <v/>
      </c>
      <c r="E324" s="252" t="str">
        <f>IF(Barèmes!E323="","",Barèmes!E323)</f>
        <v/>
      </c>
      <c r="F324" s="252" t="str">
        <f>IF(Barèmes!F323="","",Barèmes!F323)</f>
        <v/>
      </c>
      <c r="G324" s="252" t="str">
        <f>IF(Barèmes!G323="","",Barèmes!G323)</f>
        <v/>
      </c>
      <c r="H324" s="252" t="str">
        <f>IF(Barèmes!H323="","",Barèmes!H323)</f>
        <v/>
      </c>
      <c r="I324" s="252" t="str">
        <f>IF(Barèmes!I323="","",Barèmes!I323)</f>
        <v/>
      </c>
      <c r="J324" s="240" t="str">
        <f>IF($G324="","",IF($C324=Listes!$B$32,IF('Instruction Barèmes'!$E324&lt;=Listes!$B$53,('Instruction Barèmes'!$E324*(VLOOKUP('Instruction Barèmes'!$D324,Listes!$A$54:$E$60,2,FALSE))),IF('Instruction Barèmes'!$E324&gt;Listes!$E$53,('Instruction Barèmes'!$E324*(VLOOKUP('Instruction Barèmes'!$D324,Listes!$A$54:$E$60,5,FALSE))),('Instruction Barèmes'!$E324*(VLOOKUP('Instruction Barèmes'!$D324,Listes!$A$54:$E$60,3,FALSE))+(VLOOKUP('Instruction Barèmes'!$D324,Listes!$A$54:$E$60,4,FALSE)))))))</f>
        <v/>
      </c>
      <c r="K324" s="240" t="str">
        <f>IF($G324="","",IF($C324=Listes!$B$31,IF('Instruction Barèmes'!$E324&lt;=Listes!$B$42,('Instruction Barèmes'!$E324*(VLOOKUP('Instruction Barèmes'!$D324,Listes!$A$43:$E$49,2,FALSE))),IF('Instruction Barèmes'!$E324&gt;Listes!$D$42,('Instruction Barèmes'!$E324*(VLOOKUP('Instruction Barèmes'!$D324,Listes!$A$43:$E$49,5,FALSE))),('Instruction Barèmes'!$E324*(VLOOKUP('Instruction Barèmes'!$D324,Listes!$A$43:$E$49,3,FALSE))+(VLOOKUP('Instruction Barèmes'!$D324,Listes!$A$43:$E$49,4,FALSE)))))))</f>
        <v/>
      </c>
      <c r="L324" s="240" t="str">
        <f>IF($G324="","",IF($C324=Listes!$B$34,Listes!$I$31,IF($C324=Listes!$B$35,(VLOOKUP('Instruction Barèmes'!$F324,Listes!$E$31:$F$36,2,FALSE)),IF($C324=Listes!$B$33,IF('Instruction Barèmes'!$E324&lt;=Listes!$A$64,'Instruction Barèmes'!$E324*Listes!$A$65,IF('Instruction Barèmes'!$E324&gt;Listes!$D$64,'Instruction Barèmes'!$E324*Listes!$D$65,(('Instruction Barèmes'!$E324*Listes!$B$65)+Listes!$C$65)))))))</f>
        <v/>
      </c>
      <c r="M324" s="279" t="str">
        <f>IF(Barèmes!M323="","",Barèmes!M323)</f>
        <v/>
      </c>
      <c r="N324" s="94" t="str">
        <f t="shared" si="16"/>
        <v/>
      </c>
      <c r="O324" s="254" t="str">
        <f t="shared" si="17"/>
        <v/>
      </c>
      <c r="P324" s="304" t="str">
        <f t="shared" si="18"/>
        <v/>
      </c>
      <c r="Q324" s="285" t="str">
        <f t="shared" si="19"/>
        <v/>
      </c>
      <c r="R324" s="259"/>
      <c r="S324" s="126"/>
    </row>
    <row r="325" spans="1:19" ht="20.100000000000001" customHeight="1" x14ac:dyDescent="0.25">
      <c r="A325" s="244">
        <v>319</v>
      </c>
      <c r="B325" s="252" t="str">
        <f>IF(Barèmes!B324="","",Barèmes!B324)</f>
        <v/>
      </c>
      <c r="C325" s="252" t="str">
        <f>IF(Barèmes!C324="","",Barèmes!C324)</f>
        <v/>
      </c>
      <c r="D325" s="252" t="str">
        <f>IF(Barèmes!D324="","",Barèmes!D324)</f>
        <v/>
      </c>
      <c r="E325" s="252" t="str">
        <f>IF(Barèmes!E324="","",Barèmes!E324)</f>
        <v/>
      </c>
      <c r="F325" s="252" t="str">
        <f>IF(Barèmes!F324="","",Barèmes!F324)</f>
        <v/>
      </c>
      <c r="G325" s="252" t="str">
        <f>IF(Barèmes!G324="","",Barèmes!G324)</f>
        <v/>
      </c>
      <c r="H325" s="252" t="str">
        <f>IF(Barèmes!H324="","",Barèmes!H324)</f>
        <v/>
      </c>
      <c r="I325" s="252" t="str">
        <f>IF(Barèmes!I324="","",Barèmes!I324)</f>
        <v/>
      </c>
      <c r="J325" s="240" t="str">
        <f>IF($G325="","",IF($C325=Listes!$B$32,IF('Instruction Barèmes'!$E325&lt;=Listes!$B$53,('Instruction Barèmes'!$E325*(VLOOKUP('Instruction Barèmes'!$D325,Listes!$A$54:$E$60,2,FALSE))),IF('Instruction Barèmes'!$E325&gt;Listes!$E$53,('Instruction Barèmes'!$E325*(VLOOKUP('Instruction Barèmes'!$D325,Listes!$A$54:$E$60,5,FALSE))),('Instruction Barèmes'!$E325*(VLOOKUP('Instruction Barèmes'!$D325,Listes!$A$54:$E$60,3,FALSE))+(VLOOKUP('Instruction Barèmes'!$D325,Listes!$A$54:$E$60,4,FALSE)))))))</f>
        <v/>
      </c>
      <c r="K325" s="240" t="str">
        <f>IF($G325="","",IF($C325=Listes!$B$31,IF('Instruction Barèmes'!$E325&lt;=Listes!$B$42,('Instruction Barèmes'!$E325*(VLOOKUP('Instruction Barèmes'!$D325,Listes!$A$43:$E$49,2,FALSE))),IF('Instruction Barèmes'!$E325&gt;Listes!$D$42,('Instruction Barèmes'!$E325*(VLOOKUP('Instruction Barèmes'!$D325,Listes!$A$43:$E$49,5,FALSE))),('Instruction Barèmes'!$E325*(VLOOKUP('Instruction Barèmes'!$D325,Listes!$A$43:$E$49,3,FALSE))+(VLOOKUP('Instruction Barèmes'!$D325,Listes!$A$43:$E$49,4,FALSE)))))))</f>
        <v/>
      </c>
      <c r="L325" s="240" t="str">
        <f>IF($G325="","",IF($C325=Listes!$B$34,Listes!$I$31,IF($C325=Listes!$B$35,(VLOOKUP('Instruction Barèmes'!$F325,Listes!$E$31:$F$36,2,FALSE)),IF($C325=Listes!$B$33,IF('Instruction Barèmes'!$E325&lt;=Listes!$A$64,'Instruction Barèmes'!$E325*Listes!$A$65,IF('Instruction Barèmes'!$E325&gt;Listes!$D$64,'Instruction Barèmes'!$E325*Listes!$D$65,(('Instruction Barèmes'!$E325*Listes!$B$65)+Listes!$C$65)))))))</f>
        <v/>
      </c>
      <c r="M325" s="279" t="str">
        <f>IF(Barèmes!M324="","",Barèmes!M324)</f>
        <v/>
      </c>
      <c r="N325" s="94" t="str">
        <f t="shared" si="16"/>
        <v/>
      </c>
      <c r="O325" s="254" t="str">
        <f t="shared" si="17"/>
        <v/>
      </c>
      <c r="P325" s="304" t="str">
        <f t="shared" si="18"/>
        <v/>
      </c>
      <c r="Q325" s="285" t="str">
        <f t="shared" si="19"/>
        <v/>
      </c>
      <c r="R325" s="259"/>
      <c r="S325" s="126"/>
    </row>
    <row r="326" spans="1:19" ht="20.100000000000001" customHeight="1" x14ac:dyDescent="0.25">
      <c r="A326" s="244">
        <v>320</v>
      </c>
      <c r="B326" s="252" t="str">
        <f>IF(Barèmes!B325="","",Barèmes!B325)</f>
        <v/>
      </c>
      <c r="C326" s="252" t="str">
        <f>IF(Barèmes!C325="","",Barèmes!C325)</f>
        <v/>
      </c>
      <c r="D326" s="252" t="str">
        <f>IF(Barèmes!D325="","",Barèmes!D325)</f>
        <v/>
      </c>
      <c r="E326" s="252" t="str">
        <f>IF(Barèmes!E325="","",Barèmes!E325)</f>
        <v/>
      </c>
      <c r="F326" s="252" t="str">
        <f>IF(Barèmes!F325="","",Barèmes!F325)</f>
        <v/>
      </c>
      <c r="G326" s="252" t="str">
        <f>IF(Barèmes!G325="","",Barèmes!G325)</f>
        <v/>
      </c>
      <c r="H326" s="252" t="str">
        <f>IF(Barèmes!H325="","",Barèmes!H325)</f>
        <v/>
      </c>
      <c r="I326" s="252" t="str">
        <f>IF(Barèmes!I325="","",Barèmes!I325)</f>
        <v/>
      </c>
      <c r="J326" s="240" t="str">
        <f>IF($G326="","",IF($C326=Listes!$B$32,IF('Instruction Barèmes'!$E326&lt;=Listes!$B$53,('Instruction Barèmes'!$E326*(VLOOKUP('Instruction Barèmes'!$D326,Listes!$A$54:$E$60,2,FALSE))),IF('Instruction Barèmes'!$E326&gt;Listes!$E$53,('Instruction Barèmes'!$E326*(VLOOKUP('Instruction Barèmes'!$D326,Listes!$A$54:$E$60,5,FALSE))),('Instruction Barèmes'!$E326*(VLOOKUP('Instruction Barèmes'!$D326,Listes!$A$54:$E$60,3,FALSE))+(VLOOKUP('Instruction Barèmes'!$D326,Listes!$A$54:$E$60,4,FALSE)))))))</f>
        <v/>
      </c>
      <c r="K326" s="240" t="str">
        <f>IF($G326="","",IF($C326=Listes!$B$31,IF('Instruction Barèmes'!$E326&lt;=Listes!$B$42,('Instruction Barèmes'!$E326*(VLOOKUP('Instruction Barèmes'!$D326,Listes!$A$43:$E$49,2,FALSE))),IF('Instruction Barèmes'!$E326&gt;Listes!$D$42,('Instruction Barèmes'!$E326*(VLOOKUP('Instruction Barèmes'!$D326,Listes!$A$43:$E$49,5,FALSE))),('Instruction Barèmes'!$E326*(VLOOKUP('Instruction Barèmes'!$D326,Listes!$A$43:$E$49,3,FALSE))+(VLOOKUP('Instruction Barèmes'!$D326,Listes!$A$43:$E$49,4,FALSE)))))))</f>
        <v/>
      </c>
      <c r="L326" s="240" t="str">
        <f>IF($G326="","",IF($C326=Listes!$B$34,Listes!$I$31,IF($C326=Listes!$B$35,(VLOOKUP('Instruction Barèmes'!$F326,Listes!$E$31:$F$36,2,FALSE)),IF($C326=Listes!$B$33,IF('Instruction Barèmes'!$E326&lt;=Listes!$A$64,'Instruction Barèmes'!$E326*Listes!$A$65,IF('Instruction Barèmes'!$E326&gt;Listes!$D$64,'Instruction Barèmes'!$E326*Listes!$D$65,(('Instruction Barèmes'!$E326*Listes!$B$65)+Listes!$C$65)))))))</f>
        <v/>
      </c>
      <c r="M326" s="279" t="str">
        <f>IF(Barèmes!M325="","",Barèmes!M325)</f>
        <v/>
      </c>
      <c r="N326" s="94" t="str">
        <f t="shared" si="16"/>
        <v/>
      </c>
      <c r="O326" s="254" t="str">
        <f t="shared" si="17"/>
        <v/>
      </c>
      <c r="P326" s="304" t="str">
        <f t="shared" si="18"/>
        <v/>
      </c>
      <c r="Q326" s="285" t="str">
        <f t="shared" si="19"/>
        <v/>
      </c>
      <c r="R326" s="259"/>
      <c r="S326" s="126"/>
    </row>
    <row r="327" spans="1:19" ht="20.100000000000001" customHeight="1" x14ac:dyDescent="0.25">
      <c r="A327" s="244">
        <v>321</v>
      </c>
      <c r="B327" s="252" t="str">
        <f>IF(Barèmes!B326="","",Barèmes!B326)</f>
        <v/>
      </c>
      <c r="C327" s="252" t="str">
        <f>IF(Barèmes!C326="","",Barèmes!C326)</f>
        <v/>
      </c>
      <c r="D327" s="252" t="str">
        <f>IF(Barèmes!D326="","",Barèmes!D326)</f>
        <v/>
      </c>
      <c r="E327" s="252" t="str">
        <f>IF(Barèmes!E326="","",Barèmes!E326)</f>
        <v/>
      </c>
      <c r="F327" s="252" t="str">
        <f>IF(Barèmes!F326="","",Barèmes!F326)</f>
        <v/>
      </c>
      <c r="G327" s="252" t="str">
        <f>IF(Barèmes!G326="","",Barèmes!G326)</f>
        <v/>
      </c>
      <c r="H327" s="252" t="str">
        <f>IF(Barèmes!H326="","",Barèmes!H326)</f>
        <v/>
      </c>
      <c r="I327" s="252" t="str">
        <f>IF(Barèmes!I326="","",Barèmes!I326)</f>
        <v/>
      </c>
      <c r="J327" s="240" t="str">
        <f>IF($G327="","",IF($C327=Listes!$B$32,IF('Instruction Barèmes'!$E327&lt;=Listes!$B$53,('Instruction Barèmes'!$E327*(VLOOKUP('Instruction Barèmes'!$D327,Listes!$A$54:$E$60,2,FALSE))),IF('Instruction Barèmes'!$E327&gt;Listes!$E$53,('Instruction Barèmes'!$E327*(VLOOKUP('Instruction Barèmes'!$D327,Listes!$A$54:$E$60,5,FALSE))),('Instruction Barèmes'!$E327*(VLOOKUP('Instruction Barèmes'!$D327,Listes!$A$54:$E$60,3,FALSE))+(VLOOKUP('Instruction Barèmes'!$D327,Listes!$A$54:$E$60,4,FALSE)))))))</f>
        <v/>
      </c>
      <c r="K327" s="240" t="str">
        <f>IF($G327="","",IF($C327=Listes!$B$31,IF('Instruction Barèmes'!$E327&lt;=Listes!$B$42,('Instruction Barèmes'!$E327*(VLOOKUP('Instruction Barèmes'!$D327,Listes!$A$43:$E$49,2,FALSE))),IF('Instruction Barèmes'!$E327&gt;Listes!$D$42,('Instruction Barèmes'!$E327*(VLOOKUP('Instruction Barèmes'!$D327,Listes!$A$43:$E$49,5,FALSE))),('Instruction Barèmes'!$E327*(VLOOKUP('Instruction Barèmes'!$D327,Listes!$A$43:$E$49,3,FALSE))+(VLOOKUP('Instruction Barèmes'!$D327,Listes!$A$43:$E$49,4,FALSE)))))))</f>
        <v/>
      </c>
      <c r="L327" s="240" t="str">
        <f>IF($G327="","",IF($C327=Listes!$B$34,Listes!$I$31,IF($C327=Listes!$B$35,(VLOOKUP('Instruction Barèmes'!$F327,Listes!$E$31:$F$36,2,FALSE)),IF($C327=Listes!$B$33,IF('Instruction Barèmes'!$E327&lt;=Listes!$A$64,'Instruction Barèmes'!$E327*Listes!$A$65,IF('Instruction Barèmes'!$E327&gt;Listes!$D$64,'Instruction Barèmes'!$E327*Listes!$D$65,(('Instruction Barèmes'!$E327*Listes!$B$65)+Listes!$C$65)))))))</f>
        <v/>
      </c>
      <c r="M327" s="279" t="str">
        <f>IF(Barèmes!M326="","",Barèmes!M326)</f>
        <v/>
      </c>
      <c r="N327" s="94" t="str">
        <f t="shared" si="16"/>
        <v/>
      </c>
      <c r="O327" s="254" t="str">
        <f t="shared" si="17"/>
        <v/>
      </c>
      <c r="P327" s="304" t="str">
        <f t="shared" si="18"/>
        <v/>
      </c>
      <c r="Q327" s="285" t="str">
        <f t="shared" si="19"/>
        <v/>
      </c>
      <c r="R327" s="259"/>
      <c r="S327" s="126"/>
    </row>
    <row r="328" spans="1:19" ht="20.100000000000001" customHeight="1" x14ac:dyDescent="0.25">
      <c r="A328" s="244">
        <v>322</v>
      </c>
      <c r="B328" s="252" t="str">
        <f>IF(Barèmes!B327="","",Barèmes!B327)</f>
        <v/>
      </c>
      <c r="C328" s="252" t="str">
        <f>IF(Barèmes!C327="","",Barèmes!C327)</f>
        <v/>
      </c>
      <c r="D328" s="252" t="str">
        <f>IF(Barèmes!D327="","",Barèmes!D327)</f>
        <v/>
      </c>
      <c r="E328" s="252" t="str">
        <f>IF(Barèmes!E327="","",Barèmes!E327)</f>
        <v/>
      </c>
      <c r="F328" s="252" t="str">
        <f>IF(Barèmes!F327="","",Barèmes!F327)</f>
        <v/>
      </c>
      <c r="G328" s="252" t="str">
        <f>IF(Barèmes!G327="","",Barèmes!G327)</f>
        <v/>
      </c>
      <c r="H328" s="252" t="str">
        <f>IF(Barèmes!H327="","",Barèmes!H327)</f>
        <v/>
      </c>
      <c r="I328" s="252" t="str">
        <f>IF(Barèmes!I327="","",Barèmes!I327)</f>
        <v/>
      </c>
      <c r="J328" s="240" t="str">
        <f>IF($G328="","",IF($C328=Listes!$B$32,IF('Instruction Barèmes'!$E328&lt;=Listes!$B$53,('Instruction Barèmes'!$E328*(VLOOKUP('Instruction Barèmes'!$D328,Listes!$A$54:$E$60,2,FALSE))),IF('Instruction Barèmes'!$E328&gt;Listes!$E$53,('Instruction Barèmes'!$E328*(VLOOKUP('Instruction Barèmes'!$D328,Listes!$A$54:$E$60,5,FALSE))),('Instruction Barèmes'!$E328*(VLOOKUP('Instruction Barèmes'!$D328,Listes!$A$54:$E$60,3,FALSE))+(VLOOKUP('Instruction Barèmes'!$D328,Listes!$A$54:$E$60,4,FALSE)))))))</f>
        <v/>
      </c>
      <c r="K328" s="240" t="str">
        <f>IF($G328="","",IF($C328=Listes!$B$31,IF('Instruction Barèmes'!$E328&lt;=Listes!$B$42,('Instruction Barèmes'!$E328*(VLOOKUP('Instruction Barèmes'!$D328,Listes!$A$43:$E$49,2,FALSE))),IF('Instruction Barèmes'!$E328&gt;Listes!$D$42,('Instruction Barèmes'!$E328*(VLOOKUP('Instruction Barèmes'!$D328,Listes!$A$43:$E$49,5,FALSE))),('Instruction Barèmes'!$E328*(VLOOKUP('Instruction Barèmes'!$D328,Listes!$A$43:$E$49,3,FALSE))+(VLOOKUP('Instruction Barèmes'!$D328,Listes!$A$43:$E$49,4,FALSE)))))))</f>
        <v/>
      </c>
      <c r="L328" s="240" t="str">
        <f>IF($G328="","",IF($C328=Listes!$B$34,Listes!$I$31,IF($C328=Listes!$B$35,(VLOOKUP('Instruction Barèmes'!$F328,Listes!$E$31:$F$36,2,FALSE)),IF($C328=Listes!$B$33,IF('Instruction Barèmes'!$E328&lt;=Listes!$A$64,'Instruction Barèmes'!$E328*Listes!$A$65,IF('Instruction Barèmes'!$E328&gt;Listes!$D$64,'Instruction Barèmes'!$E328*Listes!$D$65,(('Instruction Barèmes'!$E328*Listes!$B$65)+Listes!$C$65)))))))</f>
        <v/>
      </c>
      <c r="M328" s="279" t="str">
        <f>IF(Barèmes!M327="","",Barèmes!M327)</f>
        <v/>
      </c>
      <c r="N328" s="94" t="str">
        <f t="shared" ref="N328:N391" si="20">IF($H328="","",($L328+$K328+$J328)*$H328)</f>
        <v/>
      </c>
      <c r="O328" s="254" t="str">
        <f t="shared" ref="O328:O391" si="21">IF($M328="","",IF($N328&gt;$M328,"Le montant éligible ne peut etre supérieur au montant présenté",""))</f>
        <v/>
      </c>
      <c r="P328" s="304" t="str">
        <f t="shared" ref="P328:P391" si="22">N328</f>
        <v/>
      </c>
      <c r="Q328" s="285" t="str">
        <f t="shared" ref="Q328:Q391" si="23">IF($N328="","",$N328)</f>
        <v/>
      </c>
      <c r="R328" s="259"/>
      <c r="S328" s="126"/>
    </row>
    <row r="329" spans="1:19" ht="20.100000000000001" customHeight="1" x14ac:dyDescent="0.25">
      <c r="A329" s="244">
        <v>323</v>
      </c>
      <c r="B329" s="252" t="str">
        <f>IF(Barèmes!B328="","",Barèmes!B328)</f>
        <v/>
      </c>
      <c r="C329" s="252" t="str">
        <f>IF(Barèmes!C328="","",Barèmes!C328)</f>
        <v/>
      </c>
      <c r="D329" s="252" t="str">
        <f>IF(Barèmes!D328="","",Barèmes!D328)</f>
        <v/>
      </c>
      <c r="E329" s="252" t="str">
        <f>IF(Barèmes!E328="","",Barèmes!E328)</f>
        <v/>
      </c>
      <c r="F329" s="252" t="str">
        <f>IF(Barèmes!F328="","",Barèmes!F328)</f>
        <v/>
      </c>
      <c r="G329" s="252" t="str">
        <f>IF(Barèmes!G328="","",Barèmes!G328)</f>
        <v/>
      </c>
      <c r="H329" s="252" t="str">
        <f>IF(Barèmes!H328="","",Barèmes!H328)</f>
        <v/>
      </c>
      <c r="I329" s="252" t="str">
        <f>IF(Barèmes!I328="","",Barèmes!I328)</f>
        <v/>
      </c>
      <c r="J329" s="240" t="str">
        <f>IF($G329="","",IF($C329=Listes!$B$32,IF('Instruction Barèmes'!$E329&lt;=Listes!$B$53,('Instruction Barèmes'!$E329*(VLOOKUP('Instruction Barèmes'!$D329,Listes!$A$54:$E$60,2,FALSE))),IF('Instruction Barèmes'!$E329&gt;Listes!$E$53,('Instruction Barèmes'!$E329*(VLOOKUP('Instruction Barèmes'!$D329,Listes!$A$54:$E$60,5,FALSE))),('Instruction Barèmes'!$E329*(VLOOKUP('Instruction Barèmes'!$D329,Listes!$A$54:$E$60,3,FALSE))+(VLOOKUP('Instruction Barèmes'!$D329,Listes!$A$54:$E$60,4,FALSE)))))))</f>
        <v/>
      </c>
      <c r="K329" s="240" t="str">
        <f>IF($G329="","",IF($C329=Listes!$B$31,IF('Instruction Barèmes'!$E329&lt;=Listes!$B$42,('Instruction Barèmes'!$E329*(VLOOKUP('Instruction Barèmes'!$D329,Listes!$A$43:$E$49,2,FALSE))),IF('Instruction Barèmes'!$E329&gt;Listes!$D$42,('Instruction Barèmes'!$E329*(VLOOKUP('Instruction Barèmes'!$D329,Listes!$A$43:$E$49,5,FALSE))),('Instruction Barèmes'!$E329*(VLOOKUP('Instruction Barèmes'!$D329,Listes!$A$43:$E$49,3,FALSE))+(VLOOKUP('Instruction Barèmes'!$D329,Listes!$A$43:$E$49,4,FALSE)))))))</f>
        <v/>
      </c>
      <c r="L329" s="240" t="str">
        <f>IF($G329="","",IF($C329=Listes!$B$34,Listes!$I$31,IF($C329=Listes!$B$35,(VLOOKUP('Instruction Barèmes'!$F329,Listes!$E$31:$F$36,2,FALSE)),IF($C329=Listes!$B$33,IF('Instruction Barèmes'!$E329&lt;=Listes!$A$64,'Instruction Barèmes'!$E329*Listes!$A$65,IF('Instruction Barèmes'!$E329&gt;Listes!$D$64,'Instruction Barèmes'!$E329*Listes!$D$65,(('Instruction Barèmes'!$E329*Listes!$B$65)+Listes!$C$65)))))))</f>
        <v/>
      </c>
      <c r="M329" s="279" t="str">
        <f>IF(Barèmes!M328="","",Barèmes!M328)</f>
        <v/>
      </c>
      <c r="N329" s="94" t="str">
        <f t="shared" si="20"/>
        <v/>
      </c>
      <c r="O329" s="254" t="str">
        <f t="shared" si="21"/>
        <v/>
      </c>
      <c r="P329" s="304" t="str">
        <f t="shared" si="22"/>
        <v/>
      </c>
      <c r="Q329" s="285" t="str">
        <f t="shared" si="23"/>
        <v/>
      </c>
      <c r="R329" s="259"/>
      <c r="S329" s="126"/>
    </row>
    <row r="330" spans="1:19" ht="20.100000000000001" customHeight="1" x14ac:dyDescent="0.25">
      <c r="A330" s="244">
        <v>324</v>
      </c>
      <c r="B330" s="252" t="str">
        <f>IF(Barèmes!B329="","",Barèmes!B329)</f>
        <v/>
      </c>
      <c r="C330" s="252" t="str">
        <f>IF(Barèmes!C329="","",Barèmes!C329)</f>
        <v/>
      </c>
      <c r="D330" s="252" t="str">
        <f>IF(Barèmes!D329="","",Barèmes!D329)</f>
        <v/>
      </c>
      <c r="E330" s="252" t="str">
        <f>IF(Barèmes!E329="","",Barèmes!E329)</f>
        <v/>
      </c>
      <c r="F330" s="252" t="str">
        <f>IF(Barèmes!F329="","",Barèmes!F329)</f>
        <v/>
      </c>
      <c r="G330" s="252" t="str">
        <f>IF(Barèmes!G329="","",Barèmes!G329)</f>
        <v/>
      </c>
      <c r="H330" s="252" t="str">
        <f>IF(Barèmes!H329="","",Barèmes!H329)</f>
        <v/>
      </c>
      <c r="I330" s="252" t="str">
        <f>IF(Barèmes!I329="","",Barèmes!I329)</f>
        <v/>
      </c>
      <c r="J330" s="240" t="str">
        <f>IF($G330="","",IF($C330=Listes!$B$32,IF('Instruction Barèmes'!$E330&lt;=Listes!$B$53,('Instruction Barèmes'!$E330*(VLOOKUP('Instruction Barèmes'!$D330,Listes!$A$54:$E$60,2,FALSE))),IF('Instruction Barèmes'!$E330&gt;Listes!$E$53,('Instruction Barèmes'!$E330*(VLOOKUP('Instruction Barèmes'!$D330,Listes!$A$54:$E$60,5,FALSE))),('Instruction Barèmes'!$E330*(VLOOKUP('Instruction Barèmes'!$D330,Listes!$A$54:$E$60,3,FALSE))+(VLOOKUP('Instruction Barèmes'!$D330,Listes!$A$54:$E$60,4,FALSE)))))))</f>
        <v/>
      </c>
      <c r="K330" s="240" t="str">
        <f>IF($G330="","",IF($C330=Listes!$B$31,IF('Instruction Barèmes'!$E330&lt;=Listes!$B$42,('Instruction Barèmes'!$E330*(VLOOKUP('Instruction Barèmes'!$D330,Listes!$A$43:$E$49,2,FALSE))),IF('Instruction Barèmes'!$E330&gt;Listes!$D$42,('Instruction Barèmes'!$E330*(VLOOKUP('Instruction Barèmes'!$D330,Listes!$A$43:$E$49,5,FALSE))),('Instruction Barèmes'!$E330*(VLOOKUP('Instruction Barèmes'!$D330,Listes!$A$43:$E$49,3,FALSE))+(VLOOKUP('Instruction Barèmes'!$D330,Listes!$A$43:$E$49,4,FALSE)))))))</f>
        <v/>
      </c>
      <c r="L330" s="240" t="str">
        <f>IF($G330="","",IF($C330=Listes!$B$34,Listes!$I$31,IF($C330=Listes!$B$35,(VLOOKUP('Instruction Barèmes'!$F330,Listes!$E$31:$F$36,2,FALSE)),IF($C330=Listes!$B$33,IF('Instruction Barèmes'!$E330&lt;=Listes!$A$64,'Instruction Barèmes'!$E330*Listes!$A$65,IF('Instruction Barèmes'!$E330&gt;Listes!$D$64,'Instruction Barèmes'!$E330*Listes!$D$65,(('Instruction Barèmes'!$E330*Listes!$B$65)+Listes!$C$65)))))))</f>
        <v/>
      </c>
      <c r="M330" s="279" t="str">
        <f>IF(Barèmes!M329="","",Barèmes!M329)</f>
        <v/>
      </c>
      <c r="N330" s="94" t="str">
        <f t="shared" si="20"/>
        <v/>
      </c>
      <c r="O330" s="254" t="str">
        <f t="shared" si="21"/>
        <v/>
      </c>
      <c r="P330" s="304" t="str">
        <f t="shared" si="22"/>
        <v/>
      </c>
      <c r="Q330" s="285" t="str">
        <f t="shared" si="23"/>
        <v/>
      </c>
      <c r="R330" s="259"/>
      <c r="S330" s="126"/>
    </row>
    <row r="331" spans="1:19" ht="20.100000000000001" customHeight="1" x14ac:dyDescent="0.25">
      <c r="A331" s="244">
        <v>325</v>
      </c>
      <c r="B331" s="252" t="str">
        <f>IF(Barèmes!B330="","",Barèmes!B330)</f>
        <v/>
      </c>
      <c r="C331" s="252" t="str">
        <f>IF(Barèmes!C330="","",Barèmes!C330)</f>
        <v/>
      </c>
      <c r="D331" s="252" t="str">
        <f>IF(Barèmes!D330="","",Barèmes!D330)</f>
        <v/>
      </c>
      <c r="E331" s="252" t="str">
        <f>IF(Barèmes!E330="","",Barèmes!E330)</f>
        <v/>
      </c>
      <c r="F331" s="252" t="str">
        <f>IF(Barèmes!F330="","",Barèmes!F330)</f>
        <v/>
      </c>
      <c r="G331" s="252" t="str">
        <f>IF(Barèmes!G330="","",Barèmes!G330)</f>
        <v/>
      </c>
      <c r="H331" s="252" t="str">
        <f>IF(Barèmes!H330="","",Barèmes!H330)</f>
        <v/>
      </c>
      <c r="I331" s="252" t="str">
        <f>IF(Barèmes!I330="","",Barèmes!I330)</f>
        <v/>
      </c>
      <c r="J331" s="240" t="str">
        <f>IF($G331="","",IF($C331=Listes!$B$32,IF('Instruction Barèmes'!$E331&lt;=Listes!$B$53,('Instruction Barèmes'!$E331*(VLOOKUP('Instruction Barèmes'!$D331,Listes!$A$54:$E$60,2,FALSE))),IF('Instruction Barèmes'!$E331&gt;Listes!$E$53,('Instruction Barèmes'!$E331*(VLOOKUP('Instruction Barèmes'!$D331,Listes!$A$54:$E$60,5,FALSE))),('Instruction Barèmes'!$E331*(VLOOKUP('Instruction Barèmes'!$D331,Listes!$A$54:$E$60,3,FALSE))+(VLOOKUP('Instruction Barèmes'!$D331,Listes!$A$54:$E$60,4,FALSE)))))))</f>
        <v/>
      </c>
      <c r="K331" s="240" t="str">
        <f>IF($G331="","",IF($C331=Listes!$B$31,IF('Instruction Barèmes'!$E331&lt;=Listes!$B$42,('Instruction Barèmes'!$E331*(VLOOKUP('Instruction Barèmes'!$D331,Listes!$A$43:$E$49,2,FALSE))),IF('Instruction Barèmes'!$E331&gt;Listes!$D$42,('Instruction Barèmes'!$E331*(VLOOKUP('Instruction Barèmes'!$D331,Listes!$A$43:$E$49,5,FALSE))),('Instruction Barèmes'!$E331*(VLOOKUP('Instruction Barèmes'!$D331,Listes!$A$43:$E$49,3,FALSE))+(VLOOKUP('Instruction Barèmes'!$D331,Listes!$A$43:$E$49,4,FALSE)))))))</f>
        <v/>
      </c>
      <c r="L331" s="240" t="str">
        <f>IF($G331="","",IF($C331=Listes!$B$34,Listes!$I$31,IF($C331=Listes!$B$35,(VLOOKUP('Instruction Barèmes'!$F331,Listes!$E$31:$F$36,2,FALSE)),IF($C331=Listes!$B$33,IF('Instruction Barèmes'!$E331&lt;=Listes!$A$64,'Instruction Barèmes'!$E331*Listes!$A$65,IF('Instruction Barèmes'!$E331&gt;Listes!$D$64,'Instruction Barèmes'!$E331*Listes!$D$65,(('Instruction Barèmes'!$E331*Listes!$B$65)+Listes!$C$65)))))))</f>
        <v/>
      </c>
      <c r="M331" s="279" t="str">
        <f>IF(Barèmes!M330="","",Barèmes!M330)</f>
        <v/>
      </c>
      <c r="N331" s="94" t="str">
        <f t="shared" si="20"/>
        <v/>
      </c>
      <c r="O331" s="254" t="str">
        <f t="shared" si="21"/>
        <v/>
      </c>
      <c r="P331" s="304" t="str">
        <f t="shared" si="22"/>
        <v/>
      </c>
      <c r="Q331" s="285" t="str">
        <f t="shared" si="23"/>
        <v/>
      </c>
      <c r="R331" s="259"/>
      <c r="S331" s="126"/>
    </row>
    <row r="332" spans="1:19" ht="20.100000000000001" customHeight="1" x14ac:dyDescent="0.25">
      <c r="A332" s="244">
        <v>326</v>
      </c>
      <c r="B332" s="252" t="str">
        <f>IF(Barèmes!B331="","",Barèmes!B331)</f>
        <v/>
      </c>
      <c r="C332" s="252" t="str">
        <f>IF(Barèmes!C331="","",Barèmes!C331)</f>
        <v/>
      </c>
      <c r="D332" s="252" t="str">
        <f>IF(Barèmes!D331="","",Barèmes!D331)</f>
        <v/>
      </c>
      <c r="E332" s="252" t="str">
        <f>IF(Barèmes!E331="","",Barèmes!E331)</f>
        <v/>
      </c>
      <c r="F332" s="252" t="str">
        <f>IF(Barèmes!F331="","",Barèmes!F331)</f>
        <v/>
      </c>
      <c r="G332" s="252" t="str">
        <f>IF(Barèmes!G331="","",Barèmes!G331)</f>
        <v/>
      </c>
      <c r="H332" s="252" t="str">
        <f>IF(Barèmes!H331="","",Barèmes!H331)</f>
        <v/>
      </c>
      <c r="I332" s="252" t="str">
        <f>IF(Barèmes!I331="","",Barèmes!I331)</f>
        <v/>
      </c>
      <c r="J332" s="240" t="str">
        <f>IF($G332="","",IF($C332=Listes!$B$32,IF('Instruction Barèmes'!$E332&lt;=Listes!$B$53,('Instruction Barèmes'!$E332*(VLOOKUP('Instruction Barèmes'!$D332,Listes!$A$54:$E$60,2,FALSE))),IF('Instruction Barèmes'!$E332&gt;Listes!$E$53,('Instruction Barèmes'!$E332*(VLOOKUP('Instruction Barèmes'!$D332,Listes!$A$54:$E$60,5,FALSE))),('Instruction Barèmes'!$E332*(VLOOKUP('Instruction Barèmes'!$D332,Listes!$A$54:$E$60,3,FALSE))+(VLOOKUP('Instruction Barèmes'!$D332,Listes!$A$54:$E$60,4,FALSE)))))))</f>
        <v/>
      </c>
      <c r="K332" s="240" t="str">
        <f>IF($G332="","",IF($C332=Listes!$B$31,IF('Instruction Barèmes'!$E332&lt;=Listes!$B$42,('Instruction Barèmes'!$E332*(VLOOKUP('Instruction Barèmes'!$D332,Listes!$A$43:$E$49,2,FALSE))),IF('Instruction Barèmes'!$E332&gt;Listes!$D$42,('Instruction Barèmes'!$E332*(VLOOKUP('Instruction Barèmes'!$D332,Listes!$A$43:$E$49,5,FALSE))),('Instruction Barèmes'!$E332*(VLOOKUP('Instruction Barèmes'!$D332,Listes!$A$43:$E$49,3,FALSE))+(VLOOKUP('Instruction Barèmes'!$D332,Listes!$A$43:$E$49,4,FALSE)))))))</f>
        <v/>
      </c>
      <c r="L332" s="240" t="str">
        <f>IF($G332="","",IF($C332=Listes!$B$34,Listes!$I$31,IF($C332=Listes!$B$35,(VLOOKUP('Instruction Barèmes'!$F332,Listes!$E$31:$F$36,2,FALSE)),IF($C332=Listes!$B$33,IF('Instruction Barèmes'!$E332&lt;=Listes!$A$64,'Instruction Barèmes'!$E332*Listes!$A$65,IF('Instruction Barèmes'!$E332&gt;Listes!$D$64,'Instruction Barèmes'!$E332*Listes!$D$65,(('Instruction Barèmes'!$E332*Listes!$B$65)+Listes!$C$65)))))))</f>
        <v/>
      </c>
      <c r="M332" s="279" t="str">
        <f>IF(Barèmes!M331="","",Barèmes!M331)</f>
        <v/>
      </c>
      <c r="N332" s="94" t="str">
        <f t="shared" si="20"/>
        <v/>
      </c>
      <c r="O332" s="254" t="str">
        <f t="shared" si="21"/>
        <v/>
      </c>
      <c r="P332" s="304" t="str">
        <f t="shared" si="22"/>
        <v/>
      </c>
      <c r="Q332" s="285" t="str">
        <f t="shared" si="23"/>
        <v/>
      </c>
      <c r="R332" s="259"/>
      <c r="S332" s="126"/>
    </row>
    <row r="333" spans="1:19" ht="20.100000000000001" customHeight="1" x14ac:dyDescent="0.25">
      <c r="A333" s="244">
        <v>327</v>
      </c>
      <c r="B333" s="252" t="str">
        <f>IF(Barèmes!B332="","",Barèmes!B332)</f>
        <v/>
      </c>
      <c r="C333" s="252" t="str">
        <f>IF(Barèmes!C332="","",Barèmes!C332)</f>
        <v/>
      </c>
      <c r="D333" s="252" t="str">
        <f>IF(Barèmes!D332="","",Barèmes!D332)</f>
        <v/>
      </c>
      <c r="E333" s="252" t="str">
        <f>IF(Barèmes!E332="","",Barèmes!E332)</f>
        <v/>
      </c>
      <c r="F333" s="252" t="str">
        <f>IF(Barèmes!F332="","",Barèmes!F332)</f>
        <v/>
      </c>
      <c r="G333" s="252" t="str">
        <f>IF(Barèmes!G332="","",Barèmes!G332)</f>
        <v/>
      </c>
      <c r="H333" s="252" t="str">
        <f>IF(Barèmes!H332="","",Barèmes!H332)</f>
        <v/>
      </c>
      <c r="I333" s="252" t="str">
        <f>IF(Barèmes!I332="","",Barèmes!I332)</f>
        <v/>
      </c>
      <c r="J333" s="240" t="str">
        <f>IF($G333="","",IF($C333=Listes!$B$32,IF('Instruction Barèmes'!$E333&lt;=Listes!$B$53,('Instruction Barèmes'!$E333*(VLOOKUP('Instruction Barèmes'!$D333,Listes!$A$54:$E$60,2,FALSE))),IF('Instruction Barèmes'!$E333&gt;Listes!$E$53,('Instruction Barèmes'!$E333*(VLOOKUP('Instruction Barèmes'!$D333,Listes!$A$54:$E$60,5,FALSE))),('Instruction Barèmes'!$E333*(VLOOKUP('Instruction Barèmes'!$D333,Listes!$A$54:$E$60,3,FALSE))+(VLOOKUP('Instruction Barèmes'!$D333,Listes!$A$54:$E$60,4,FALSE)))))))</f>
        <v/>
      </c>
      <c r="K333" s="240" t="str">
        <f>IF($G333="","",IF($C333=Listes!$B$31,IF('Instruction Barèmes'!$E333&lt;=Listes!$B$42,('Instruction Barèmes'!$E333*(VLOOKUP('Instruction Barèmes'!$D333,Listes!$A$43:$E$49,2,FALSE))),IF('Instruction Barèmes'!$E333&gt;Listes!$D$42,('Instruction Barèmes'!$E333*(VLOOKUP('Instruction Barèmes'!$D333,Listes!$A$43:$E$49,5,FALSE))),('Instruction Barèmes'!$E333*(VLOOKUP('Instruction Barèmes'!$D333,Listes!$A$43:$E$49,3,FALSE))+(VLOOKUP('Instruction Barèmes'!$D333,Listes!$A$43:$E$49,4,FALSE)))))))</f>
        <v/>
      </c>
      <c r="L333" s="240" t="str">
        <f>IF($G333="","",IF($C333=Listes!$B$34,Listes!$I$31,IF($C333=Listes!$B$35,(VLOOKUP('Instruction Barèmes'!$F333,Listes!$E$31:$F$36,2,FALSE)),IF($C333=Listes!$B$33,IF('Instruction Barèmes'!$E333&lt;=Listes!$A$64,'Instruction Barèmes'!$E333*Listes!$A$65,IF('Instruction Barèmes'!$E333&gt;Listes!$D$64,'Instruction Barèmes'!$E333*Listes!$D$65,(('Instruction Barèmes'!$E333*Listes!$B$65)+Listes!$C$65)))))))</f>
        <v/>
      </c>
      <c r="M333" s="279" t="str">
        <f>IF(Barèmes!M332="","",Barèmes!M332)</f>
        <v/>
      </c>
      <c r="N333" s="94" t="str">
        <f t="shared" si="20"/>
        <v/>
      </c>
      <c r="O333" s="254" t="str">
        <f t="shared" si="21"/>
        <v/>
      </c>
      <c r="P333" s="304" t="str">
        <f t="shared" si="22"/>
        <v/>
      </c>
      <c r="Q333" s="285" t="str">
        <f t="shared" si="23"/>
        <v/>
      </c>
      <c r="R333" s="259"/>
      <c r="S333" s="126"/>
    </row>
    <row r="334" spans="1:19" ht="20.100000000000001" customHeight="1" x14ac:dyDescent="0.25">
      <c r="A334" s="244">
        <v>328</v>
      </c>
      <c r="B334" s="252" t="str">
        <f>IF(Barèmes!B333="","",Barèmes!B333)</f>
        <v/>
      </c>
      <c r="C334" s="252" t="str">
        <f>IF(Barèmes!C333="","",Barèmes!C333)</f>
        <v/>
      </c>
      <c r="D334" s="252" t="str">
        <f>IF(Barèmes!D333="","",Barèmes!D333)</f>
        <v/>
      </c>
      <c r="E334" s="252" t="str">
        <f>IF(Barèmes!E333="","",Barèmes!E333)</f>
        <v/>
      </c>
      <c r="F334" s="252" t="str">
        <f>IF(Barèmes!F333="","",Barèmes!F333)</f>
        <v/>
      </c>
      <c r="G334" s="252" t="str">
        <f>IF(Barèmes!G333="","",Barèmes!G333)</f>
        <v/>
      </c>
      <c r="H334" s="252" t="str">
        <f>IF(Barèmes!H333="","",Barèmes!H333)</f>
        <v/>
      </c>
      <c r="I334" s="252" t="str">
        <f>IF(Barèmes!I333="","",Barèmes!I333)</f>
        <v/>
      </c>
      <c r="J334" s="240" t="str">
        <f>IF($G334="","",IF($C334=Listes!$B$32,IF('Instruction Barèmes'!$E334&lt;=Listes!$B$53,('Instruction Barèmes'!$E334*(VLOOKUP('Instruction Barèmes'!$D334,Listes!$A$54:$E$60,2,FALSE))),IF('Instruction Barèmes'!$E334&gt;Listes!$E$53,('Instruction Barèmes'!$E334*(VLOOKUP('Instruction Barèmes'!$D334,Listes!$A$54:$E$60,5,FALSE))),('Instruction Barèmes'!$E334*(VLOOKUP('Instruction Barèmes'!$D334,Listes!$A$54:$E$60,3,FALSE))+(VLOOKUP('Instruction Barèmes'!$D334,Listes!$A$54:$E$60,4,FALSE)))))))</f>
        <v/>
      </c>
      <c r="K334" s="240" t="str">
        <f>IF($G334="","",IF($C334=Listes!$B$31,IF('Instruction Barèmes'!$E334&lt;=Listes!$B$42,('Instruction Barèmes'!$E334*(VLOOKUP('Instruction Barèmes'!$D334,Listes!$A$43:$E$49,2,FALSE))),IF('Instruction Barèmes'!$E334&gt;Listes!$D$42,('Instruction Barèmes'!$E334*(VLOOKUP('Instruction Barèmes'!$D334,Listes!$A$43:$E$49,5,FALSE))),('Instruction Barèmes'!$E334*(VLOOKUP('Instruction Barèmes'!$D334,Listes!$A$43:$E$49,3,FALSE))+(VLOOKUP('Instruction Barèmes'!$D334,Listes!$A$43:$E$49,4,FALSE)))))))</f>
        <v/>
      </c>
      <c r="L334" s="240" t="str">
        <f>IF($G334="","",IF($C334=Listes!$B$34,Listes!$I$31,IF($C334=Listes!$B$35,(VLOOKUP('Instruction Barèmes'!$F334,Listes!$E$31:$F$36,2,FALSE)),IF($C334=Listes!$B$33,IF('Instruction Barèmes'!$E334&lt;=Listes!$A$64,'Instruction Barèmes'!$E334*Listes!$A$65,IF('Instruction Barèmes'!$E334&gt;Listes!$D$64,'Instruction Barèmes'!$E334*Listes!$D$65,(('Instruction Barèmes'!$E334*Listes!$B$65)+Listes!$C$65)))))))</f>
        <v/>
      </c>
      <c r="M334" s="279" t="str">
        <f>IF(Barèmes!M333="","",Barèmes!M333)</f>
        <v/>
      </c>
      <c r="N334" s="94" t="str">
        <f t="shared" si="20"/>
        <v/>
      </c>
      <c r="O334" s="254" t="str">
        <f t="shared" si="21"/>
        <v/>
      </c>
      <c r="P334" s="304" t="str">
        <f t="shared" si="22"/>
        <v/>
      </c>
      <c r="Q334" s="285" t="str">
        <f t="shared" si="23"/>
        <v/>
      </c>
      <c r="R334" s="259"/>
      <c r="S334" s="126"/>
    </row>
    <row r="335" spans="1:19" ht="20.100000000000001" customHeight="1" x14ac:dyDescent="0.25">
      <c r="A335" s="244">
        <v>329</v>
      </c>
      <c r="B335" s="252" t="str">
        <f>IF(Barèmes!B334="","",Barèmes!B334)</f>
        <v/>
      </c>
      <c r="C335" s="252" t="str">
        <f>IF(Barèmes!C334="","",Barèmes!C334)</f>
        <v/>
      </c>
      <c r="D335" s="252" t="str">
        <f>IF(Barèmes!D334="","",Barèmes!D334)</f>
        <v/>
      </c>
      <c r="E335" s="252" t="str">
        <f>IF(Barèmes!E334="","",Barèmes!E334)</f>
        <v/>
      </c>
      <c r="F335" s="252" t="str">
        <f>IF(Barèmes!F334="","",Barèmes!F334)</f>
        <v/>
      </c>
      <c r="G335" s="252" t="str">
        <f>IF(Barèmes!G334="","",Barèmes!G334)</f>
        <v/>
      </c>
      <c r="H335" s="252" t="str">
        <f>IF(Barèmes!H334="","",Barèmes!H334)</f>
        <v/>
      </c>
      <c r="I335" s="252" t="str">
        <f>IF(Barèmes!I334="","",Barèmes!I334)</f>
        <v/>
      </c>
      <c r="J335" s="240" t="str">
        <f>IF($G335="","",IF($C335=Listes!$B$32,IF('Instruction Barèmes'!$E335&lt;=Listes!$B$53,('Instruction Barèmes'!$E335*(VLOOKUP('Instruction Barèmes'!$D335,Listes!$A$54:$E$60,2,FALSE))),IF('Instruction Barèmes'!$E335&gt;Listes!$E$53,('Instruction Barèmes'!$E335*(VLOOKUP('Instruction Barèmes'!$D335,Listes!$A$54:$E$60,5,FALSE))),('Instruction Barèmes'!$E335*(VLOOKUP('Instruction Barèmes'!$D335,Listes!$A$54:$E$60,3,FALSE))+(VLOOKUP('Instruction Barèmes'!$D335,Listes!$A$54:$E$60,4,FALSE)))))))</f>
        <v/>
      </c>
      <c r="K335" s="240" t="str">
        <f>IF($G335="","",IF($C335=Listes!$B$31,IF('Instruction Barèmes'!$E335&lt;=Listes!$B$42,('Instruction Barèmes'!$E335*(VLOOKUP('Instruction Barèmes'!$D335,Listes!$A$43:$E$49,2,FALSE))),IF('Instruction Barèmes'!$E335&gt;Listes!$D$42,('Instruction Barèmes'!$E335*(VLOOKUP('Instruction Barèmes'!$D335,Listes!$A$43:$E$49,5,FALSE))),('Instruction Barèmes'!$E335*(VLOOKUP('Instruction Barèmes'!$D335,Listes!$A$43:$E$49,3,FALSE))+(VLOOKUP('Instruction Barèmes'!$D335,Listes!$A$43:$E$49,4,FALSE)))))))</f>
        <v/>
      </c>
      <c r="L335" s="240" t="str">
        <f>IF($G335="","",IF($C335=Listes!$B$34,Listes!$I$31,IF($C335=Listes!$B$35,(VLOOKUP('Instruction Barèmes'!$F335,Listes!$E$31:$F$36,2,FALSE)),IF($C335=Listes!$B$33,IF('Instruction Barèmes'!$E335&lt;=Listes!$A$64,'Instruction Barèmes'!$E335*Listes!$A$65,IF('Instruction Barèmes'!$E335&gt;Listes!$D$64,'Instruction Barèmes'!$E335*Listes!$D$65,(('Instruction Barèmes'!$E335*Listes!$B$65)+Listes!$C$65)))))))</f>
        <v/>
      </c>
      <c r="M335" s="279" t="str">
        <f>IF(Barèmes!M334="","",Barèmes!M334)</f>
        <v/>
      </c>
      <c r="N335" s="94" t="str">
        <f t="shared" si="20"/>
        <v/>
      </c>
      <c r="O335" s="254" t="str">
        <f t="shared" si="21"/>
        <v/>
      </c>
      <c r="P335" s="304" t="str">
        <f t="shared" si="22"/>
        <v/>
      </c>
      <c r="Q335" s="285" t="str">
        <f t="shared" si="23"/>
        <v/>
      </c>
      <c r="R335" s="259"/>
      <c r="S335" s="126"/>
    </row>
    <row r="336" spans="1:19" ht="20.100000000000001" customHeight="1" x14ac:dyDescent="0.25">
      <c r="A336" s="244">
        <v>330</v>
      </c>
      <c r="B336" s="252" t="str">
        <f>IF(Barèmes!B335="","",Barèmes!B335)</f>
        <v/>
      </c>
      <c r="C336" s="252" t="str">
        <f>IF(Barèmes!C335="","",Barèmes!C335)</f>
        <v/>
      </c>
      <c r="D336" s="252" t="str">
        <f>IF(Barèmes!D335="","",Barèmes!D335)</f>
        <v/>
      </c>
      <c r="E336" s="252" t="str">
        <f>IF(Barèmes!E335="","",Barèmes!E335)</f>
        <v/>
      </c>
      <c r="F336" s="252" t="str">
        <f>IF(Barèmes!F335="","",Barèmes!F335)</f>
        <v/>
      </c>
      <c r="G336" s="252" t="str">
        <f>IF(Barèmes!G335="","",Barèmes!G335)</f>
        <v/>
      </c>
      <c r="H336" s="252" t="str">
        <f>IF(Barèmes!H335="","",Barèmes!H335)</f>
        <v/>
      </c>
      <c r="I336" s="252" t="str">
        <f>IF(Barèmes!I335="","",Barèmes!I335)</f>
        <v/>
      </c>
      <c r="J336" s="240" t="str">
        <f>IF($G336="","",IF($C336=Listes!$B$32,IF('Instruction Barèmes'!$E336&lt;=Listes!$B$53,('Instruction Barèmes'!$E336*(VLOOKUP('Instruction Barèmes'!$D336,Listes!$A$54:$E$60,2,FALSE))),IF('Instruction Barèmes'!$E336&gt;Listes!$E$53,('Instruction Barèmes'!$E336*(VLOOKUP('Instruction Barèmes'!$D336,Listes!$A$54:$E$60,5,FALSE))),('Instruction Barèmes'!$E336*(VLOOKUP('Instruction Barèmes'!$D336,Listes!$A$54:$E$60,3,FALSE))+(VLOOKUP('Instruction Barèmes'!$D336,Listes!$A$54:$E$60,4,FALSE)))))))</f>
        <v/>
      </c>
      <c r="K336" s="240" t="str">
        <f>IF($G336="","",IF($C336=Listes!$B$31,IF('Instruction Barèmes'!$E336&lt;=Listes!$B$42,('Instruction Barèmes'!$E336*(VLOOKUP('Instruction Barèmes'!$D336,Listes!$A$43:$E$49,2,FALSE))),IF('Instruction Barèmes'!$E336&gt;Listes!$D$42,('Instruction Barèmes'!$E336*(VLOOKUP('Instruction Barèmes'!$D336,Listes!$A$43:$E$49,5,FALSE))),('Instruction Barèmes'!$E336*(VLOOKUP('Instruction Barèmes'!$D336,Listes!$A$43:$E$49,3,FALSE))+(VLOOKUP('Instruction Barèmes'!$D336,Listes!$A$43:$E$49,4,FALSE)))))))</f>
        <v/>
      </c>
      <c r="L336" s="240" t="str">
        <f>IF($G336="","",IF($C336=Listes!$B$34,Listes!$I$31,IF($C336=Listes!$B$35,(VLOOKUP('Instruction Barèmes'!$F336,Listes!$E$31:$F$36,2,FALSE)),IF($C336=Listes!$B$33,IF('Instruction Barèmes'!$E336&lt;=Listes!$A$64,'Instruction Barèmes'!$E336*Listes!$A$65,IF('Instruction Barèmes'!$E336&gt;Listes!$D$64,'Instruction Barèmes'!$E336*Listes!$D$65,(('Instruction Barèmes'!$E336*Listes!$B$65)+Listes!$C$65)))))))</f>
        <v/>
      </c>
      <c r="M336" s="279" t="str">
        <f>IF(Barèmes!M335="","",Barèmes!M335)</f>
        <v/>
      </c>
      <c r="N336" s="94" t="str">
        <f t="shared" si="20"/>
        <v/>
      </c>
      <c r="O336" s="254" t="str">
        <f t="shared" si="21"/>
        <v/>
      </c>
      <c r="P336" s="304" t="str">
        <f t="shared" si="22"/>
        <v/>
      </c>
      <c r="Q336" s="285" t="str">
        <f t="shared" si="23"/>
        <v/>
      </c>
      <c r="R336" s="259"/>
      <c r="S336" s="126"/>
    </row>
    <row r="337" spans="1:19" ht="20.100000000000001" customHeight="1" x14ac:dyDescent="0.25">
      <c r="A337" s="244">
        <v>331</v>
      </c>
      <c r="B337" s="252" t="str">
        <f>IF(Barèmes!B336="","",Barèmes!B336)</f>
        <v/>
      </c>
      <c r="C337" s="252" t="str">
        <f>IF(Barèmes!C336="","",Barèmes!C336)</f>
        <v/>
      </c>
      <c r="D337" s="252" t="str">
        <f>IF(Barèmes!D336="","",Barèmes!D336)</f>
        <v/>
      </c>
      <c r="E337" s="252" t="str">
        <f>IF(Barèmes!E336="","",Barèmes!E336)</f>
        <v/>
      </c>
      <c r="F337" s="252" t="str">
        <f>IF(Barèmes!F336="","",Barèmes!F336)</f>
        <v/>
      </c>
      <c r="G337" s="252" t="str">
        <f>IF(Barèmes!G336="","",Barèmes!G336)</f>
        <v/>
      </c>
      <c r="H337" s="252" t="str">
        <f>IF(Barèmes!H336="","",Barèmes!H336)</f>
        <v/>
      </c>
      <c r="I337" s="252" t="str">
        <f>IF(Barèmes!I336="","",Barèmes!I336)</f>
        <v/>
      </c>
      <c r="J337" s="240" t="str">
        <f>IF($G337="","",IF($C337=Listes!$B$32,IF('Instruction Barèmes'!$E337&lt;=Listes!$B$53,('Instruction Barèmes'!$E337*(VLOOKUP('Instruction Barèmes'!$D337,Listes!$A$54:$E$60,2,FALSE))),IF('Instruction Barèmes'!$E337&gt;Listes!$E$53,('Instruction Barèmes'!$E337*(VLOOKUP('Instruction Barèmes'!$D337,Listes!$A$54:$E$60,5,FALSE))),('Instruction Barèmes'!$E337*(VLOOKUP('Instruction Barèmes'!$D337,Listes!$A$54:$E$60,3,FALSE))+(VLOOKUP('Instruction Barèmes'!$D337,Listes!$A$54:$E$60,4,FALSE)))))))</f>
        <v/>
      </c>
      <c r="K337" s="240" t="str">
        <f>IF($G337="","",IF($C337=Listes!$B$31,IF('Instruction Barèmes'!$E337&lt;=Listes!$B$42,('Instruction Barèmes'!$E337*(VLOOKUP('Instruction Barèmes'!$D337,Listes!$A$43:$E$49,2,FALSE))),IF('Instruction Barèmes'!$E337&gt;Listes!$D$42,('Instruction Barèmes'!$E337*(VLOOKUP('Instruction Barèmes'!$D337,Listes!$A$43:$E$49,5,FALSE))),('Instruction Barèmes'!$E337*(VLOOKUP('Instruction Barèmes'!$D337,Listes!$A$43:$E$49,3,FALSE))+(VLOOKUP('Instruction Barèmes'!$D337,Listes!$A$43:$E$49,4,FALSE)))))))</f>
        <v/>
      </c>
      <c r="L337" s="240" t="str">
        <f>IF($G337="","",IF($C337=Listes!$B$34,Listes!$I$31,IF($C337=Listes!$B$35,(VLOOKUP('Instruction Barèmes'!$F337,Listes!$E$31:$F$36,2,FALSE)),IF($C337=Listes!$B$33,IF('Instruction Barèmes'!$E337&lt;=Listes!$A$64,'Instruction Barèmes'!$E337*Listes!$A$65,IF('Instruction Barèmes'!$E337&gt;Listes!$D$64,'Instruction Barèmes'!$E337*Listes!$D$65,(('Instruction Barèmes'!$E337*Listes!$B$65)+Listes!$C$65)))))))</f>
        <v/>
      </c>
      <c r="M337" s="279" t="str">
        <f>IF(Barèmes!M336="","",Barèmes!M336)</f>
        <v/>
      </c>
      <c r="N337" s="94" t="str">
        <f t="shared" si="20"/>
        <v/>
      </c>
      <c r="O337" s="254" t="str">
        <f t="shared" si="21"/>
        <v/>
      </c>
      <c r="P337" s="304" t="str">
        <f t="shared" si="22"/>
        <v/>
      </c>
      <c r="Q337" s="285" t="str">
        <f t="shared" si="23"/>
        <v/>
      </c>
      <c r="R337" s="259"/>
      <c r="S337" s="126"/>
    </row>
    <row r="338" spans="1:19" ht="20.100000000000001" customHeight="1" x14ac:dyDescent="0.25">
      <c r="A338" s="244">
        <v>332</v>
      </c>
      <c r="B338" s="252" t="str">
        <f>IF(Barèmes!B337="","",Barèmes!B337)</f>
        <v/>
      </c>
      <c r="C338" s="252" t="str">
        <f>IF(Barèmes!C337="","",Barèmes!C337)</f>
        <v/>
      </c>
      <c r="D338" s="252" t="str">
        <f>IF(Barèmes!D337="","",Barèmes!D337)</f>
        <v/>
      </c>
      <c r="E338" s="252" t="str">
        <f>IF(Barèmes!E337="","",Barèmes!E337)</f>
        <v/>
      </c>
      <c r="F338" s="252" t="str">
        <f>IF(Barèmes!F337="","",Barèmes!F337)</f>
        <v/>
      </c>
      <c r="G338" s="252" t="str">
        <f>IF(Barèmes!G337="","",Barèmes!G337)</f>
        <v/>
      </c>
      <c r="H338" s="252" t="str">
        <f>IF(Barèmes!H337="","",Barèmes!H337)</f>
        <v/>
      </c>
      <c r="I338" s="252" t="str">
        <f>IF(Barèmes!I337="","",Barèmes!I337)</f>
        <v/>
      </c>
      <c r="J338" s="240" t="str">
        <f>IF($G338="","",IF($C338=Listes!$B$32,IF('Instruction Barèmes'!$E338&lt;=Listes!$B$53,('Instruction Barèmes'!$E338*(VLOOKUP('Instruction Barèmes'!$D338,Listes!$A$54:$E$60,2,FALSE))),IF('Instruction Barèmes'!$E338&gt;Listes!$E$53,('Instruction Barèmes'!$E338*(VLOOKUP('Instruction Barèmes'!$D338,Listes!$A$54:$E$60,5,FALSE))),('Instruction Barèmes'!$E338*(VLOOKUP('Instruction Barèmes'!$D338,Listes!$A$54:$E$60,3,FALSE))+(VLOOKUP('Instruction Barèmes'!$D338,Listes!$A$54:$E$60,4,FALSE)))))))</f>
        <v/>
      </c>
      <c r="K338" s="240" t="str">
        <f>IF($G338="","",IF($C338=Listes!$B$31,IF('Instruction Barèmes'!$E338&lt;=Listes!$B$42,('Instruction Barèmes'!$E338*(VLOOKUP('Instruction Barèmes'!$D338,Listes!$A$43:$E$49,2,FALSE))),IF('Instruction Barèmes'!$E338&gt;Listes!$D$42,('Instruction Barèmes'!$E338*(VLOOKUP('Instruction Barèmes'!$D338,Listes!$A$43:$E$49,5,FALSE))),('Instruction Barèmes'!$E338*(VLOOKUP('Instruction Barèmes'!$D338,Listes!$A$43:$E$49,3,FALSE))+(VLOOKUP('Instruction Barèmes'!$D338,Listes!$A$43:$E$49,4,FALSE)))))))</f>
        <v/>
      </c>
      <c r="L338" s="240" t="str">
        <f>IF($G338="","",IF($C338=Listes!$B$34,Listes!$I$31,IF($C338=Listes!$B$35,(VLOOKUP('Instruction Barèmes'!$F338,Listes!$E$31:$F$36,2,FALSE)),IF($C338=Listes!$B$33,IF('Instruction Barèmes'!$E338&lt;=Listes!$A$64,'Instruction Barèmes'!$E338*Listes!$A$65,IF('Instruction Barèmes'!$E338&gt;Listes!$D$64,'Instruction Barèmes'!$E338*Listes!$D$65,(('Instruction Barèmes'!$E338*Listes!$B$65)+Listes!$C$65)))))))</f>
        <v/>
      </c>
      <c r="M338" s="279" t="str">
        <f>IF(Barèmes!M337="","",Barèmes!M337)</f>
        <v/>
      </c>
      <c r="N338" s="94" t="str">
        <f t="shared" si="20"/>
        <v/>
      </c>
      <c r="O338" s="254" t="str">
        <f t="shared" si="21"/>
        <v/>
      </c>
      <c r="P338" s="304" t="str">
        <f t="shared" si="22"/>
        <v/>
      </c>
      <c r="Q338" s="285" t="str">
        <f t="shared" si="23"/>
        <v/>
      </c>
      <c r="R338" s="259"/>
      <c r="S338" s="126"/>
    </row>
    <row r="339" spans="1:19" ht="20.100000000000001" customHeight="1" x14ac:dyDescent="0.25">
      <c r="A339" s="244">
        <v>333</v>
      </c>
      <c r="B339" s="252" t="str">
        <f>IF(Barèmes!B338="","",Barèmes!B338)</f>
        <v/>
      </c>
      <c r="C339" s="252" t="str">
        <f>IF(Barèmes!C338="","",Barèmes!C338)</f>
        <v/>
      </c>
      <c r="D339" s="252" t="str">
        <f>IF(Barèmes!D338="","",Barèmes!D338)</f>
        <v/>
      </c>
      <c r="E339" s="252" t="str">
        <f>IF(Barèmes!E338="","",Barèmes!E338)</f>
        <v/>
      </c>
      <c r="F339" s="252" t="str">
        <f>IF(Barèmes!F338="","",Barèmes!F338)</f>
        <v/>
      </c>
      <c r="G339" s="252" t="str">
        <f>IF(Barèmes!G338="","",Barèmes!G338)</f>
        <v/>
      </c>
      <c r="H339" s="252" t="str">
        <f>IF(Barèmes!H338="","",Barèmes!H338)</f>
        <v/>
      </c>
      <c r="I339" s="252" t="str">
        <f>IF(Barèmes!I338="","",Barèmes!I338)</f>
        <v/>
      </c>
      <c r="J339" s="240" t="str">
        <f>IF($G339="","",IF($C339=Listes!$B$32,IF('Instruction Barèmes'!$E339&lt;=Listes!$B$53,('Instruction Barèmes'!$E339*(VLOOKUP('Instruction Barèmes'!$D339,Listes!$A$54:$E$60,2,FALSE))),IF('Instruction Barèmes'!$E339&gt;Listes!$E$53,('Instruction Barèmes'!$E339*(VLOOKUP('Instruction Barèmes'!$D339,Listes!$A$54:$E$60,5,FALSE))),('Instruction Barèmes'!$E339*(VLOOKUP('Instruction Barèmes'!$D339,Listes!$A$54:$E$60,3,FALSE))+(VLOOKUP('Instruction Barèmes'!$D339,Listes!$A$54:$E$60,4,FALSE)))))))</f>
        <v/>
      </c>
      <c r="K339" s="240" t="str">
        <f>IF($G339="","",IF($C339=Listes!$B$31,IF('Instruction Barèmes'!$E339&lt;=Listes!$B$42,('Instruction Barèmes'!$E339*(VLOOKUP('Instruction Barèmes'!$D339,Listes!$A$43:$E$49,2,FALSE))),IF('Instruction Barèmes'!$E339&gt;Listes!$D$42,('Instruction Barèmes'!$E339*(VLOOKUP('Instruction Barèmes'!$D339,Listes!$A$43:$E$49,5,FALSE))),('Instruction Barèmes'!$E339*(VLOOKUP('Instruction Barèmes'!$D339,Listes!$A$43:$E$49,3,FALSE))+(VLOOKUP('Instruction Barèmes'!$D339,Listes!$A$43:$E$49,4,FALSE)))))))</f>
        <v/>
      </c>
      <c r="L339" s="240" t="str">
        <f>IF($G339="","",IF($C339=Listes!$B$34,Listes!$I$31,IF($C339=Listes!$B$35,(VLOOKUP('Instruction Barèmes'!$F339,Listes!$E$31:$F$36,2,FALSE)),IF($C339=Listes!$B$33,IF('Instruction Barèmes'!$E339&lt;=Listes!$A$64,'Instruction Barèmes'!$E339*Listes!$A$65,IF('Instruction Barèmes'!$E339&gt;Listes!$D$64,'Instruction Barèmes'!$E339*Listes!$D$65,(('Instruction Barèmes'!$E339*Listes!$B$65)+Listes!$C$65)))))))</f>
        <v/>
      </c>
      <c r="M339" s="279" t="str">
        <f>IF(Barèmes!M338="","",Barèmes!M338)</f>
        <v/>
      </c>
      <c r="N339" s="94" t="str">
        <f t="shared" si="20"/>
        <v/>
      </c>
      <c r="O339" s="254" t="str">
        <f t="shared" si="21"/>
        <v/>
      </c>
      <c r="P339" s="304" t="str">
        <f t="shared" si="22"/>
        <v/>
      </c>
      <c r="Q339" s="285" t="str">
        <f t="shared" si="23"/>
        <v/>
      </c>
      <c r="R339" s="259"/>
      <c r="S339" s="126"/>
    </row>
    <row r="340" spans="1:19" ht="20.100000000000001" customHeight="1" x14ac:dyDescent="0.25">
      <c r="A340" s="244">
        <v>334</v>
      </c>
      <c r="B340" s="252" t="str">
        <f>IF(Barèmes!B339="","",Barèmes!B339)</f>
        <v/>
      </c>
      <c r="C340" s="252" t="str">
        <f>IF(Barèmes!C339="","",Barèmes!C339)</f>
        <v/>
      </c>
      <c r="D340" s="252" t="str">
        <f>IF(Barèmes!D339="","",Barèmes!D339)</f>
        <v/>
      </c>
      <c r="E340" s="252" t="str">
        <f>IF(Barèmes!E339="","",Barèmes!E339)</f>
        <v/>
      </c>
      <c r="F340" s="252" t="str">
        <f>IF(Barèmes!F339="","",Barèmes!F339)</f>
        <v/>
      </c>
      <c r="G340" s="252" t="str">
        <f>IF(Barèmes!G339="","",Barèmes!G339)</f>
        <v/>
      </c>
      <c r="H340" s="252" t="str">
        <f>IF(Barèmes!H339="","",Barèmes!H339)</f>
        <v/>
      </c>
      <c r="I340" s="252" t="str">
        <f>IF(Barèmes!I339="","",Barèmes!I339)</f>
        <v/>
      </c>
      <c r="J340" s="240" t="str">
        <f>IF($G340="","",IF($C340=Listes!$B$32,IF('Instruction Barèmes'!$E340&lt;=Listes!$B$53,('Instruction Barèmes'!$E340*(VLOOKUP('Instruction Barèmes'!$D340,Listes!$A$54:$E$60,2,FALSE))),IF('Instruction Barèmes'!$E340&gt;Listes!$E$53,('Instruction Barèmes'!$E340*(VLOOKUP('Instruction Barèmes'!$D340,Listes!$A$54:$E$60,5,FALSE))),('Instruction Barèmes'!$E340*(VLOOKUP('Instruction Barèmes'!$D340,Listes!$A$54:$E$60,3,FALSE))+(VLOOKUP('Instruction Barèmes'!$D340,Listes!$A$54:$E$60,4,FALSE)))))))</f>
        <v/>
      </c>
      <c r="K340" s="240" t="str">
        <f>IF($G340="","",IF($C340=Listes!$B$31,IF('Instruction Barèmes'!$E340&lt;=Listes!$B$42,('Instruction Barèmes'!$E340*(VLOOKUP('Instruction Barèmes'!$D340,Listes!$A$43:$E$49,2,FALSE))),IF('Instruction Barèmes'!$E340&gt;Listes!$D$42,('Instruction Barèmes'!$E340*(VLOOKUP('Instruction Barèmes'!$D340,Listes!$A$43:$E$49,5,FALSE))),('Instruction Barèmes'!$E340*(VLOOKUP('Instruction Barèmes'!$D340,Listes!$A$43:$E$49,3,FALSE))+(VLOOKUP('Instruction Barèmes'!$D340,Listes!$A$43:$E$49,4,FALSE)))))))</f>
        <v/>
      </c>
      <c r="L340" s="240" t="str">
        <f>IF($G340="","",IF($C340=Listes!$B$34,Listes!$I$31,IF($C340=Listes!$B$35,(VLOOKUP('Instruction Barèmes'!$F340,Listes!$E$31:$F$36,2,FALSE)),IF($C340=Listes!$B$33,IF('Instruction Barèmes'!$E340&lt;=Listes!$A$64,'Instruction Barèmes'!$E340*Listes!$A$65,IF('Instruction Barèmes'!$E340&gt;Listes!$D$64,'Instruction Barèmes'!$E340*Listes!$D$65,(('Instruction Barèmes'!$E340*Listes!$B$65)+Listes!$C$65)))))))</f>
        <v/>
      </c>
      <c r="M340" s="279" t="str">
        <f>IF(Barèmes!M339="","",Barèmes!M339)</f>
        <v/>
      </c>
      <c r="N340" s="94" t="str">
        <f t="shared" si="20"/>
        <v/>
      </c>
      <c r="O340" s="254" t="str">
        <f t="shared" si="21"/>
        <v/>
      </c>
      <c r="P340" s="304" t="str">
        <f t="shared" si="22"/>
        <v/>
      </c>
      <c r="Q340" s="285" t="str">
        <f t="shared" si="23"/>
        <v/>
      </c>
      <c r="R340" s="259"/>
      <c r="S340" s="126"/>
    </row>
    <row r="341" spans="1:19" ht="20.100000000000001" customHeight="1" x14ac:dyDescent="0.25">
      <c r="A341" s="244">
        <v>335</v>
      </c>
      <c r="B341" s="252" t="str">
        <f>IF(Barèmes!B340="","",Barèmes!B340)</f>
        <v/>
      </c>
      <c r="C341" s="252" t="str">
        <f>IF(Barèmes!C340="","",Barèmes!C340)</f>
        <v/>
      </c>
      <c r="D341" s="252" t="str">
        <f>IF(Barèmes!D340="","",Barèmes!D340)</f>
        <v/>
      </c>
      <c r="E341" s="252" t="str">
        <f>IF(Barèmes!E340="","",Barèmes!E340)</f>
        <v/>
      </c>
      <c r="F341" s="252" t="str">
        <f>IF(Barèmes!F340="","",Barèmes!F340)</f>
        <v/>
      </c>
      <c r="G341" s="252" t="str">
        <f>IF(Barèmes!G340="","",Barèmes!G340)</f>
        <v/>
      </c>
      <c r="H341" s="252" t="str">
        <f>IF(Barèmes!H340="","",Barèmes!H340)</f>
        <v/>
      </c>
      <c r="I341" s="252" t="str">
        <f>IF(Barèmes!I340="","",Barèmes!I340)</f>
        <v/>
      </c>
      <c r="J341" s="240" t="str">
        <f>IF($G341="","",IF($C341=Listes!$B$32,IF('Instruction Barèmes'!$E341&lt;=Listes!$B$53,('Instruction Barèmes'!$E341*(VLOOKUP('Instruction Barèmes'!$D341,Listes!$A$54:$E$60,2,FALSE))),IF('Instruction Barèmes'!$E341&gt;Listes!$E$53,('Instruction Barèmes'!$E341*(VLOOKUP('Instruction Barèmes'!$D341,Listes!$A$54:$E$60,5,FALSE))),('Instruction Barèmes'!$E341*(VLOOKUP('Instruction Barèmes'!$D341,Listes!$A$54:$E$60,3,FALSE))+(VLOOKUP('Instruction Barèmes'!$D341,Listes!$A$54:$E$60,4,FALSE)))))))</f>
        <v/>
      </c>
      <c r="K341" s="240" t="str">
        <f>IF($G341="","",IF($C341=Listes!$B$31,IF('Instruction Barèmes'!$E341&lt;=Listes!$B$42,('Instruction Barèmes'!$E341*(VLOOKUP('Instruction Barèmes'!$D341,Listes!$A$43:$E$49,2,FALSE))),IF('Instruction Barèmes'!$E341&gt;Listes!$D$42,('Instruction Barèmes'!$E341*(VLOOKUP('Instruction Barèmes'!$D341,Listes!$A$43:$E$49,5,FALSE))),('Instruction Barèmes'!$E341*(VLOOKUP('Instruction Barèmes'!$D341,Listes!$A$43:$E$49,3,FALSE))+(VLOOKUP('Instruction Barèmes'!$D341,Listes!$A$43:$E$49,4,FALSE)))))))</f>
        <v/>
      </c>
      <c r="L341" s="240" t="str">
        <f>IF($G341="","",IF($C341=Listes!$B$34,Listes!$I$31,IF($C341=Listes!$B$35,(VLOOKUP('Instruction Barèmes'!$F341,Listes!$E$31:$F$36,2,FALSE)),IF($C341=Listes!$B$33,IF('Instruction Barèmes'!$E341&lt;=Listes!$A$64,'Instruction Barèmes'!$E341*Listes!$A$65,IF('Instruction Barèmes'!$E341&gt;Listes!$D$64,'Instruction Barèmes'!$E341*Listes!$D$65,(('Instruction Barèmes'!$E341*Listes!$B$65)+Listes!$C$65)))))))</f>
        <v/>
      </c>
      <c r="M341" s="279" t="str">
        <f>IF(Barèmes!M340="","",Barèmes!M340)</f>
        <v/>
      </c>
      <c r="N341" s="94" t="str">
        <f t="shared" si="20"/>
        <v/>
      </c>
      <c r="O341" s="254" t="str">
        <f t="shared" si="21"/>
        <v/>
      </c>
      <c r="P341" s="304" t="str">
        <f t="shared" si="22"/>
        <v/>
      </c>
      <c r="Q341" s="285" t="str">
        <f t="shared" si="23"/>
        <v/>
      </c>
      <c r="R341" s="259"/>
      <c r="S341" s="126"/>
    </row>
    <row r="342" spans="1:19" ht="20.100000000000001" customHeight="1" x14ac:dyDescent="0.25">
      <c r="A342" s="244">
        <v>336</v>
      </c>
      <c r="B342" s="252" t="str">
        <f>IF(Barèmes!B341="","",Barèmes!B341)</f>
        <v/>
      </c>
      <c r="C342" s="252" t="str">
        <f>IF(Barèmes!C341="","",Barèmes!C341)</f>
        <v/>
      </c>
      <c r="D342" s="252" t="str">
        <f>IF(Barèmes!D341="","",Barèmes!D341)</f>
        <v/>
      </c>
      <c r="E342" s="252" t="str">
        <f>IF(Barèmes!E341="","",Barèmes!E341)</f>
        <v/>
      </c>
      <c r="F342" s="252" t="str">
        <f>IF(Barèmes!F341="","",Barèmes!F341)</f>
        <v/>
      </c>
      <c r="G342" s="252" t="str">
        <f>IF(Barèmes!G341="","",Barèmes!G341)</f>
        <v/>
      </c>
      <c r="H342" s="252" t="str">
        <f>IF(Barèmes!H341="","",Barèmes!H341)</f>
        <v/>
      </c>
      <c r="I342" s="252" t="str">
        <f>IF(Barèmes!I341="","",Barèmes!I341)</f>
        <v/>
      </c>
      <c r="J342" s="240" t="str">
        <f>IF($G342="","",IF($C342=Listes!$B$32,IF('Instruction Barèmes'!$E342&lt;=Listes!$B$53,('Instruction Barèmes'!$E342*(VLOOKUP('Instruction Barèmes'!$D342,Listes!$A$54:$E$60,2,FALSE))),IF('Instruction Barèmes'!$E342&gt;Listes!$E$53,('Instruction Barèmes'!$E342*(VLOOKUP('Instruction Barèmes'!$D342,Listes!$A$54:$E$60,5,FALSE))),('Instruction Barèmes'!$E342*(VLOOKUP('Instruction Barèmes'!$D342,Listes!$A$54:$E$60,3,FALSE))+(VLOOKUP('Instruction Barèmes'!$D342,Listes!$A$54:$E$60,4,FALSE)))))))</f>
        <v/>
      </c>
      <c r="K342" s="240" t="str">
        <f>IF($G342="","",IF($C342=Listes!$B$31,IF('Instruction Barèmes'!$E342&lt;=Listes!$B$42,('Instruction Barèmes'!$E342*(VLOOKUP('Instruction Barèmes'!$D342,Listes!$A$43:$E$49,2,FALSE))),IF('Instruction Barèmes'!$E342&gt;Listes!$D$42,('Instruction Barèmes'!$E342*(VLOOKUP('Instruction Barèmes'!$D342,Listes!$A$43:$E$49,5,FALSE))),('Instruction Barèmes'!$E342*(VLOOKUP('Instruction Barèmes'!$D342,Listes!$A$43:$E$49,3,FALSE))+(VLOOKUP('Instruction Barèmes'!$D342,Listes!$A$43:$E$49,4,FALSE)))))))</f>
        <v/>
      </c>
      <c r="L342" s="240" t="str">
        <f>IF($G342="","",IF($C342=Listes!$B$34,Listes!$I$31,IF($C342=Listes!$B$35,(VLOOKUP('Instruction Barèmes'!$F342,Listes!$E$31:$F$36,2,FALSE)),IF($C342=Listes!$B$33,IF('Instruction Barèmes'!$E342&lt;=Listes!$A$64,'Instruction Barèmes'!$E342*Listes!$A$65,IF('Instruction Barèmes'!$E342&gt;Listes!$D$64,'Instruction Barèmes'!$E342*Listes!$D$65,(('Instruction Barèmes'!$E342*Listes!$B$65)+Listes!$C$65)))))))</f>
        <v/>
      </c>
      <c r="M342" s="279" t="str">
        <f>IF(Barèmes!M341="","",Barèmes!M341)</f>
        <v/>
      </c>
      <c r="N342" s="94" t="str">
        <f t="shared" si="20"/>
        <v/>
      </c>
      <c r="O342" s="254" t="str">
        <f t="shared" si="21"/>
        <v/>
      </c>
      <c r="P342" s="304" t="str">
        <f t="shared" si="22"/>
        <v/>
      </c>
      <c r="Q342" s="285" t="str">
        <f t="shared" si="23"/>
        <v/>
      </c>
      <c r="R342" s="259"/>
      <c r="S342" s="126"/>
    </row>
    <row r="343" spans="1:19" ht="20.100000000000001" customHeight="1" x14ac:dyDescent="0.25">
      <c r="A343" s="244">
        <v>337</v>
      </c>
      <c r="B343" s="252" t="str">
        <f>IF(Barèmes!B342="","",Barèmes!B342)</f>
        <v/>
      </c>
      <c r="C343" s="252" t="str">
        <f>IF(Barèmes!C342="","",Barèmes!C342)</f>
        <v/>
      </c>
      <c r="D343" s="252" t="str">
        <f>IF(Barèmes!D342="","",Barèmes!D342)</f>
        <v/>
      </c>
      <c r="E343" s="252" t="str">
        <f>IF(Barèmes!E342="","",Barèmes!E342)</f>
        <v/>
      </c>
      <c r="F343" s="252" t="str">
        <f>IF(Barèmes!F342="","",Barèmes!F342)</f>
        <v/>
      </c>
      <c r="G343" s="252" t="str">
        <f>IF(Barèmes!G342="","",Barèmes!G342)</f>
        <v/>
      </c>
      <c r="H343" s="252" t="str">
        <f>IF(Barèmes!H342="","",Barèmes!H342)</f>
        <v/>
      </c>
      <c r="I343" s="252" t="str">
        <f>IF(Barèmes!I342="","",Barèmes!I342)</f>
        <v/>
      </c>
      <c r="J343" s="240" t="str">
        <f>IF($G343="","",IF($C343=Listes!$B$32,IF('Instruction Barèmes'!$E343&lt;=Listes!$B$53,('Instruction Barèmes'!$E343*(VLOOKUP('Instruction Barèmes'!$D343,Listes!$A$54:$E$60,2,FALSE))),IF('Instruction Barèmes'!$E343&gt;Listes!$E$53,('Instruction Barèmes'!$E343*(VLOOKUP('Instruction Barèmes'!$D343,Listes!$A$54:$E$60,5,FALSE))),('Instruction Barèmes'!$E343*(VLOOKUP('Instruction Barèmes'!$D343,Listes!$A$54:$E$60,3,FALSE))+(VLOOKUP('Instruction Barèmes'!$D343,Listes!$A$54:$E$60,4,FALSE)))))))</f>
        <v/>
      </c>
      <c r="K343" s="240" t="str">
        <f>IF($G343="","",IF($C343=Listes!$B$31,IF('Instruction Barèmes'!$E343&lt;=Listes!$B$42,('Instruction Barèmes'!$E343*(VLOOKUP('Instruction Barèmes'!$D343,Listes!$A$43:$E$49,2,FALSE))),IF('Instruction Barèmes'!$E343&gt;Listes!$D$42,('Instruction Barèmes'!$E343*(VLOOKUP('Instruction Barèmes'!$D343,Listes!$A$43:$E$49,5,FALSE))),('Instruction Barèmes'!$E343*(VLOOKUP('Instruction Barèmes'!$D343,Listes!$A$43:$E$49,3,FALSE))+(VLOOKUP('Instruction Barèmes'!$D343,Listes!$A$43:$E$49,4,FALSE)))))))</f>
        <v/>
      </c>
      <c r="L343" s="240" t="str">
        <f>IF($G343="","",IF($C343=Listes!$B$34,Listes!$I$31,IF($C343=Listes!$B$35,(VLOOKUP('Instruction Barèmes'!$F343,Listes!$E$31:$F$36,2,FALSE)),IF($C343=Listes!$B$33,IF('Instruction Barèmes'!$E343&lt;=Listes!$A$64,'Instruction Barèmes'!$E343*Listes!$A$65,IF('Instruction Barèmes'!$E343&gt;Listes!$D$64,'Instruction Barèmes'!$E343*Listes!$D$65,(('Instruction Barèmes'!$E343*Listes!$B$65)+Listes!$C$65)))))))</f>
        <v/>
      </c>
      <c r="M343" s="279" t="str">
        <f>IF(Barèmes!M342="","",Barèmes!M342)</f>
        <v/>
      </c>
      <c r="N343" s="94" t="str">
        <f t="shared" si="20"/>
        <v/>
      </c>
      <c r="O343" s="254" t="str">
        <f t="shared" si="21"/>
        <v/>
      </c>
      <c r="P343" s="304" t="str">
        <f t="shared" si="22"/>
        <v/>
      </c>
      <c r="Q343" s="285" t="str">
        <f t="shared" si="23"/>
        <v/>
      </c>
      <c r="R343" s="259"/>
      <c r="S343" s="126"/>
    </row>
    <row r="344" spans="1:19" ht="20.100000000000001" customHeight="1" x14ac:dyDescent="0.25">
      <c r="A344" s="244">
        <v>338</v>
      </c>
      <c r="B344" s="252" t="str">
        <f>IF(Barèmes!B343="","",Barèmes!B343)</f>
        <v/>
      </c>
      <c r="C344" s="252" t="str">
        <f>IF(Barèmes!C343="","",Barèmes!C343)</f>
        <v/>
      </c>
      <c r="D344" s="252" t="str">
        <f>IF(Barèmes!D343="","",Barèmes!D343)</f>
        <v/>
      </c>
      <c r="E344" s="252" t="str">
        <f>IF(Barèmes!E343="","",Barèmes!E343)</f>
        <v/>
      </c>
      <c r="F344" s="252" t="str">
        <f>IF(Barèmes!F343="","",Barèmes!F343)</f>
        <v/>
      </c>
      <c r="G344" s="252" t="str">
        <f>IF(Barèmes!G343="","",Barèmes!G343)</f>
        <v/>
      </c>
      <c r="H344" s="252" t="str">
        <f>IF(Barèmes!H343="","",Barèmes!H343)</f>
        <v/>
      </c>
      <c r="I344" s="252" t="str">
        <f>IF(Barèmes!I343="","",Barèmes!I343)</f>
        <v/>
      </c>
      <c r="J344" s="240" t="str">
        <f>IF($G344="","",IF($C344=Listes!$B$32,IF('Instruction Barèmes'!$E344&lt;=Listes!$B$53,('Instruction Barèmes'!$E344*(VLOOKUP('Instruction Barèmes'!$D344,Listes!$A$54:$E$60,2,FALSE))),IF('Instruction Barèmes'!$E344&gt;Listes!$E$53,('Instruction Barèmes'!$E344*(VLOOKUP('Instruction Barèmes'!$D344,Listes!$A$54:$E$60,5,FALSE))),('Instruction Barèmes'!$E344*(VLOOKUP('Instruction Barèmes'!$D344,Listes!$A$54:$E$60,3,FALSE))+(VLOOKUP('Instruction Barèmes'!$D344,Listes!$A$54:$E$60,4,FALSE)))))))</f>
        <v/>
      </c>
      <c r="K344" s="240" t="str">
        <f>IF($G344="","",IF($C344=Listes!$B$31,IF('Instruction Barèmes'!$E344&lt;=Listes!$B$42,('Instruction Barèmes'!$E344*(VLOOKUP('Instruction Barèmes'!$D344,Listes!$A$43:$E$49,2,FALSE))),IF('Instruction Barèmes'!$E344&gt;Listes!$D$42,('Instruction Barèmes'!$E344*(VLOOKUP('Instruction Barèmes'!$D344,Listes!$A$43:$E$49,5,FALSE))),('Instruction Barèmes'!$E344*(VLOOKUP('Instruction Barèmes'!$D344,Listes!$A$43:$E$49,3,FALSE))+(VLOOKUP('Instruction Barèmes'!$D344,Listes!$A$43:$E$49,4,FALSE)))))))</f>
        <v/>
      </c>
      <c r="L344" s="240" t="str">
        <f>IF($G344="","",IF($C344=Listes!$B$34,Listes!$I$31,IF($C344=Listes!$B$35,(VLOOKUP('Instruction Barèmes'!$F344,Listes!$E$31:$F$36,2,FALSE)),IF($C344=Listes!$B$33,IF('Instruction Barèmes'!$E344&lt;=Listes!$A$64,'Instruction Barèmes'!$E344*Listes!$A$65,IF('Instruction Barèmes'!$E344&gt;Listes!$D$64,'Instruction Barèmes'!$E344*Listes!$D$65,(('Instruction Barèmes'!$E344*Listes!$B$65)+Listes!$C$65)))))))</f>
        <v/>
      </c>
      <c r="M344" s="279" t="str">
        <f>IF(Barèmes!M343="","",Barèmes!M343)</f>
        <v/>
      </c>
      <c r="N344" s="94" t="str">
        <f t="shared" si="20"/>
        <v/>
      </c>
      <c r="O344" s="254" t="str">
        <f t="shared" si="21"/>
        <v/>
      </c>
      <c r="P344" s="304" t="str">
        <f t="shared" si="22"/>
        <v/>
      </c>
      <c r="Q344" s="285" t="str">
        <f t="shared" si="23"/>
        <v/>
      </c>
      <c r="R344" s="259"/>
      <c r="S344" s="126"/>
    </row>
    <row r="345" spans="1:19" ht="20.100000000000001" customHeight="1" x14ac:dyDescent="0.25">
      <c r="A345" s="244">
        <v>339</v>
      </c>
      <c r="B345" s="252" t="str">
        <f>IF(Barèmes!B344="","",Barèmes!B344)</f>
        <v/>
      </c>
      <c r="C345" s="252" t="str">
        <f>IF(Barèmes!C344="","",Barèmes!C344)</f>
        <v/>
      </c>
      <c r="D345" s="252" t="str">
        <f>IF(Barèmes!D344="","",Barèmes!D344)</f>
        <v/>
      </c>
      <c r="E345" s="252" t="str">
        <f>IF(Barèmes!E344="","",Barèmes!E344)</f>
        <v/>
      </c>
      <c r="F345" s="252" t="str">
        <f>IF(Barèmes!F344="","",Barèmes!F344)</f>
        <v/>
      </c>
      <c r="G345" s="252" t="str">
        <f>IF(Barèmes!G344="","",Barèmes!G344)</f>
        <v/>
      </c>
      <c r="H345" s="252" t="str">
        <f>IF(Barèmes!H344="","",Barèmes!H344)</f>
        <v/>
      </c>
      <c r="I345" s="252" t="str">
        <f>IF(Barèmes!I344="","",Barèmes!I344)</f>
        <v/>
      </c>
      <c r="J345" s="240" t="str">
        <f>IF($G345="","",IF($C345=Listes!$B$32,IF('Instruction Barèmes'!$E345&lt;=Listes!$B$53,('Instruction Barèmes'!$E345*(VLOOKUP('Instruction Barèmes'!$D345,Listes!$A$54:$E$60,2,FALSE))),IF('Instruction Barèmes'!$E345&gt;Listes!$E$53,('Instruction Barèmes'!$E345*(VLOOKUP('Instruction Barèmes'!$D345,Listes!$A$54:$E$60,5,FALSE))),('Instruction Barèmes'!$E345*(VLOOKUP('Instruction Barèmes'!$D345,Listes!$A$54:$E$60,3,FALSE))+(VLOOKUP('Instruction Barèmes'!$D345,Listes!$A$54:$E$60,4,FALSE)))))))</f>
        <v/>
      </c>
      <c r="K345" s="240" t="str">
        <f>IF($G345="","",IF($C345=Listes!$B$31,IF('Instruction Barèmes'!$E345&lt;=Listes!$B$42,('Instruction Barèmes'!$E345*(VLOOKUP('Instruction Barèmes'!$D345,Listes!$A$43:$E$49,2,FALSE))),IF('Instruction Barèmes'!$E345&gt;Listes!$D$42,('Instruction Barèmes'!$E345*(VLOOKUP('Instruction Barèmes'!$D345,Listes!$A$43:$E$49,5,FALSE))),('Instruction Barèmes'!$E345*(VLOOKUP('Instruction Barèmes'!$D345,Listes!$A$43:$E$49,3,FALSE))+(VLOOKUP('Instruction Barèmes'!$D345,Listes!$A$43:$E$49,4,FALSE)))))))</f>
        <v/>
      </c>
      <c r="L345" s="240" t="str">
        <f>IF($G345="","",IF($C345=Listes!$B$34,Listes!$I$31,IF($C345=Listes!$B$35,(VLOOKUP('Instruction Barèmes'!$F345,Listes!$E$31:$F$36,2,FALSE)),IF($C345=Listes!$B$33,IF('Instruction Barèmes'!$E345&lt;=Listes!$A$64,'Instruction Barèmes'!$E345*Listes!$A$65,IF('Instruction Barèmes'!$E345&gt;Listes!$D$64,'Instruction Barèmes'!$E345*Listes!$D$65,(('Instruction Barèmes'!$E345*Listes!$B$65)+Listes!$C$65)))))))</f>
        <v/>
      </c>
      <c r="M345" s="279" t="str">
        <f>IF(Barèmes!M344="","",Barèmes!M344)</f>
        <v/>
      </c>
      <c r="N345" s="94" t="str">
        <f t="shared" si="20"/>
        <v/>
      </c>
      <c r="O345" s="254" t="str">
        <f t="shared" si="21"/>
        <v/>
      </c>
      <c r="P345" s="304" t="str">
        <f t="shared" si="22"/>
        <v/>
      </c>
      <c r="Q345" s="285" t="str">
        <f t="shared" si="23"/>
        <v/>
      </c>
      <c r="R345" s="259"/>
      <c r="S345" s="126"/>
    </row>
    <row r="346" spans="1:19" ht="20.100000000000001" customHeight="1" x14ac:dyDescent="0.25">
      <c r="A346" s="244">
        <v>340</v>
      </c>
      <c r="B346" s="252" t="str">
        <f>IF(Barèmes!B345="","",Barèmes!B345)</f>
        <v/>
      </c>
      <c r="C346" s="252" t="str">
        <f>IF(Barèmes!C345="","",Barèmes!C345)</f>
        <v/>
      </c>
      <c r="D346" s="252" t="str">
        <f>IF(Barèmes!D345="","",Barèmes!D345)</f>
        <v/>
      </c>
      <c r="E346" s="252" t="str">
        <f>IF(Barèmes!E345="","",Barèmes!E345)</f>
        <v/>
      </c>
      <c r="F346" s="252" t="str">
        <f>IF(Barèmes!F345="","",Barèmes!F345)</f>
        <v/>
      </c>
      <c r="G346" s="252" t="str">
        <f>IF(Barèmes!G345="","",Barèmes!G345)</f>
        <v/>
      </c>
      <c r="H346" s="252" t="str">
        <f>IF(Barèmes!H345="","",Barèmes!H345)</f>
        <v/>
      </c>
      <c r="I346" s="252" t="str">
        <f>IF(Barèmes!I345="","",Barèmes!I345)</f>
        <v/>
      </c>
      <c r="J346" s="240" t="str">
        <f>IF($G346="","",IF($C346=Listes!$B$32,IF('Instruction Barèmes'!$E346&lt;=Listes!$B$53,('Instruction Barèmes'!$E346*(VLOOKUP('Instruction Barèmes'!$D346,Listes!$A$54:$E$60,2,FALSE))),IF('Instruction Barèmes'!$E346&gt;Listes!$E$53,('Instruction Barèmes'!$E346*(VLOOKUP('Instruction Barèmes'!$D346,Listes!$A$54:$E$60,5,FALSE))),('Instruction Barèmes'!$E346*(VLOOKUP('Instruction Barèmes'!$D346,Listes!$A$54:$E$60,3,FALSE))+(VLOOKUP('Instruction Barèmes'!$D346,Listes!$A$54:$E$60,4,FALSE)))))))</f>
        <v/>
      </c>
      <c r="K346" s="240" t="str">
        <f>IF($G346="","",IF($C346=Listes!$B$31,IF('Instruction Barèmes'!$E346&lt;=Listes!$B$42,('Instruction Barèmes'!$E346*(VLOOKUP('Instruction Barèmes'!$D346,Listes!$A$43:$E$49,2,FALSE))),IF('Instruction Barèmes'!$E346&gt;Listes!$D$42,('Instruction Barèmes'!$E346*(VLOOKUP('Instruction Barèmes'!$D346,Listes!$A$43:$E$49,5,FALSE))),('Instruction Barèmes'!$E346*(VLOOKUP('Instruction Barèmes'!$D346,Listes!$A$43:$E$49,3,FALSE))+(VLOOKUP('Instruction Barèmes'!$D346,Listes!$A$43:$E$49,4,FALSE)))))))</f>
        <v/>
      </c>
      <c r="L346" s="240" t="str">
        <f>IF($G346="","",IF($C346=Listes!$B$34,Listes!$I$31,IF($C346=Listes!$B$35,(VLOOKUP('Instruction Barèmes'!$F346,Listes!$E$31:$F$36,2,FALSE)),IF($C346=Listes!$B$33,IF('Instruction Barèmes'!$E346&lt;=Listes!$A$64,'Instruction Barèmes'!$E346*Listes!$A$65,IF('Instruction Barèmes'!$E346&gt;Listes!$D$64,'Instruction Barèmes'!$E346*Listes!$D$65,(('Instruction Barèmes'!$E346*Listes!$B$65)+Listes!$C$65)))))))</f>
        <v/>
      </c>
      <c r="M346" s="279" t="str">
        <f>IF(Barèmes!M345="","",Barèmes!M345)</f>
        <v/>
      </c>
      <c r="N346" s="94" t="str">
        <f t="shared" si="20"/>
        <v/>
      </c>
      <c r="O346" s="254" t="str">
        <f t="shared" si="21"/>
        <v/>
      </c>
      <c r="P346" s="304" t="str">
        <f t="shared" si="22"/>
        <v/>
      </c>
      <c r="Q346" s="285" t="str">
        <f t="shared" si="23"/>
        <v/>
      </c>
      <c r="R346" s="259"/>
      <c r="S346" s="126"/>
    </row>
    <row r="347" spans="1:19" ht="20.100000000000001" customHeight="1" x14ac:dyDescent="0.25">
      <c r="A347" s="244">
        <v>341</v>
      </c>
      <c r="B347" s="252" t="str">
        <f>IF(Barèmes!B346="","",Barèmes!B346)</f>
        <v/>
      </c>
      <c r="C347" s="252" t="str">
        <f>IF(Barèmes!C346="","",Barèmes!C346)</f>
        <v/>
      </c>
      <c r="D347" s="252" t="str">
        <f>IF(Barèmes!D346="","",Barèmes!D346)</f>
        <v/>
      </c>
      <c r="E347" s="252" t="str">
        <f>IF(Barèmes!E346="","",Barèmes!E346)</f>
        <v/>
      </c>
      <c r="F347" s="252" t="str">
        <f>IF(Barèmes!F346="","",Barèmes!F346)</f>
        <v/>
      </c>
      <c r="G347" s="252" t="str">
        <f>IF(Barèmes!G346="","",Barèmes!G346)</f>
        <v/>
      </c>
      <c r="H347" s="252" t="str">
        <f>IF(Barèmes!H346="","",Barèmes!H346)</f>
        <v/>
      </c>
      <c r="I347" s="252" t="str">
        <f>IF(Barèmes!I346="","",Barèmes!I346)</f>
        <v/>
      </c>
      <c r="J347" s="240" t="str">
        <f>IF($G347="","",IF($C347=Listes!$B$32,IF('Instruction Barèmes'!$E347&lt;=Listes!$B$53,('Instruction Barèmes'!$E347*(VLOOKUP('Instruction Barèmes'!$D347,Listes!$A$54:$E$60,2,FALSE))),IF('Instruction Barèmes'!$E347&gt;Listes!$E$53,('Instruction Barèmes'!$E347*(VLOOKUP('Instruction Barèmes'!$D347,Listes!$A$54:$E$60,5,FALSE))),('Instruction Barèmes'!$E347*(VLOOKUP('Instruction Barèmes'!$D347,Listes!$A$54:$E$60,3,FALSE))+(VLOOKUP('Instruction Barèmes'!$D347,Listes!$A$54:$E$60,4,FALSE)))))))</f>
        <v/>
      </c>
      <c r="K347" s="240" t="str">
        <f>IF($G347="","",IF($C347=Listes!$B$31,IF('Instruction Barèmes'!$E347&lt;=Listes!$B$42,('Instruction Barèmes'!$E347*(VLOOKUP('Instruction Barèmes'!$D347,Listes!$A$43:$E$49,2,FALSE))),IF('Instruction Barèmes'!$E347&gt;Listes!$D$42,('Instruction Barèmes'!$E347*(VLOOKUP('Instruction Barèmes'!$D347,Listes!$A$43:$E$49,5,FALSE))),('Instruction Barèmes'!$E347*(VLOOKUP('Instruction Barèmes'!$D347,Listes!$A$43:$E$49,3,FALSE))+(VLOOKUP('Instruction Barèmes'!$D347,Listes!$A$43:$E$49,4,FALSE)))))))</f>
        <v/>
      </c>
      <c r="L347" s="240" t="str">
        <f>IF($G347="","",IF($C347=Listes!$B$34,Listes!$I$31,IF($C347=Listes!$B$35,(VLOOKUP('Instruction Barèmes'!$F347,Listes!$E$31:$F$36,2,FALSE)),IF($C347=Listes!$B$33,IF('Instruction Barèmes'!$E347&lt;=Listes!$A$64,'Instruction Barèmes'!$E347*Listes!$A$65,IF('Instruction Barèmes'!$E347&gt;Listes!$D$64,'Instruction Barèmes'!$E347*Listes!$D$65,(('Instruction Barèmes'!$E347*Listes!$B$65)+Listes!$C$65)))))))</f>
        <v/>
      </c>
      <c r="M347" s="279" t="str">
        <f>IF(Barèmes!M346="","",Barèmes!M346)</f>
        <v/>
      </c>
      <c r="N347" s="94" t="str">
        <f t="shared" si="20"/>
        <v/>
      </c>
      <c r="O347" s="254" t="str">
        <f t="shared" si="21"/>
        <v/>
      </c>
      <c r="P347" s="304" t="str">
        <f t="shared" si="22"/>
        <v/>
      </c>
      <c r="Q347" s="285" t="str">
        <f t="shared" si="23"/>
        <v/>
      </c>
      <c r="R347" s="259"/>
      <c r="S347" s="126"/>
    </row>
    <row r="348" spans="1:19" ht="20.100000000000001" customHeight="1" x14ac:dyDescent="0.25">
      <c r="A348" s="244">
        <v>342</v>
      </c>
      <c r="B348" s="252" t="str">
        <f>IF(Barèmes!B347="","",Barèmes!B347)</f>
        <v/>
      </c>
      <c r="C348" s="252" t="str">
        <f>IF(Barèmes!C347="","",Barèmes!C347)</f>
        <v/>
      </c>
      <c r="D348" s="252" t="str">
        <f>IF(Barèmes!D347="","",Barèmes!D347)</f>
        <v/>
      </c>
      <c r="E348" s="252" t="str">
        <f>IF(Barèmes!E347="","",Barèmes!E347)</f>
        <v/>
      </c>
      <c r="F348" s="252" t="str">
        <f>IF(Barèmes!F347="","",Barèmes!F347)</f>
        <v/>
      </c>
      <c r="G348" s="252" t="str">
        <f>IF(Barèmes!G347="","",Barèmes!G347)</f>
        <v/>
      </c>
      <c r="H348" s="252" t="str">
        <f>IF(Barèmes!H347="","",Barèmes!H347)</f>
        <v/>
      </c>
      <c r="I348" s="252" t="str">
        <f>IF(Barèmes!I347="","",Barèmes!I347)</f>
        <v/>
      </c>
      <c r="J348" s="240" t="str">
        <f>IF($G348="","",IF($C348=Listes!$B$32,IF('Instruction Barèmes'!$E348&lt;=Listes!$B$53,('Instruction Barèmes'!$E348*(VLOOKUP('Instruction Barèmes'!$D348,Listes!$A$54:$E$60,2,FALSE))),IF('Instruction Barèmes'!$E348&gt;Listes!$E$53,('Instruction Barèmes'!$E348*(VLOOKUP('Instruction Barèmes'!$D348,Listes!$A$54:$E$60,5,FALSE))),('Instruction Barèmes'!$E348*(VLOOKUP('Instruction Barèmes'!$D348,Listes!$A$54:$E$60,3,FALSE))+(VLOOKUP('Instruction Barèmes'!$D348,Listes!$A$54:$E$60,4,FALSE)))))))</f>
        <v/>
      </c>
      <c r="K348" s="240" t="str">
        <f>IF($G348="","",IF($C348=Listes!$B$31,IF('Instruction Barèmes'!$E348&lt;=Listes!$B$42,('Instruction Barèmes'!$E348*(VLOOKUP('Instruction Barèmes'!$D348,Listes!$A$43:$E$49,2,FALSE))),IF('Instruction Barèmes'!$E348&gt;Listes!$D$42,('Instruction Barèmes'!$E348*(VLOOKUP('Instruction Barèmes'!$D348,Listes!$A$43:$E$49,5,FALSE))),('Instruction Barèmes'!$E348*(VLOOKUP('Instruction Barèmes'!$D348,Listes!$A$43:$E$49,3,FALSE))+(VLOOKUP('Instruction Barèmes'!$D348,Listes!$A$43:$E$49,4,FALSE)))))))</f>
        <v/>
      </c>
      <c r="L348" s="240" t="str">
        <f>IF($G348="","",IF($C348=Listes!$B$34,Listes!$I$31,IF($C348=Listes!$B$35,(VLOOKUP('Instruction Barèmes'!$F348,Listes!$E$31:$F$36,2,FALSE)),IF($C348=Listes!$B$33,IF('Instruction Barèmes'!$E348&lt;=Listes!$A$64,'Instruction Barèmes'!$E348*Listes!$A$65,IF('Instruction Barèmes'!$E348&gt;Listes!$D$64,'Instruction Barèmes'!$E348*Listes!$D$65,(('Instruction Barèmes'!$E348*Listes!$B$65)+Listes!$C$65)))))))</f>
        <v/>
      </c>
      <c r="M348" s="279" t="str">
        <f>IF(Barèmes!M347="","",Barèmes!M347)</f>
        <v/>
      </c>
      <c r="N348" s="94" t="str">
        <f t="shared" si="20"/>
        <v/>
      </c>
      <c r="O348" s="254" t="str">
        <f t="shared" si="21"/>
        <v/>
      </c>
      <c r="P348" s="304" t="str">
        <f t="shared" si="22"/>
        <v/>
      </c>
      <c r="Q348" s="285" t="str">
        <f t="shared" si="23"/>
        <v/>
      </c>
      <c r="R348" s="259"/>
      <c r="S348" s="126"/>
    </row>
    <row r="349" spans="1:19" ht="20.100000000000001" customHeight="1" x14ac:dyDescent="0.25">
      <c r="A349" s="244">
        <v>343</v>
      </c>
      <c r="B349" s="252" t="str">
        <f>IF(Barèmes!B348="","",Barèmes!B348)</f>
        <v/>
      </c>
      <c r="C349" s="252" t="str">
        <f>IF(Barèmes!C348="","",Barèmes!C348)</f>
        <v/>
      </c>
      <c r="D349" s="252" t="str">
        <f>IF(Barèmes!D348="","",Barèmes!D348)</f>
        <v/>
      </c>
      <c r="E349" s="252" t="str">
        <f>IF(Barèmes!E348="","",Barèmes!E348)</f>
        <v/>
      </c>
      <c r="F349" s="252" t="str">
        <f>IF(Barèmes!F348="","",Barèmes!F348)</f>
        <v/>
      </c>
      <c r="G349" s="252" t="str">
        <f>IF(Barèmes!G348="","",Barèmes!G348)</f>
        <v/>
      </c>
      <c r="H349" s="252" t="str">
        <f>IF(Barèmes!H348="","",Barèmes!H348)</f>
        <v/>
      </c>
      <c r="I349" s="252" t="str">
        <f>IF(Barèmes!I348="","",Barèmes!I348)</f>
        <v/>
      </c>
      <c r="J349" s="240" t="str">
        <f>IF($G349="","",IF($C349=Listes!$B$32,IF('Instruction Barèmes'!$E349&lt;=Listes!$B$53,('Instruction Barèmes'!$E349*(VLOOKUP('Instruction Barèmes'!$D349,Listes!$A$54:$E$60,2,FALSE))),IF('Instruction Barèmes'!$E349&gt;Listes!$E$53,('Instruction Barèmes'!$E349*(VLOOKUP('Instruction Barèmes'!$D349,Listes!$A$54:$E$60,5,FALSE))),('Instruction Barèmes'!$E349*(VLOOKUP('Instruction Barèmes'!$D349,Listes!$A$54:$E$60,3,FALSE))+(VLOOKUP('Instruction Barèmes'!$D349,Listes!$A$54:$E$60,4,FALSE)))))))</f>
        <v/>
      </c>
      <c r="K349" s="240" t="str">
        <f>IF($G349="","",IF($C349=Listes!$B$31,IF('Instruction Barèmes'!$E349&lt;=Listes!$B$42,('Instruction Barèmes'!$E349*(VLOOKUP('Instruction Barèmes'!$D349,Listes!$A$43:$E$49,2,FALSE))),IF('Instruction Barèmes'!$E349&gt;Listes!$D$42,('Instruction Barèmes'!$E349*(VLOOKUP('Instruction Barèmes'!$D349,Listes!$A$43:$E$49,5,FALSE))),('Instruction Barèmes'!$E349*(VLOOKUP('Instruction Barèmes'!$D349,Listes!$A$43:$E$49,3,FALSE))+(VLOOKUP('Instruction Barèmes'!$D349,Listes!$A$43:$E$49,4,FALSE)))))))</f>
        <v/>
      </c>
      <c r="L349" s="240" t="str">
        <f>IF($G349="","",IF($C349=Listes!$B$34,Listes!$I$31,IF($C349=Listes!$B$35,(VLOOKUP('Instruction Barèmes'!$F349,Listes!$E$31:$F$36,2,FALSE)),IF($C349=Listes!$B$33,IF('Instruction Barèmes'!$E349&lt;=Listes!$A$64,'Instruction Barèmes'!$E349*Listes!$A$65,IF('Instruction Barèmes'!$E349&gt;Listes!$D$64,'Instruction Barèmes'!$E349*Listes!$D$65,(('Instruction Barèmes'!$E349*Listes!$B$65)+Listes!$C$65)))))))</f>
        <v/>
      </c>
      <c r="M349" s="279" t="str">
        <f>IF(Barèmes!M348="","",Barèmes!M348)</f>
        <v/>
      </c>
      <c r="N349" s="94" t="str">
        <f t="shared" si="20"/>
        <v/>
      </c>
      <c r="O349" s="254" t="str">
        <f t="shared" si="21"/>
        <v/>
      </c>
      <c r="P349" s="304" t="str">
        <f t="shared" si="22"/>
        <v/>
      </c>
      <c r="Q349" s="285" t="str">
        <f t="shared" si="23"/>
        <v/>
      </c>
      <c r="R349" s="259"/>
      <c r="S349" s="126"/>
    </row>
    <row r="350" spans="1:19" ht="20.100000000000001" customHeight="1" x14ac:dyDescent="0.25">
      <c r="A350" s="244">
        <v>344</v>
      </c>
      <c r="B350" s="252" t="str">
        <f>IF(Barèmes!B349="","",Barèmes!B349)</f>
        <v/>
      </c>
      <c r="C350" s="252" t="str">
        <f>IF(Barèmes!C349="","",Barèmes!C349)</f>
        <v/>
      </c>
      <c r="D350" s="252" t="str">
        <f>IF(Barèmes!D349="","",Barèmes!D349)</f>
        <v/>
      </c>
      <c r="E350" s="252" t="str">
        <f>IF(Barèmes!E349="","",Barèmes!E349)</f>
        <v/>
      </c>
      <c r="F350" s="252" t="str">
        <f>IF(Barèmes!F349="","",Barèmes!F349)</f>
        <v/>
      </c>
      <c r="G350" s="252" t="str">
        <f>IF(Barèmes!G349="","",Barèmes!G349)</f>
        <v/>
      </c>
      <c r="H350" s="252" t="str">
        <f>IF(Barèmes!H349="","",Barèmes!H349)</f>
        <v/>
      </c>
      <c r="I350" s="252" t="str">
        <f>IF(Barèmes!I349="","",Barèmes!I349)</f>
        <v/>
      </c>
      <c r="J350" s="240" t="str">
        <f>IF($G350="","",IF($C350=Listes!$B$32,IF('Instruction Barèmes'!$E350&lt;=Listes!$B$53,('Instruction Barèmes'!$E350*(VLOOKUP('Instruction Barèmes'!$D350,Listes!$A$54:$E$60,2,FALSE))),IF('Instruction Barèmes'!$E350&gt;Listes!$E$53,('Instruction Barèmes'!$E350*(VLOOKUP('Instruction Barèmes'!$D350,Listes!$A$54:$E$60,5,FALSE))),('Instruction Barèmes'!$E350*(VLOOKUP('Instruction Barèmes'!$D350,Listes!$A$54:$E$60,3,FALSE))+(VLOOKUP('Instruction Barèmes'!$D350,Listes!$A$54:$E$60,4,FALSE)))))))</f>
        <v/>
      </c>
      <c r="K350" s="240" t="str">
        <f>IF($G350="","",IF($C350=Listes!$B$31,IF('Instruction Barèmes'!$E350&lt;=Listes!$B$42,('Instruction Barèmes'!$E350*(VLOOKUP('Instruction Barèmes'!$D350,Listes!$A$43:$E$49,2,FALSE))),IF('Instruction Barèmes'!$E350&gt;Listes!$D$42,('Instruction Barèmes'!$E350*(VLOOKUP('Instruction Barèmes'!$D350,Listes!$A$43:$E$49,5,FALSE))),('Instruction Barèmes'!$E350*(VLOOKUP('Instruction Barèmes'!$D350,Listes!$A$43:$E$49,3,FALSE))+(VLOOKUP('Instruction Barèmes'!$D350,Listes!$A$43:$E$49,4,FALSE)))))))</f>
        <v/>
      </c>
      <c r="L350" s="240" t="str">
        <f>IF($G350="","",IF($C350=Listes!$B$34,Listes!$I$31,IF($C350=Listes!$B$35,(VLOOKUP('Instruction Barèmes'!$F350,Listes!$E$31:$F$36,2,FALSE)),IF($C350=Listes!$B$33,IF('Instruction Barèmes'!$E350&lt;=Listes!$A$64,'Instruction Barèmes'!$E350*Listes!$A$65,IF('Instruction Barèmes'!$E350&gt;Listes!$D$64,'Instruction Barèmes'!$E350*Listes!$D$65,(('Instruction Barèmes'!$E350*Listes!$B$65)+Listes!$C$65)))))))</f>
        <v/>
      </c>
      <c r="M350" s="279" t="str">
        <f>IF(Barèmes!M349="","",Barèmes!M349)</f>
        <v/>
      </c>
      <c r="N350" s="94" t="str">
        <f t="shared" si="20"/>
        <v/>
      </c>
      <c r="O350" s="254" t="str">
        <f t="shared" si="21"/>
        <v/>
      </c>
      <c r="P350" s="304" t="str">
        <f t="shared" si="22"/>
        <v/>
      </c>
      <c r="Q350" s="285" t="str">
        <f t="shared" si="23"/>
        <v/>
      </c>
      <c r="R350" s="259"/>
      <c r="S350" s="126"/>
    </row>
    <row r="351" spans="1:19" ht="20.100000000000001" customHeight="1" x14ac:dyDescent="0.25">
      <c r="A351" s="244">
        <v>345</v>
      </c>
      <c r="B351" s="252" t="str">
        <f>IF(Barèmes!B350="","",Barèmes!B350)</f>
        <v/>
      </c>
      <c r="C351" s="252" t="str">
        <f>IF(Barèmes!C350="","",Barèmes!C350)</f>
        <v/>
      </c>
      <c r="D351" s="252" t="str">
        <f>IF(Barèmes!D350="","",Barèmes!D350)</f>
        <v/>
      </c>
      <c r="E351" s="252" t="str">
        <f>IF(Barèmes!E350="","",Barèmes!E350)</f>
        <v/>
      </c>
      <c r="F351" s="252" t="str">
        <f>IF(Barèmes!F350="","",Barèmes!F350)</f>
        <v/>
      </c>
      <c r="G351" s="252" t="str">
        <f>IF(Barèmes!G350="","",Barèmes!G350)</f>
        <v/>
      </c>
      <c r="H351" s="252" t="str">
        <f>IF(Barèmes!H350="","",Barèmes!H350)</f>
        <v/>
      </c>
      <c r="I351" s="252" t="str">
        <f>IF(Barèmes!I350="","",Barèmes!I350)</f>
        <v/>
      </c>
      <c r="J351" s="240" t="str">
        <f>IF($G351="","",IF($C351=Listes!$B$32,IF('Instruction Barèmes'!$E351&lt;=Listes!$B$53,('Instruction Barèmes'!$E351*(VLOOKUP('Instruction Barèmes'!$D351,Listes!$A$54:$E$60,2,FALSE))),IF('Instruction Barèmes'!$E351&gt;Listes!$E$53,('Instruction Barèmes'!$E351*(VLOOKUP('Instruction Barèmes'!$D351,Listes!$A$54:$E$60,5,FALSE))),('Instruction Barèmes'!$E351*(VLOOKUP('Instruction Barèmes'!$D351,Listes!$A$54:$E$60,3,FALSE))+(VLOOKUP('Instruction Barèmes'!$D351,Listes!$A$54:$E$60,4,FALSE)))))))</f>
        <v/>
      </c>
      <c r="K351" s="240" t="str">
        <f>IF($G351="","",IF($C351=Listes!$B$31,IF('Instruction Barèmes'!$E351&lt;=Listes!$B$42,('Instruction Barèmes'!$E351*(VLOOKUP('Instruction Barèmes'!$D351,Listes!$A$43:$E$49,2,FALSE))),IF('Instruction Barèmes'!$E351&gt;Listes!$D$42,('Instruction Barèmes'!$E351*(VLOOKUP('Instruction Barèmes'!$D351,Listes!$A$43:$E$49,5,FALSE))),('Instruction Barèmes'!$E351*(VLOOKUP('Instruction Barèmes'!$D351,Listes!$A$43:$E$49,3,FALSE))+(VLOOKUP('Instruction Barèmes'!$D351,Listes!$A$43:$E$49,4,FALSE)))))))</f>
        <v/>
      </c>
      <c r="L351" s="240" t="str">
        <f>IF($G351="","",IF($C351=Listes!$B$34,Listes!$I$31,IF($C351=Listes!$B$35,(VLOOKUP('Instruction Barèmes'!$F351,Listes!$E$31:$F$36,2,FALSE)),IF($C351=Listes!$B$33,IF('Instruction Barèmes'!$E351&lt;=Listes!$A$64,'Instruction Barèmes'!$E351*Listes!$A$65,IF('Instruction Barèmes'!$E351&gt;Listes!$D$64,'Instruction Barèmes'!$E351*Listes!$D$65,(('Instruction Barèmes'!$E351*Listes!$B$65)+Listes!$C$65)))))))</f>
        <v/>
      </c>
      <c r="M351" s="279" t="str">
        <f>IF(Barèmes!M350="","",Barèmes!M350)</f>
        <v/>
      </c>
      <c r="N351" s="94" t="str">
        <f t="shared" si="20"/>
        <v/>
      </c>
      <c r="O351" s="254" t="str">
        <f t="shared" si="21"/>
        <v/>
      </c>
      <c r="P351" s="304" t="str">
        <f t="shared" si="22"/>
        <v/>
      </c>
      <c r="Q351" s="285" t="str">
        <f t="shared" si="23"/>
        <v/>
      </c>
      <c r="R351" s="259"/>
      <c r="S351" s="126"/>
    </row>
    <row r="352" spans="1:19" ht="20.100000000000001" customHeight="1" x14ac:dyDescent="0.25">
      <c r="A352" s="244">
        <v>346</v>
      </c>
      <c r="B352" s="252" t="str">
        <f>IF(Barèmes!B351="","",Barèmes!B351)</f>
        <v/>
      </c>
      <c r="C352" s="252" t="str">
        <f>IF(Barèmes!C351="","",Barèmes!C351)</f>
        <v/>
      </c>
      <c r="D352" s="252" t="str">
        <f>IF(Barèmes!D351="","",Barèmes!D351)</f>
        <v/>
      </c>
      <c r="E352" s="252" t="str">
        <f>IF(Barèmes!E351="","",Barèmes!E351)</f>
        <v/>
      </c>
      <c r="F352" s="252" t="str">
        <f>IF(Barèmes!F351="","",Barèmes!F351)</f>
        <v/>
      </c>
      <c r="G352" s="252" t="str">
        <f>IF(Barèmes!G351="","",Barèmes!G351)</f>
        <v/>
      </c>
      <c r="H352" s="252" t="str">
        <f>IF(Barèmes!H351="","",Barèmes!H351)</f>
        <v/>
      </c>
      <c r="I352" s="252" t="str">
        <f>IF(Barèmes!I351="","",Barèmes!I351)</f>
        <v/>
      </c>
      <c r="J352" s="240" t="str">
        <f>IF($G352="","",IF($C352=Listes!$B$32,IF('Instruction Barèmes'!$E352&lt;=Listes!$B$53,('Instruction Barèmes'!$E352*(VLOOKUP('Instruction Barèmes'!$D352,Listes!$A$54:$E$60,2,FALSE))),IF('Instruction Barèmes'!$E352&gt;Listes!$E$53,('Instruction Barèmes'!$E352*(VLOOKUP('Instruction Barèmes'!$D352,Listes!$A$54:$E$60,5,FALSE))),('Instruction Barèmes'!$E352*(VLOOKUP('Instruction Barèmes'!$D352,Listes!$A$54:$E$60,3,FALSE))+(VLOOKUP('Instruction Barèmes'!$D352,Listes!$A$54:$E$60,4,FALSE)))))))</f>
        <v/>
      </c>
      <c r="K352" s="240" t="str">
        <f>IF($G352="","",IF($C352=Listes!$B$31,IF('Instruction Barèmes'!$E352&lt;=Listes!$B$42,('Instruction Barèmes'!$E352*(VLOOKUP('Instruction Barèmes'!$D352,Listes!$A$43:$E$49,2,FALSE))),IF('Instruction Barèmes'!$E352&gt;Listes!$D$42,('Instruction Barèmes'!$E352*(VLOOKUP('Instruction Barèmes'!$D352,Listes!$A$43:$E$49,5,FALSE))),('Instruction Barèmes'!$E352*(VLOOKUP('Instruction Barèmes'!$D352,Listes!$A$43:$E$49,3,FALSE))+(VLOOKUP('Instruction Barèmes'!$D352,Listes!$A$43:$E$49,4,FALSE)))))))</f>
        <v/>
      </c>
      <c r="L352" s="240" t="str">
        <f>IF($G352="","",IF($C352=Listes!$B$34,Listes!$I$31,IF($C352=Listes!$B$35,(VLOOKUP('Instruction Barèmes'!$F352,Listes!$E$31:$F$36,2,FALSE)),IF($C352=Listes!$B$33,IF('Instruction Barèmes'!$E352&lt;=Listes!$A$64,'Instruction Barèmes'!$E352*Listes!$A$65,IF('Instruction Barèmes'!$E352&gt;Listes!$D$64,'Instruction Barèmes'!$E352*Listes!$D$65,(('Instruction Barèmes'!$E352*Listes!$B$65)+Listes!$C$65)))))))</f>
        <v/>
      </c>
      <c r="M352" s="279" t="str">
        <f>IF(Barèmes!M351="","",Barèmes!M351)</f>
        <v/>
      </c>
      <c r="N352" s="94" t="str">
        <f t="shared" si="20"/>
        <v/>
      </c>
      <c r="O352" s="254" t="str">
        <f t="shared" si="21"/>
        <v/>
      </c>
      <c r="P352" s="304" t="str">
        <f t="shared" si="22"/>
        <v/>
      </c>
      <c r="Q352" s="285" t="str">
        <f t="shared" si="23"/>
        <v/>
      </c>
      <c r="R352" s="259"/>
      <c r="S352" s="126"/>
    </row>
    <row r="353" spans="1:19" ht="20.100000000000001" customHeight="1" x14ac:dyDescent="0.25">
      <c r="A353" s="244">
        <v>347</v>
      </c>
      <c r="B353" s="252" t="str">
        <f>IF(Barèmes!B352="","",Barèmes!B352)</f>
        <v/>
      </c>
      <c r="C353" s="252" t="str">
        <f>IF(Barèmes!C352="","",Barèmes!C352)</f>
        <v/>
      </c>
      <c r="D353" s="252" t="str">
        <f>IF(Barèmes!D352="","",Barèmes!D352)</f>
        <v/>
      </c>
      <c r="E353" s="252" t="str">
        <f>IF(Barèmes!E352="","",Barèmes!E352)</f>
        <v/>
      </c>
      <c r="F353" s="252" t="str">
        <f>IF(Barèmes!F352="","",Barèmes!F352)</f>
        <v/>
      </c>
      <c r="G353" s="252" t="str">
        <f>IF(Barèmes!G352="","",Barèmes!G352)</f>
        <v/>
      </c>
      <c r="H353" s="252" t="str">
        <f>IF(Barèmes!H352="","",Barèmes!H352)</f>
        <v/>
      </c>
      <c r="I353" s="252" t="str">
        <f>IF(Barèmes!I352="","",Barèmes!I352)</f>
        <v/>
      </c>
      <c r="J353" s="240" t="str">
        <f>IF($G353="","",IF($C353=Listes!$B$32,IF('Instruction Barèmes'!$E353&lt;=Listes!$B$53,('Instruction Barèmes'!$E353*(VLOOKUP('Instruction Barèmes'!$D353,Listes!$A$54:$E$60,2,FALSE))),IF('Instruction Barèmes'!$E353&gt;Listes!$E$53,('Instruction Barèmes'!$E353*(VLOOKUP('Instruction Barèmes'!$D353,Listes!$A$54:$E$60,5,FALSE))),('Instruction Barèmes'!$E353*(VLOOKUP('Instruction Barèmes'!$D353,Listes!$A$54:$E$60,3,FALSE))+(VLOOKUP('Instruction Barèmes'!$D353,Listes!$A$54:$E$60,4,FALSE)))))))</f>
        <v/>
      </c>
      <c r="K353" s="240" t="str">
        <f>IF($G353="","",IF($C353=Listes!$B$31,IF('Instruction Barèmes'!$E353&lt;=Listes!$B$42,('Instruction Barèmes'!$E353*(VLOOKUP('Instruction Barèmes'!$D353,Listes!$A$43:$E$49,2,FALSE))),IF('Instruction Barèmes'!$E353&gt;Listes!$D$42,('Instruction Barèmes'!$E353*(VLOOKUP('Instruction Barèmes'!$D353,Listes!$A$43:$E$49,5,FALSE))),('Instruction Barèmes'!$E353*(VLOOKUP('Instruction Barèmes'!$D353,Listes!$A$43:$E$49,3,FALSE))+(VLOOKUP('Instruction Barèmes'!$D353,Listes!$A$43:$E$49,4,FALSE)))))))</f>
        <v/>
      </c>
      <c r="L353" s="240" t="str">
        <f>IF($G353="","",IF($C353=Listes!$B$34,Listes!$I$31,IF($C353=Listes!$B$35,(VLOOKUP('Instruction Barèmes'!$F353,Listes!$E$31:$F$36,2,FALSE)),IF($C353=Listes!$B$33,IF('Instruction Barèmes'!$E353&lt;=Listes!$A$64,'Instruction Barèmes'!$E353*Listes!$A$65,IF('Instruction Barèmes'!$E353&gt;Listes!$D$64,'Instruction Barèmes'!$E353*Listes!$D$65,(('Instruction Barèmes'!$E353*Listes!$B$65)+Listes!$C$65)))))))</f>
        <v/>
      </c>
      <c r="M353" s="279" t="str">
        <f>IF(Barèmes!M352="","",Barèmes!M352)</f>
        <v/>
      </c>
      <c r="N353" s="94" t="str">
        <f t="shared" si="20"/>
        <v/>
      </c>
      <c r="O353" s="254" t="str">
        <f t="shared" si="21"/>
        <v/>
      </c>
      <c r="P353" s="304" t="str">
        <f t="shared" si="22"/>
        <v/>
      </c>
      <c r="Q353" s="285" t="str">
        <f t="shared" si="23"/>
        <v/>
      </c>
      <c r="R353" s="259"/>
      <c r="S353" s="126"/>
    </row>
    <row r="354" spans="1:19" ht="20.100000000000001" customHeight="1" x14ac:dyDescent="0.25">
      <c r="A354" s="244">
        <v>348</v>
      </c>
      <c r="B354" s="252" t="str">
        <f>IF(Barèmes!B353="","",Barèmes!B353)</f>
        <v/>
      </c>
      <c r="C354" s="252" t="str">
        <f>IF(Barèmes!C353="","",Barèmes!C353)</f>
        <v/>
      </c>
      <c r="D354" s="252" t="str">
        <f>IF(Barèmes!D353="","",Barèmes!D353)</f>
        <v/>
      </c>
      <c r="E354" s="252" t="str">
        <f>IF(Barèmes!E353="","",Barèmes!E353)</f>
        <v/>
      </c>
      <c r="F354" s="252" t="str">
        <f>IF(Barèmes!F353="","",Barèmes!F353)</f>
        <v/>
      </c>
      <c r="G354" s="252" t="str">
        <f>IF(Barèmes!G353="","",Barèmes!G353)</f>
        <v/>
      </c>
      <c r="H354" s="252" t="str">
        <f>IF(Barèmes!H353="","",Barèmes!H353)</f>
        <v/>
      </c>
      <c r="I354" s="252" t="str">
        <f>IF(Barèmes!I353="","",Barèmes!I353)</f>
        <v/>
      </c>
      <c r="J354" s="240" t="str">
        <f>IF($G354="","",IF($C354=Listes!$B$32,IF('Instruction Barèmes'!$E354&lt;=Listes!$B$53,('Instruction Barèmes'!$E354*(VLOOKUP('Instruction Barèmes'!$D354,Listes!$A$54:$E$60,2,FALSE))),IF('Instruction Barèmes'!$E354&gt;Listes!$E$53,('Instruction Barèmes'!$E354*(VLOOKUP('Instruction Barèmes'!$D354,Listes!$A$54:$E$60,5,FALSE))),('Instruction Barèmes'!$E354*(VLOOKUP('Instruction Barèmes'!$D354,Listes!$A$54:$E$60,3,FALSE))+(VLOOKUP('Instruction Barèmes'!$D354,Listes!$A$54:$E$60,4,FALSE)))))))</f>
        <v/>
      </c>
      <c r="K354" s="240" t="str">
        <f>IF($G354="","",IF($C354=Listes!$B$31,IF('Instruction Barèmes'!$E354&lt;=Listes!$B$42,('Instruction Barèmes'!$E354*(VLOOKUP('Instruction Barèmes'!$D354,Listes!$A$43:$E$49,2,FALSE))),IF('Instruction Barèmes'!$E354&gt;Listes!$D$42,('Instruction Barèmes'!$E354*(VLOOKUP('Instruction Barèmes'!$D354,Listes!$A$43:$E$49,5,FALSE))),('Instruction Barèmes'!$E354*(VLOOKUP('Instruction Barèmes'!$D354,Listes!$A$43:$E$49,3,FALSE))+(VLOOKUP('Instruction Barèmes'!$D354,Listes!$A$43:$E$49,4,FALSE)))))))</f>
        <v/>
      </c>
      <c r="L354" s="240" t="str">
        <f>IF($G354="","",IF($C354=Listes!$B$34,Listes!$I$31,IF($C354=Listes!$B$35,(VLOOKUP('Instruction Barèmes'!$F354,Listes!$E$31:$F$36,2,FALSE)),IF($C354=Listes!$B$33,IF('Instruction Barèmes'!$E354&lt;=Listes!$A$64,'Instruction Barèmes'!$E354*Listes!$A$65,IF('Instruction Barèmes'!$E354&gt;Listes!$D$64,'Instruction Barèmes'!$E354*Listes!$D$65,(('Instruction Barèmes'!$E354*Listes!$B$65)+Listes!$C$65)))))))</f>
        <v/>
      </c>
      <c r="M354" s="279" t="str">
        <f>IF(Barèmes!M353="","",Barèmes!M353)</f>
        <v/>
      </c>
      <c r="N354" s="94" t="str">
        <f t="shared" si="20"/>
        <v/>
      </c>
      <c r="O354" s="254" t="str">
        <f t="shared" si="21"/>
        <v/>
      </c>
      <c r="P354" s="304" t="str">
        <f t="shared" si="22"/>
        <v/>
      </c>
      <c r="Q354" s="285" t="str">
        <f t="shared" si="23"/>
        <v/>
      </c>
      <c r="R354" s="259"/>
      <c r="S354" s="126"/>
    </row>
    <row r="355" spans="1:19" ht="20.100000000000001" customHeight="1" x14ac:dyDescent="0.25">
      <c r="A355" s="244">
        <v>349</v>
      </c>
      <c r="B355" s="252" t="str">
        <f>IF(Barèmes!B354="","",Barèmes!B354)</f>
        <v/>
      </c>
      <c r="C355" s="252" t="str">
        <f>IF(Barèmes!C354="","",Barèmes!C354)</f>
        <v/>
      </c>
      <c r="D355" s="252" t="str">
        <f>IF(Barèmes!D354="","",Barèmes!D354)</f>
        <v/>
      </c>
      <c r="E355" s="252" t="str">
        <f>IF(Barèmes!E354="","",Barèmes!E354)</f>
        <v/>
      </c>
      <c r="F355" s="252" t="str">
        <f>IF(Barèmes!F354="","",Barèmes!F354)</f>
        <v/>
      </c>
      <c r="G355" s="252" t="str">
        <f>IF(Barèmes!G354="","",Barèmes!G354)</f>
        <v/>
      </c>
      <c r="H355" s="252" t="str">
        <f>IF(Barèmes!H354="","",Barèmes!H354)</f>
        <v/>
      </c>
      <c r="I355" s="252" t="str">
        <f>IF(Barèmes!I354="","",Barèmes!I354)</f>
        <v/>
      </c>
      <c r="J355" s="240" t="str">
        <f>IF($G355="","",IF($C355=Listes!$B$32,IF('Instruction Barèmes'!$E355&lt;=Listes!$B$53,('Instruction Barèmes'!$E355*(VLOOKUP('Instruction Barèmes'!$D355,Listes!$A$54:$E$60,2,FALSE))),IF('Instruction Barèmes'!$E355&gt;Listes!$E$53,('Instruction Barèmes'!$E355*(VLOOKUP('Instruction Barèmes'!$D355,Listes!$A$54:$E$60,5,FALSE))),('Instruction Barèmes'!$E355*(VLOOKUP('Instruction Barèmes'!$D355,Listes!$A$54:$E$60,3,FALSE))+(VLOOKUP('Instruction Barèmes'!$D355,Listes!$A$54:$E$60,4,FALSE)))))))</f>
        <v/>
      </c>
      <c r="K355" s="240" t="str">
        <f>IF($G355="","",IF($C355=Listes!$B$31,IF('Instruction Barèmes'!$E355&lt;=Listes!$B$42,('Instruction Barèmes'!$E355*(VLOOKUP('Instruction Barèmes'!$D355,Listes!$A$43:$E$49,2,FALSE))),IF('Instruction Barèmes'!$E355&gt;Listes!$D$42,('Instruction Barèmes'!$E355*(VLOOKUP('Instruction Barèmes'!$D355,Listes!$A$43:$E$49,5,FALSE))),('Instruction Barèmes'!$E355*(VLOOKUP('Instruction Barèmes'!$D355,Listes!$A$43:$E$49,3,FALSE))+(VLOOKUP('Instruction Barèmes'!$D355,Listes!$A$43:$E$49,4,FALSE)))))))</f>
        <v/>
      </c>
      <c r="L355" s="240" t="str">
        <f>IF($G355="","",IF($C355=Listes!$B$34,Listes!$I$31,IF($C355=Listes!$B$35,(VLOOKUP('Instruction Barèmes'!$F355,Listes!$E$31:$F$36,2,FALSE)),IF($C355=Listes!$B$33,IF('Instruction Barèmes'!$E355&lt;=Listes!$A$64,'Instruction Barèmes'!$E355*Listes!$A$65,IF('Instruction Barèmes'!$E355&gt;Listes!$D$64,'Instruction Barèmes'!$E355*Listes!$D$65,(('Instruction Barèmes'!$E355*Listes!$B$65)+Listes!$C$65)))))))</f>
        <v/>
      </c>
      <c r="M355" s="279" t="str">
        <f>IF(Barèmes!M354="","",Barèmes!M354)</f>
        <v/>
      </c>
      <c r="N355" s="94" t="str">
        <f t="shared" si="20"/>
        <v/>
      </c>
      <c r="O355" s="254" t="str">
        <f t="shared" si="21"/>
        <v/>
      </c>
      <c r="P355" s="304" t="str">
        <f t="shared" si="22"/>
        <v/>
      </c>
      <c r="Q355" s="285" t="str">
        <f t="shared" si="23"/>
        <v/>
      </c>
      <c r="R355" s="259"/>
      <c r="S355" s="126"/>
    </row>
    <row r="356" spans="1:19" ht="20.100000000000001" customHeight="1" x14ac:dyDescent="0.25">
      <c r="A356" s="244">
        <v>350</v>
      </c>
      <c r="B356" s="252" t="str">
        <f>IF(Barèmes!B355="","",Barèmes!B355)</f>
        <v/>
      </c>
      <c r="C356" s="252" t="str">
        <f>IF(Barèmes!C355="","",Barèmes!C355)</f>
        <v/>
      </c>
      <c r="D356" s="252" t="str">
        <f>IF(Barèmes!D355="","",Barèmes!D355)</f>
        <v/>
      </c>
      <c r="E356" s="252" t="str">
        <f>IF(Barèmes!E355="","",Barèmes!E355)</f>
        <v/>
      </c>
      <c r="F356" s="252" t="str">
        <f>IF(Barèmes!F355="","",Barèmes!F355)</f>
        <v/>
      </c>
      <c r="G356" s="252" t="str">
        <f>IF(Barèmes!G355="","",Barèmes!G355)</f>
        <v/>
      </c>
      <c r="H356" s="252" t="str">
        <f>IF(Barèmes!H355="","",Barèmes!H355)</f>
        <v/>
      </c>
      <c r="I356" s="252" t="str">
        <f>IF(Barèmes!I355="","",Barèmes!I355)</f>
        <v/>
      </c>
      <c r="J356" s="240" t="str">
        <f>IF($G356="","",IF($C356=Listes!$B$32,IF('Instruction Barèmes'!$E356&lt;=Listes!$B$53,('Instruction Barèmes'!$E356*(VLOOKUP('Instruction Barèmes'!$D356,Listes!$A$54:$E$60,2,FALSE))),IF('Instruction Barèmes'!$E356&gt;Listes!$E$53,('Instruction Barèmes'!$E356*(VLOOKUP('Instruction Barèmes'!$D356,Listes!$A$54:$E$60,5,FALSE))),('Instruction Barèmes'!$E356*(VLOOKUP('Instruction Barèmes'!$D356,Listes!$A$54:$E$60,3,FALSE))+(VLOOKUP('Instruction Barèmes'!$D356,Listes!$A$54:$E$60,4,FALSE)))))))</f>
        <v/>
      </c>
      <c r="K356" s="240" t="str">
        <f>IF($G356="","",IF($C356=Listes!$B$31,IF('Instruction Barèmes'!$E356&lt;=Listes!$B$42,('Instruction Barèmes'!$E356*(VLOOKUP('Instruction Barèmes'!$D356,Listes!$A$43:$E$49,2,FALSE))),IF('Instruction Barèmes'!$E356&gt;Listes!$D$42,('Instruction Barèmes'!$E356*(VLOOKUP('Instruction Barèmes'!$D356,Listes!$A$43:$E$49,5,FALSE))),('Instruction Barèmes'!$E356*(VLOOKUP('Instruction Barèmes'!$D356,Listes!$A$43:$E$49,3,FALSE))+(VLOOKUP('Instruction Barèmes'!$D356,Listes!$A$43:$E$49,4,FALSE)))))))</f>
        <v/>
      </c>
      <c r="L356" s="240" t="str">
        <f>IF($G356="","",IF($C356=Listes!$B$34,Listes!$I$31,IF($C356=Listes!$B$35,(VLOOKUP('Instruction Barèmes'!$F356,Listes!$E$31:$F$36,2,FALSE)),IF($C356=Listes!$B$33,IF('Instruction Barèmes'!$E356&lt;=Listes!$A$64,'Instruction Barèmes'!$E356*Listes!$A$65,IF('Instruction Barèmes'!$E356&gt;Listes!$D$64,'Instruction Barèmes'!$E356*Listes!$D$65,(('Instruction Barèmes'!$E356*Listes!$B$65)+Listes!$C$65)))))))</f>
        <v/>
      </c>
      <c r="M356" s="279" t="str">
        <f>IF(Barèmes!M355="","",Barèmes!M355)</f>
        <v/>
      </c>
      <c r="N356" s="94" t="str">
        <f t="shared" si="20"/>
        <v/>
      </c>
      <c r="O356" s="254" t="str">
        <f t="shared" si="21"/>
        <v/>
      </c>
      <c r="P356" s="304" t="str">
        <f t="shared" si="22"/>
        <v/>
      </c>
      <c r="Q356" s="285" t="str">
        <f t="shared" si="23"/>
        <v/>
      </c>
      <c r="R356" s="259"/>
      <c r="S356" s="126"/>
    </row>
    <row r="357" spans="1:19" ht="20.100000000000001" customHeight="1" x14ac:dyDescent="0.25">
      <c r="A357" s="244">
        <v>351</v>
      </c>
      <c r="B357" s="252" t="str">
        <f>IF(Barèmes!B356="","",Barèmes!B356)</f>
        <v/>
      </c>
      <c r="C357" s="252" t="str">
        <f>IF(Barèmes!C356="","",Barèmes!C356)</f>
        <v/>
      </c>
      <c r="D357" s="252" t="str">
        <f>IF(Barèmes!D356="","",Barèmes!D356)</f>
        <v/>
      </c>
      <c r="E357" s="252" t="str">
        <f>IF(Barèmes!E356="","",Barèmes!E356)</f>
        <v/>
      </c>
      <c r="F357" s="252" t="str">
        <f>IF(Barèmes!F356="","",Barèmes!F356)</f>
        <v/>
      </c>
      <c r="G357" s="252" t="str">
        <f>IF(Barèmes!G356="","",Barèmes!G356)</f>
        <v/>
      </c>
      <c r="H357" s="252" t="str">
        <f>IF(Barèmes!H356="","",Barèmes!H356)</f>
        <v/>
      </c>
      <c r="I357" s="252" t="str">
        <f>IF(Barèmes!I356="","",Barèmes!I356)</f>
        <v/>
      </c>
      <c r="J357" s="240" t="str">
        <f>IF($G357="","",IF($C357=Listes!$B$32,IF('Instruction Barèmes'!$E357&lt;=Listes!$B$53,('Instruction Barèmes'!$E357*(VLOOKUP('Instruction Barèmes'!$D357,Listes!$A$54:$E$60,2,FALSE))),IF('Instruction Barèmes'!$E357&gt;Listes!$E$53,('Instruction Barèmes'!$E357*(VLOOKUP('Instruction Barèmes'!$D357,Listes!$A$54:$E$60,5,FALSE))),('Instruction Barèmes'!$E357*(VLOOKUP('Instruction Barèmes'!$D357,Listes!$A$54:$E$60,3,FALSE))+(VLOOKUP('Instruction Barèmes'!$D357,Listes!$A$54:$E$60,4,FALSE)))))))</f>
        <v/>
      </c>
      <c r="K357" s="240" t="str">
        <f>IF($G357="","",IF($C357=Listes!$B$31,IF('Instruction Barèmes'!$E357&lt;=Listes!$B$42,('Instruction Barèmes'!$E357*(VLOOKUP('Instruction Barèmes'!$D357,Listes!$A$43:$E$49,2,FALSE))),IF('Instruction Barèmes'!$E357&gt;Listes!$D$42,('Instruction Barèmes'!$E357*(VLOOKUP('Instruction Barèmes'!$D357,Listes!$A$43:$E$49,5,FALSE))),('Instruction Barèmes'!$E357*(VLOOKUP('Instruction Barèmes'!$D357,Listes!$A$43:$E$49,3,FALSE))+(VLOOKUP('Instruction Barèmes'!$D357,Listes!$A$43:$E$49,4,FALSE)))))))</f>
        <v/>
      </c>
      <c r="L357" s="240" t="str">
        <f>IF($G357="","",IF($C357=Listes!$B$34,Listes!$I$31,IF($C357=Listes!$B$35,(VLOOKUP('Instruction Barèmes'!$F357,Listes!$E$31:$F$36,2,FALSE)),IF($C357=Listes!$B$33,IF('Instruction Barèmes'!$E357&lt;=Listes!$A$64,'Instruction Barèmes'!$E357*Listes!$A$65,IF('Instruction Barèmes'!$E357&gt;Listes!$D$64,'Instruction Barèmes'!$E357*Listes!$D$65,(('Instruction Barèmes'!$E357*Listes!$B$65)+Listes!$C$65)))))))</f>
        <v/>
      </c>
      <c r="M357" s="279" t="str">
        <f>IF(Barèmes!M356="","",Barèmes!M356)</f>
        <v/>
      </c>
      <c r="N357" s="94" t="str">
        <f t="shared" si="20"/>
        <v/>
      </c>
      <c r="O357" s="254" t="str">
        <f t="shared" si="21"/>
        <v/>
      </c>
      <c r="P357" s="304" t="str">
        <f t="shared" si="22"/>
        <v/>
      </c>
      <c r="Q357" s="285" t="str">
        <f t="shared" si="23"/>
        <v/>
      </c>
      <c r="R357" s="259"/>
      <c r="S357" s="126"/>
    </row>
    <row r="358" spans="1:19" ht="20.100000000000001" customHeight="1" x14ac:dyDescent="0.25">
      <c r="A358" s="244">
        <v>352</v>
      </c>
      <c r="B358" s="252" t="str">
        <f>IF(Barèmes!B357="","",Barèmes!B357)</f>
        <v/>
      </c>
      <c r="C358" s="252" t="str">
        <f>IF(Barèmes!C357="","",Barèmes!C357)</f>
        <v/>
      </c>
      <c r="D358" s="252" t="str">
        <f>IF(Barèmes!D357="","",Barèmes!D357)</f>
        <v/>
      </c>
      <c r="E358" s="252" t="str">
        <f>IF(Barèmes!E357="","",Barèmes!E357)</f>
        <v/>
      </c>
      <c r="F358" s="252" t="str">
        <f>IF(Barèmes!F357="","",Barèmes!F357)</f>
        <v/>
      </c>
      <c r="G358" s="252" t="str">
        <f>IF(Barèmes!G357="","",Barèmes!G357)</f>
        <v/>
      </c>
      <c r="H358" s="252" t="str">
        <f>IF(Barèmes!H357="","",Barèmes!H357)</f>
        <v/>
      </c>
      <c r="I358" s="252" t="str">
        <f>IF(Barèmes!I357="","",Barèmes!I357)</f>
        <v/>
      </c>
      <c r="J358" s="240" t="str">
        <f>IF($G358="","",IF($C358=Listes!$B$32,IF('Instruction Barèmes'!$E358&lt;=Listes!$B$53,('Instruction Barèmes'!$E358*(VLOOKUP('Instruction Barèmes'!$D358,Listes!$A$54:$E$60,2,FALSE))),IF('Instruction Barèmes'!$E358&gt;Listes!$E$53,('Instruction Barèmes'!$E358*(VLOOKUP('Instruction Barèmes'!$D358,Listes!$A$54:$E$60,5,FALSE))),('Instruction Barèmes'!$E358*(VLOOKUP('Instruction Barèmes'!$D358,Listes!$A$54:$E$60,3,FALSE))+(VLOOKUP('Instruction Barèmes'!$D358,Listes!$A$54:$E$60,4,FALSE)))))))</f>
        <v/>
      </c>
      <c r="K358" s="240" t="str">
        <f>IF($G358="","",IF($C358=Listes!$B$31,IF('Instruction Barèmes'!$E358&lt;=Listes!$B$42,('Instruction Barèmes'!$E358*(VLOOKUP('Instruction Barèmes'!$D358,Listes!$A$43:$E$49,2,FALSE))),IF('Instruction Barèmes'!$E358&gt;Listes!$D$42,('Instruction Barèmes'!$E358*(VLOOKUP('Instruction Barèmes'!$D358,Listes!$A$43:$E$49,5,FALSE))),('Instruction Barèmes'!$E358*(VLOOKUP('Instruction Barèmes'!$D358,Listes!$A$43:$E$49,3,FALSE))+(VLOOKUP('Instruction Barèmes'!$D358,Listes!$A$43:$E$49,4,FALSE)))))))</f>
        <v/>
      </c>
      <c r="L358" s="240" t="str">
        <f>IF($G358="","",IF($C358=Listes!$B$34,Listes!$I$31,IF($C358=Listes!$B$35,(VLOOKUP('Instruction Barèmes'!$F358,Listes!$E$31:$F$36,2,FALSE)),IF($C358=Listes!$B$33,IF('Instruction Barèmes'!$E358&lt;=Listes!$A$64,'Instruction Barèmes'!$E358*Listes!$A$65,IF('Instruction Barèmes'!$E358&gt;Listes!$D$64,'Instruction Barèmes'!$E358*Listes!$D$65,(('Instruction Barèmes'!$E358*Listes!$B$65)+Listes!$C$65)))))))</f>
        <v/>
      </c>
      <c r="M358" s="279" t="str">
        <f>IF(Barèmes!M357="","",Barèmes!M357)</f>
        <v/>
      </c>
      <c r="N358" s="94" t="str">
        <f t="shared" si="20"/>
        <v/>
      </c>
      <c r="O358" s="254" t="str">
        <f t="shared" si="21"/>
        <v/>
      </c>
      <c r="P358" s="304" t="str">
        <f t="shared" si="22"/>
        <v/>
      </c>
      <c r="Q358" s="285" t="str">
        <f t="shared" si="23"/>
        <v/>
      </c>
      <c r="R358" s="259"/>
      <c r="S358" s="126"/>
    </row>
    <row r="359" spans="1:19" ht="20.100000000000001" customHeight="1" x14ac:dyDescent="0.25">
      <c r="A359" s="244">
        <v>353</v>
      </c>
      <c r="B359" s="252" t="str">
        <f>IF(Barèmes!B358="","",Barèmes!B358)</f>
        <v/>
      </c>
      <c r="C359" s="252" t="str">
        <f>IF(Barèmes!C358="","",Barèmes!C358)</f>
        <v/>
      </c>
      <c r="D359" s="252" t="str">
        <f>IF(Barèmes!D358="","",Barèmes!D358)</f>
        <v/>
      </c>
      <c r="E359" s="252" t="str">
        <f>IF(Barèmes!E358="","",Barèmes!E358)</f>
        <v/>
      </c>
      <c r="F359" s="252" t="str">
        <f>IF(Barèmes!F358="","",Barèmes!F358)</f>
        <v/>
      </c>
      <c r="G359" s="252" t="str">
        <f>IF(Barèmes!G358="","",Barèmes!G358)</f>
        <v/>
      </c>
      <c r="H359" s="252" t="str">
        <f>IF(Barèmes!H358="","",Barèmes!H358)</f>
        <v/>
      </c>
      <c r="I359" s="252" t="str">
        <f>IF(Barèmes!I358="","",Barèmes!I358)</f>
        <v/>
      </c>
      <c r="J359" s="240" t="str">
        <f>IF($G359="","",IF($C359=Listes!$B$32,IF('Instruction Barèmes'!$E359&lt;=Listes!$B$53,('Instruction Barèmes'!$E359*(VLOOKUP('Instruction Barèmes'!$D359,Listes!$A$54:$E$60,2,FALSE))),IF('Instruction Barèmes'!$E359&gt;Listes!$E$53,('Instruction Barèmes'!$E359*(VLOOKUP('Instruction Barèmes'!$D359,Listes!$A$54:$E$60,5,FALSE))),('Instruction Barèmes'!$E359*(VLOOKUP('Instruction Barèmes'!$D359,Listes!$A$54:$E$60,3,FALSE))+(VLOOKUP('Instruction Barèmes'!$D359,Listes!$A$54:$E$60,4,FALSE)))))))</f>
        <v/>
      </c>
      <c r="K359" s="240" t="str">
        <f>IF($G359="","",IF($C359=Listes!$B$31,IF('Instruction Barèmes'!$E359&lt;=Listes!$B$42,('Instruction Barèmes'!$E359*(VLOOKUP('Instruction Barèmes'!$D359,Listes!$A$43:$E$49,2,FALSE))),IF('Instruction Barèmes'!$E359&gt;Listes!$D$42,('Instruction Barèmes'!$E359*(VLOOKUP('Instruction Barèmes'!$D359,Listes!$A$43:$E$49,5,FALSE))),('Instruction Barèmes'!$E359*(VLOOKUP('Instruction Barèmes'!$D359,Listes!$A$43:$E$49,3,FALSE))+(VLOOKUP('Instruction Barèmes'!$D359,Listes!$A$43:$E$49,4,FALSE)))))))</f>
        <v/>
      </c>
      <c r="L359" s="240" t="str">
        <f>IF($G359="","",IF($C359=Listes!$B$34,Listes!$I$31,IF($C359=Listes!$B$35,(VLOOKUP('Instruction Barèmes'!$F359,Listes!$E$31:$F$36,2,FALSE)),IF($C359=Listes!$B$33,IF('Instruction Barèmes'!$E359&lt;=Listes!$A$64,'Instruction Barèmes'!$E359*Listes!$A$65,IF('Instruction Barèmes'!$E359&gt;Listes!$D$64,'Instruction Barèmes'!$E359*Listes!$D$65,(('Instruction Barèmes'!$E359*Listes!$B$65)+Listes!$C$65)))))))</f>
        <v/>
      </c>
      <c r="M359" s="279" t="str">
        <f>IF(Barèmes!M358="","",Barèmes!M358)</f>
        <v/>
      </c>
      <c r="N359" s="94" t="str">
        <f t="shared" si="20"/>
        <v/>
      </c>
      <c r="O359" s="254" t="str">
        <f t="shared" si="21"/>
        <v/>
      </c>
      <c r="P359" s="304" t="str">
        <f t="shared" si="22"/>
        <v/>
      </c>
      <c r="Q359" s="285" t="str">
        <f t="shared" si="23"/>
        <v/>
      </c>
      <c r="R359" s="259"/>
      <c r="S359" s="126"/>
    </row>
    <row r="360" spans="1:19" ht="20.100000000000001" customHeight="1" x14ac:dyDescent="0.25">
      <c r="A360" s="244">
        <v>354</v>
      </c>
      <c r="B360" s="252" t="str">
        <f>IF(Barèmes!B359="","",Barèmes!B359)</f>
        <v/>
      </c>
      <c r="C360" s="252" t="str">
        <f>IF(Barèmes!C359="","",Barèmes!C359)</f>
        <v/>
      </c>
      <c r="D360" s="252" t="str">
        <f>IF(Barèmes!D359="","",Barèmes!D359)</f>
        <v/>
      </c>
      <c r="E360" s="252" t="str">
        <f>IF(Barèmes!E359="","",Barèmes!E359)</f>
        <v/>
      </c>
      <c r="F360" s="252" t="str">
        <f>IF(Barèmes!F359="","",Barèmes!F359)</f>
        <v/>
      </c>
      <c r="G360" s="252" t="str">
        <f>IF(Barèmes!G359="","",Barèmes!G359)</f>
        <v/>
      </c>
      <c r="H360" s="252" t="str">
        <f>IF(Barèmes!H359="","",Barèmes!H359)</f>
        <v/>
      </c>
      <c r="I360" s="252" t="str">
        <f>IF(Barèmes!I359="","",Barèmes!I359)</f>
        <v/>
      </c>
      <c r="J360" s="240" t="str">
        <f>IF($G360="","",IF($C360=Listes!$B$32,IF('Instruction Barèmes'!$E360&lt;=Listes!$B$53,('Instruction Barèmes'!$E360*(VLOOKUP('Instruction Barèmes'!$D360,Listes!$A$54:$E$60,2,FALSE))),IF('Instruction Barèmes'!$E360&gt;Listes!$E$53,('Instruction Barèmes'!$E360*(VLOOKUP('Instruction Barèmes'!$D360,Listes!$A$54:$E$60,5,FALSE))),('Instruction Barèmes'!$E360*(VLOOKUP('Instruction Barèmes'!$D360,Listes!$A$54:$E$60,3,FALSE))+(VLOOKUP('Instruction Barèmes'!$D360,Listes!$A$54:$E$60,4,FALSE)))))))</f>
        <v/>
      </c>
      <c r="K360" s="240" t="str">
        <f>IF($G360="","",IF($C360=Listes!$B$31,IF('Instruction Barèmes'!$E360&lt;=Listes!$B$42,('Instruction Barèmes'!$E360*(VLOOKUP('Instruction Barèmes'!$D360,Listes!$A$43:$E$49,2,FALSE))),IF('Instruction Barèmes'!$E360&gt;Listes!$D$42,('Instruction Barèmes'!$E360*(VLOOKUP('Instruction Barèmes'!$D360,Listes!$A$43:$E$49,5,FALSE))),('Instruction Barèmes'!$E360*(VLOOKUP('Instruction Barèmes'!$D360,Listes!$A$43:$E$49,3,FALSE))+(VLOOKUP('Instruction Barèmes'!$D360,Listes!$A$43:$E$49,4,FALSE)))))))</f>
        <v/>
      </c>
      <c r="L360" s="240" t="str">
        <f>IF($G360="","",IF($C360=Listes!$B$34,Listes!$I$31,IF($C360=Listes!$B$35,(VLOOKUP('Instruction Barèmes'!$F360,Listes!$E$31:$F$36,2,FALSE)),IF($C360=Listes!$B$33,IF('Instruction Barèmes'!$E360&lt;=Listes!$A$64,'Instruction Barèmes'!$E360*Listes!$A$65,IF('Instruction Barèmes'!$E360&gt;Listes!$D$64,'Instruction Barèmes'!$E360*Listes!$D$65,(('Instruction Barèmes'!$E360*Listes!$B$65)+Listes!$C$65)))))))</f>
        <v/>
      </c>
      <c r="M360" s="279" t="str">
        <f>IF(Barèmes!M359="","",Barèmes!M359)</f>
        <v/>
      </c>
      <c r="N360" s="94" t="str">
        <f t="shared" si="20"/>
        <v/>
      </c>
      <c r="O360" s="254" t="str">
        <f t="shared" si="21"/>
        <v/>
      </c>
      <c r="P360" s="304" t="str">
        <f t="shared" si="22"/>
        <v/>
      </c>
      <c r="Q360" s="285" t="str">
        <f t="shared" si="23"/>
        <v/>
      </c>
      <c r="R360" s="259"/>
      <c r="S360" s="126"/>
    </row>
    <row r="361" spans="1:19" ht="20.100000000000001" customHeight="1" x14ac:dyDescent="0.25">
      <c r="A361" s="244">
        <v>355</v>
      </c>
      <c r="B361" s="252" t="str">
        <f>IF(Barèmes!B360="","",Barèmes!B360)</f>
        <v/>
      </c>
      <c r="C361" s="252" t="str">
        <f>IF(Barèmes!C360="","",Barèmes!C360)</f>
        <v/>
      </c>
      <c r="D361" s="252" t="str">
        <f>IF(Barèmes!D360="","",Barèmes!D360)</f>
        <v/>
      </c>
      <c r="E361" s="252" t="str">
        <f>IF(Barèmes!E360="","",Barèmes!E360)</f>
        <v/>
      </c>
      <c r="F361" s="252" t="str">
        <f>IF(Barèmes!F360="","",Barèmes!F360)</f>
        <v/>
      </c>
      <c r="G361" s="252" t="str">
        <f>IF(Barèmes!G360="","",Barèmes!G360)</f>
        <v/>
      </c>
      <c r="H361" s="252" t="str">
        <f>IF(Barèmes!H360="","",Barèmes!H360)</f>
        <v/>
      </c>
      <c r="I361" s="252" t="str">
        <f>IF(Barèmes!I360="","",Barèmes!I360)</f>
        <v/>
      </c>
      <c r="J361" s="240" t="str">
        <f>IF($G361="","",IF($C361=Listes!$B$32,IF('Instruction Barèmes'!$E361&lt;=Listes!$B$53,('Instruction Barèmes'!$E361*(VLOOKUP('Instruction Barèmes'!$D361,Listes!$A$54:$E$60,2,FALSE))),IF('Instruction Barèmes'!$E361&gt;Listes!$E$53,('Instruction Barèmes'!$E361*(VLOOKUP('Instruction Barèmes'!$D361,Listes!$A$54:$E$60,5,FALSE))),('Instruction Barèmes'!$E361*(VLOOKUP('Instruction Barèmes'!$D361,Listes!$A$54:$E$60,3,FALSE))+(VLOOKUP('Instruction Barèmes'!$D361,Listes!$A$54:$E$60,4,FALSE)))))))</f>
        <v/>
      </c>
      <c r="K361" s="240" t="str">
        <f>IF($G361="","",IF($C361=Listes!$B$31,IF('Instruction Barèmes'!$E361&lt;=Listes!$B$42,('Instruction Barèmes'!$E361*(VLOOKUP('Instruction Barèmes'!$D361,Listes!$A$43:$E$49,2,FALSE))),IF('Instruction Barèmes'!$E361&gt;Listes!$D$42,('Instruction Barèmes'!$E361*(VLOOKUP('Instruction Barèmes'!$D361,Listes!$A$43:$E$49,5,FALSE))),('Instruction Barèmes'!$E361*(VLOOKUP('Instruction Barèmes'!$D361,Listes!$A$43:$E$49,3,FALSE))+(VLOOKUP('Instruction Barèmes'!$D361,Listes!$A$43:$E$49,4,FALSE)))))))</f>
        <v/>
      </c>
      <c r="L361" s="240" t="str">
        <f>IF($G361="","",IF($C361=Listes!$B$34,Listes!$I$31,IF($C361=Listes!$B$35,(VLOOKUP('Instruction Barèmes'!$F361,Listes!$E$31:$F$36,2,FALSE)),IF($C361=Listes!$B$33,IF('Instruction Barèmes'!$E361&lt;=Listes!$A$64,'Instruction Barèmes'!$E361*Listes!$A$65,IF('Instruction Barèmes'!$E361&gt;Listes!$D$64,'Instruction Barèmes'!$E361*Listes!$D$65,(('Instruction Barèmes'!$E361*Listes!$B$65)+Listes!$C$65)))))))</f>
        <v/>
      </c>
      <c r="M361" s="279" t="str">
        <f>IF(Barèmes!M360="","",Barèmes!M360)</f>
        <v/>
      </c>
      <c r="N361" s="94" t="str">
        <f t="shared" si="20"/>
        <v/>
      </c>
      <c r="O361" s="254" t="str">
        <f t="shared" si="21"/>
        <v/>
      </c>
      <c r="P361" s="304" t="str">
        <f t="shared" si="22"/>
        <v/>
      </c>
      <c r="Q361" s="285" t="str">
        <f t="shared" si="23"/>
        <v/>
      </c>
      <c r="R361" s="259"/>
      <c r="S361" s="126"/>
    </row>
    <row r="362" spans="1:19" ht="20.100000000000001" customHeight="1" x14ac:dyDescent="0.25">
      <c r="A362" s="244">
        <v>356</v>
      </c>
      <c r="B362" s="252" t="str">
        <f>IF(Barèmes!B361="","",Barèmes!B361)</f>
        <v/>
      </c>
      <c r="C362" s="252" t="str">
        <f>IF(Barèmes!C361="","",Barèmes!C361)</f>
        <v/>
      </c>
      <c r="D362" s="252" t="str">
        <f>IF(Barèmes!D361="","",Barèmes!D361)</f>
        <v/>
      </c>
      <c r="E362" s="252" t="str">
        <f>IF(Barèmes!E361="","",Barèmes!E361)</f>
        <v/>
      </c>
      <c r="F362" s="252" t="str">
        <f>IF(Barèmes!F361="","",Barèmes!F361)</f>
        <v/>
      </c>
      <c r="G362" s="252" t="str">
        <f>IF(Barèmes!G361="","",Barèmes!G361)</f>
        <v/>
      </c>
      <c r="H362" s="252" t="str">
        <f>IF(Barèmes!H361="","",Barèmes!H361)</f>
        <v/>
      </c>
      <c r="I362" s="252" t="str">
        <f>IF(Barèmes!I361="","",Barèmes!I361)</f>
        <v/>
      </c>
      <c r="J362" s="240" t="str">
        <f>IF($G362="","",IF($C362=Listes!$B$32,IF('Instruction Barèmes'!$E362&lt;=Listes!$B$53,('Instruction Barèmes'!$E362*(VLOOKUP('Instruction Barèmes'!$D362,Listes!$A$54:$E$60,2,FALSE))),IF('Instruction Barèmes'!$E362&gt;Listes!$E$53,('Instruction Barèmes'!$E362*(VLOOKUP('Instruction Barèmes'!$D362,Listes!$A$54:$E$60,5,FALSE))),('Instruction Barèmes'!$E362*(VLOOKUP('Instruction Barèmes'!$D362,Listes!$A$54:$E$60,3,FALSE))+(VLOOKUP('Instruction Barèmes'!$D362,Listes!$A$54:$E$60,4,FALSE)))))))</f>
        <v/>
      </c>
      <c r="K362" s="240" t="str">
        <f>IF($G362="","",IF($C362=Listes!$B$31,IF('Instruction Barèmes'!$E362&lt;=Listes!$B$42,('Instruction Barèmes'!$E362*(VLOOKUP('Instruction Barèmes'!$D362,Listes!$A$43:$E$49,2,FALSE))),IF('Instruction Barèmes'!$E362&gt;Listes!$D$42,('Instruction Barèmes'!$E362*(VLOOKUP('Instruction Barèmes'!$D362,Listes!$A$43:$E$49,5,FALSE))),('Instruction Barèmes'!$E362*(VLOOKUP('Instruction Barèmes'!$D362,Listes!$A$43:$E$49,3,FALSE))+(VLOOKUP('Instruction Barèmes'!$D362,Listes!$A$43:$E$49,4,FALSE)))))))</f>
        <v/>
      </c>
      <c r="L362" s="240" t="str">
        <f>IF($G362="","",IF($C362=Listes!$B$34,Listes!$I$31,IF($C362=Listes!$B$35,(VLOOKUP('Instruction Barèmes'!$F362,Listes!$E$31:$F$36,2,FALSE)),IF($C362=Listes!$B$33,IF('Instruction Barèmes'!$E362&lt;=Listes!$A$64,'Instruction Barèmes'!$E362*Listes!$A$65,IF('Instruction Barèmes'!$E362&gt;Listes!$D$64,'Instruction Barèmes'!$E362*Listes!$D$65,(('Instruction Barèmes'!$E362*Listes!$B$65)+Listes!$C$65)))))))</f>
        <v/>
      </c>
      <c r="M362" s="279" t="str">
        <f>IF(Barèmes!M361="","",Barèmes!M361)</f>
        <v/>
      </c>
      <c r="N362" s="94" t="str">
        <f t="shared" si="20"/>
        <v/>
      </c>
      <c r="O362" s="254" t="str">
        <f t="shared" si="21"/>
        <v/>
      </c>
      <c r="P362" s="304" t="str">
        <f t="shared" si="22"/>
        <v/>
      </c>
      <c r="Q362" s="285" t="str">
        <f t="shared" si="23"/>
        <v/>
      </c>
      <c r="R362" s="259"/>
      <c r="S362" s="126"/>
    </row>
    <row r="363" spans="1:19" ht="20.100000000000001" customHeight="1" x14ac:dyDescent="0.25">
      <c r="A363" s="244">
        <v>357</v>
      </c>
      <c r="B363" s="252" t="str">
        <f>IF(Barèmes!B362="","",Barèmes!B362)</f>
        <v/>
      </c>
      <c r="C363" s="252" t="str">
        <f>IF(Barèmes!C362="","",Barèmes!C362)</f>
        <v/>
      </c>
      <c r="D363" s="252" t="str">
        <f>IF(Barèmes!D362="","",Barèmes!D362)</f>
        <v/>
      </c>
      <c r="E363" s="252" t="str">
        <f>IF(Barèmes!E362="","",Barèmes!E362)</f>
        <v/>
      </c>
      <c r="F363" s="252" t="str">
        <f>IF(Barèmes!F362="","",Barèmes!F362)</f>
        <v/>
      </c>
      <c r="G363" s="252" t="str">
        <f>IF(Barèmes!G362="","",Barèmes!G362)</f>
        <v/>
      </c>
      <c r="H363" s="252" t="str">
        <f>IF(Barèmes!H362="","",Barèmes!H362)</f>
        <v/>
      </c>
      <c r="I363" s="252" t="str">
        <f>IF(Barèmes!I362="","",Barèmes!I362)</f>
        <v/>
      </c>
      <c r="J363" s="240" t="str">
        <f>IF($G363="","",IF($C363=Listes!$B$32,IF('Instruction Barèmes'!$E363&lt;=Listes!$B$53,('Instruction Barèmes'!$E363*(VLOOKUP('Instruction Barèmes'!$D363,Listes!$A$54:$E$60,2,FALSE))),IF('Instruction Barèmes'!$E363&gt;Listes!$E$53,('Instruction Barèmes'!$E363*(VLOOKUP('Instruction Barèmes'!$D363,Listes!$A$54:$E$60,5,FALSE))),('Instruction Barèmes'!$E363*(VLOOKUP('Instruction Barèmes'!$D363,Listes!$A$54:$E$60,3,FALSE))+(VLOOKUP('Instruction Barèmes'!$D363,Listes!$A$54:$E$60,4,FALSE)))))))</f>
        <v/>
      </c>
      <c r="K363" s="240" t="str">
        <f>IF($G363="","",IF($C363=Listes!$B$31,IF('Instruction Barèmes'!$E363&lt;=Listes!$B$42,('Instruction Barèmes'!$E363*(VLOOKUP('Instruction Barèmes'!$D363,Listes!$A$43:$E$49,2,FALSE))),IF('Instruction Barèmes'!$E363&gt;Listes!$D$42,('Instruction Barèmes'!$E363*(VLOOKUP('Instruction Barèmes'!$D363,Listes!$A$43:$E$49,5,FALSE))),('Instruction Barèmes'!$E363*(VLOOKUP('Instruction Barèmes'!$D363,Listes!$A$43:$E$49,3,FALSE))+(VLOOKUP('Instruction Barèmes'!$D363,Listes!$A$43:$E$49,4,FALSE)))))))</f>
        <v/>
      </c>
      <c r="L363" s="240" t="str">
        <f>IF($G363="","",IF($C363=Listes!$B$34,Listes!$I$31,IF($C363=Listes!$B$35,(VLOOKUP('Instruction Barèmes'!$F363,Listes!$E$31:$F$36,2,FALSE)),IF($C363=Listes!$B$33,IF('Instruction Barèmes'!$E363&lt;=Listes!$A$64,'Instruction Barèmes'!$E363*Listes!$A$65,IF('Instruction Barèmes'!$E363&gt;Listes!$D$64,'Instruction Barèmes'!$E363*Listes!$D$65,(('Instruction Barèmes'!$E363*Listes!$B$65)+Listes!$C$65)))))))</f>
        <v/>
      </c>
      <c r="M363" s="279" t="str">
        <f>IF(Barèmes!M362="","",Barèmes!M362)</f>
        <v/>
      </c>
      <c r="N363" s="94" t="str">
        <f t="shared" si="20"/>
        <v/>
      </c>
      <c r="O363" s="254" t="str">
        <f t="shared" si="21"/>
        <v/>
      </c>
      <c r="P363" s="304" t="str">
        <f t="shared" si="22"/>
        <v/>
      </c>
      <c r="Q363" s="285" t="str">
        <f t="shared" si="23"/>
        <v/>
      </c>
      <c r="R363" s="259"/>
      <c r="S363" s="126"/>
    </row>
    <row r="364" spans="1:19" ht="20.100000000000001" customHeight="1" x14ac:dyDescent="0.25">
      <c r="A364" s="244">
        <v>358</v>
      </c>
      <c r="B364" s="252" t="str">
        <f>IF(Barèmes!B363="","",Barèmes!B363)</f>
        <v/>
      </c>
      <c r="C364" s="252" t="str">
        <f>IF(Barèmes!C363="","",Barèmes!C363)</f>
        <v/>
      </c>
      <c r="D364" s="252" t="str">
        <f>IF(Barèmes!D363="","",Barèmes!D363)</f>
        <v/>
      </c>
      <c r="E364" s="252" t="str">
        <f>IF(Barèmes!E363="","",Barèmes!E363)</f>
        <v/>
      </c>
      <c r="F364" s="252" t="str">
        <f>IF(Barèmes!F363="","",Barèmes!F363)</f>
        <v/>
      </c>
      <c r="G364" s="252" t="str">
        <f>IF(Barèmes!G363="","",Barèmes!G363)</f>
        <v/>
      </c>
      <c r="H364" s="252" t="str">
        <f>IF(Barèmes!H363="","",Barèmes!H363)</f>
        <v/>
      </c>
      <c r="I364" s="252" t="str">
        <f>IF(Barèmes!I363="","",Barèmes!I363)</f>
        <v/>
      </c>
      <c r="J364" s="240" t="str">
        <f>IF($G364="","",IF($C364=Listes!$B$32,IF('Instruction Barèmes'!$E364&lt;=Listes!$B$53,('Instruction Barèmes'!$E364*(VLOOKUP('Instruction Barèmes'!$D364,Listes!$A$54:$E$60,2,FALSE))),IF('Instruction Barèmes'!$E364&gt;Listes!$E$53,('Instruction Barèmes'!$E364*(VLOOKUP('Instruction Barèmes'!$D364,Listes!$A$54:$E$60,5,FALSE))),('Instruction Barèmes'!$E364*(VLOOKUP('Instruction Barèmes'!$D364,Listes!$A$54:$E$60,3,FALSE))+(VLOOKUP('Instruction Barèmes'!$D364,Listes!$A$54:$E$60,4,FALSE)))))))</f>
        <v/>
      </c>
      <c r="K364" s="240" t="str">
        <f>IF($G364="","",IF($C364=Listes!$B$31,IF('Instruction Barèmes'!$E364&lt;=Listes!$B$42,('Instruction Barèmes'!$E364*(VLOOKUP('Instruction Barèmes'!$D364,Listes!$A$43:$E$49,2,FALSE))),IF('Instruction Barèmes'!$E364&gt;Listes!$D$42,('Instruction Barèmes'!$E364*(VLOOKUP('Instruction Barèmes'!$D364,Listes!$A$43:$E$49,5,FALSE))),('Instruction Barèmes'!$E364*(VLOOKUP('Instruction Barèmes'!$D364,Listes!$A$43:$E$49,3,FALSE))+(VLOOKUP('Instruction Barèmes'!$D364,Listes!$A$43:$E$49,4,FALSE)))))))</f>
        <v/>
      </c>
      <c r="L364" s="240" t="str">
        <f>IF($G364="","",IF($C364=Listes!$B$34,Listes!$I$31,IF($C364=Listes!$B$35,(VLOOKUP('Instruction Barèmes'!$F364,Listes!$E$31:$F$36,2,FALSE)),IF($C364=Listes!$B$33,IF('Instruction Barèmes'!$E364&lt;=Listes!$A$64,'Instruction Barèmes'!$E364*Listes!$A$65,IF('Instruction Barèmes'!$E364&gt;Listes!$D$64,'Instruction Barèmes'!$E364*Listes!$D$65,(('Instruction Barèmes'!$E364*Listes!$B$65)+Listes!$C$65)))))))</f>
        <v/>
      </c>
      <c r="M364" s="279" t="str">
        <f>IF(Barèmes!M363="","",Barèmes!M363)</f>
        <v/>
      </c>
      <c r="N364" s="94" t="str">
        <f t="shared" si="20"/>
        <v/>
      </c>
      <c r="O364" s="254" t="str">
        <f t="shared" si="21"/>
        <v/>
      </c>
      <c r="P364" s="304" t="str">
        <f t="shared" si="22"/>
        <v/>
      </c>
      <c r="Q364" s="285" t="str">
        <f t="shared" si="23"/>
        <v/>
      </c>
      <c r="R364" s="259"/>
      <c r="S364" s="126"/>
    </row>
    <row r="365" spans="1:19" ht="20.100000000000001" customHeight="1" x14ac:dyDescent="0.25">
      <c r="A365" s="244">
        <v>359</v>
      </c>
      <c r="B365" s="252" t="str">
        <f>IF(Barèmes!B364="","",Barèmes!B364)</f>
        <v/>
      </c>
      <c r="C365" s="252" t="str">
        <f>IF(Barèmes!C364="","",Barèmes!C364)</f>
        <v/>
      </c>
      <c r="D365" s="252" t="str">
        <f>IF(Barèmes!D364="","",Barèmes!D364)</f>
        <v/>
      </c>
      <c r="E365" s="252" t="str">
        <f>IF(Barèmes!E364="","",Barèmes!E364)</f>
        <v/>
      </c>
      <c r="F365" s="252" t="str">
        <f>IF(Barèmes!F364="","",Barèmes!F364)</f>
        <v/>
      </c>
      <c r="G365" s="252" t="str">
        <f>IF(Barèmes!G364="","",Barèmes!G364)</f>
        <v/>
      </c>
      <c r="H365" s="252" t="str">
        <f>IF(Barèmes!H364="","",Barèmes!H364)</f>
        <v/>
      </c>
      <c r="I365" s="252" t="str">
        <f>IF(Barèmes!I364="","",Barèmes!I364)</f>
        <v/>
      </c>
      <c r="J365" s="240" t="str">
        <f>IF($G365="","",IF($C365=Listes!$B$32,IF('Instruction Barèmes'!$E365&lt;=Listes!$B$53,('Instruction Barèmes'!$E365*(VLOOKUP('Instruction Barèmes'!$D365,Listes!$A$54:$E$60,2,FALSE))),IF('Instruction Barèmes'!$E365&gt;Listes!$E$53,('Instruction Barèmes'!$E365*(VLOOKUP('Instruction Barèmes'!$D365,Listes!$A$54:$E$60,5,FALSE))),('Instruction Barèmes'!$E365*(VLOOKUP('Instruction Barèmes'!$D365,Listes!$A$54:$E$60,3,FALSE))+(VLOOKUP('Instruction Barèmes'!$D365,Listes!$A$54:$E$60,4,FALSE)))))))</f>
        <v/>
      </c>
      <c r="K365" s="240" t="str">
        <f>IF($G365="","",IF($C365=Listes!$B$31,IF('Instruction Barèmes'!$E365&lt;=Listes!$B$42,('Instruction Barèmes'!$E365*(VLOOKUP('Instruction Barèmes'!$D365,Listes!$A$43:$E$49,2,FALSE))),IF('Instruction Barèmes'!$E365&gt;Listes!$D$42,('Instruction Barèmes'!$E365*(VLOOKUP('Instruction Barèmes'!$D365,Listes!$A$43:$E$49,5,FALSE))),('Instruction Barèmes'!$E365*(VLOOKUP('Instruction Barèmes'!$D365,Listes!$A$43:$E$49,3,FALSE))+(VLOOKUP('Instruction Barèmes'!$D365,Listes!$A$43:$E$49,4,FALSE)))))))</f>
        <v/>
      </c>
      <c r="L365" s="240" t="str">
        <f>IF($G365="","",IF($C365=Listes!$B$34,Listes!$I$31,IF($C365=Listes!$B$35,(VLOOKUP('Instruction Barèmes'!$F365,Listes!$E$31:$F$36,2,FALSE)),IF($C365=Listes!$B$33,IF('Instruction Barèmes'!$E365&lt;=Listes!$A$64,'Instruction Barèmes'!$E365*Listes!$A$65,IF('Instruction Barèmes'!$E365&gt;Listes!$D$64,'Instruction Barèmes'!$E365*Listes!$D$65,(('Instruction Barèmes'!$E365*Listes!$B$65)+Listes!$C$65)))))))</f>
        <v/>
      </c>
      <c r="M365" s="279" t="str">
        <f>IF(Barèmes!M364="","",Barèmes!M364)</f>
        <v/>
      </c>
      <c r="N365" s="94" t="str">
        <f t="shared" si="20"/>
        <v/>
      </c>
      <c r="O365" s="254" t="str">
        <f t="shared" si="21"/>
        <v/>
      </c>
      <c r="P365" s="304" t="str">
        <f t="shared" si="22"/>
        <v/>
      </c>
      <c r="Q365" s="285" t="str">
        <f t="shared" si="23"/>
        <v/>
      </c>
      <c r="R365" s="259"/>
      <c r="S365" s="126"/>
    </row>
    <row r="366" spans="1:19" ht="20.100000000000001" customHeight="1" x14ac:dyDescent="0.25">
      <c r="A366" s="244">
        <v>360</v>
      </c>
      <c r="B366" s="252" t="str">
        <f>IF(Barèmes!B365="","",Barèmes!B365)</f>
        <v/>
      </c>
      <c r="C366" s="252" t="str">
        <f>IF(Barèmes!C365="","",Barèmes!C365)</f>
        <v/>
      </c>
      <c r="D366" s="252" t="str">
        <f>IF(Barèmes!D365="","",Barèmes!D365)</f>
        <v/>
      </c>
      <c r="E366" s="252" t="str">
        <f>IF(Barèmes!E365="","",Barèmes!E365)</f>
        <v/>
      </c>
      <c r="F366" s="252" t="str">
        <f>IF(Barèmes!F365="","",Barèmes!F365)</f>
        <v/>
      </c>
      <c r="G366" s="252" t="str">
        <f>IF(Barèmes!G365="","",Barèmes!G365)</f>
        <v/>
      </c>
      <c r="H366" s="252" t="str">
        <f>IF(Barèmes!H365="","",Barèmes!H365)</f>
        <v/>
      </c>
      <c r="I366" s="252" t="str">
        <f>IF(Barèmes!I365="","",Barèmes!I365)</f>
        <v/>
      </c>
      <c r="J366" s="240" t="str">
        <f>IF($G366="","",IF($C366=Listes!$B$32,IF('Instruction Barèmes'!$E366&lt;=Listes!$B$53,('Instruction Barèmes'!$E366*(VLOOKUP('Instruction Barèmes'!$D366,Listes!$A$54:$E$60,2,FALSE))),IF('Instruction Barèmes'!$E366&gt;Listes!$E$53,('Instruction Barèmes'!$E366*(VLOOKUP('Instruction Barèmes'!$D366,Listes!$A$54:$E$60,5,FALSE))),('Instruction Barèmes'!$E366*(VLOOKUP('Instruction Barèmes'!$D366,Listes!$A$54:$E$60,3,FALSE))+(VLOOKUP('Instruction Barèmes'!$D366,Listes!$A$54:$E$60,4,FALSE)))))))</f>
        <v/>
      </c>
      <c r="K366" s="240" t="str">
        <f>IF($G366="","",IF($C366=Listes!$B$31,IF('Instruction Barèmes'!$E366&lt;=Listes!$B$42,('Instruction Barèmes'!$E366*(VLOOKUP('Instruction Barèmes'!$D366,Listes!$A$43:$E$49,2,FALSE))),IF('Instruction Barèmes'!$E366&gt;Listes!$D$42,('Instruction Barèmes'!$E366*(VLOOKUP('Instruction Barèmes'!$D366,Listes!$A$43:$E$49,5,FALSE))),('Instruction Barèmes'!$E366*(VLOOKUP('Instruction Barèmes'!$D366,Listes!$A$43:$E$49,3,FALSE))+(VLOOKUP('Instruction Barèmes'!$D366,Listes!$A$43:$E$49,4,FALSE)))))))</f>
        <v/>
      </c>
      <c r="L366" s="240" t="str">
        <f>IF($G366="","",IF($C366=Listes!$B$34,Listes!$I$31,IF($C366=Listes!$B$35,(VLOOKUP('Instruction Barèmes'!$F366,Listes!$E$31:$F$36,2,FALSE)),IF($C366=Listes!$B$33,IF('Instruction Barèmes'!$E366&lt;=Listes!$A$64,'Instruction Barèmes'!$E366*Listes!$A$65,IF('Instruction Barèmes'!$E366&gt;Listes!$D$64,'Instruction Barèmes'!$E366*Listes!$D$65,(('Instruction Barèmes'!$E366*Listes!$B$65)+Listes!$C$65)))))))</f>
        <v/>
      </c>
      <c r="M366" s="279" t="str">
        <f>IF(Barèmes!M365="","",Barèmes!M365)</f>
        <v/>
      </c>
      <c r="N366" s="94" t="str">
        <f t="shared" si="20"/>
        <v/>
      </c>
      <c r="O366" s="254" t="str">
        <f t="shared" si="21"/>
        <v/>
      </c>
      <c r="P366" s="304" t="str">
        <f t="shared" si="22"/>
        <v/>
      </c>
      <c r="Q366" s="285" t="str">
        <f t="shared" si="23"/>
        <v/>
      </c>
      <c r="R366" s="259"/>
      <c r="S366" s="126"/>
    </row>
    <row r="367" spans="1:19" ht="20.100000000000001" customHeight="1" x14ac:dyDescent="0.25">
      <c r="A367" s="244">
        <v>361</v>
      </c>
      <c r="B367" s="252" t="str">
        <f>IF(Barèmes!B366="","",Barèmes!B366)</f>
        <v/>
      </c>
      <c r="C367" s="252" t="str">
        <f>IF(Barèmes!C366="","",Barèmes!C366)</f>
        <v/>
      </c>
      <c r="D367" s="252" t="str">
        <f>IF(Barèmes!D366="","",Barèmes!D366)</f>
        <v/>
      </c>
      <c r="E367" s="252" t="str">
        <f>IF(Barèmes!E366="","",Barèmes!E366)</f>
        <v/>
      </c>
      <c r="F367" s="252" t="str">
        <f>IF(Barèmes!F366="","",Barèmes!F366)</f>
        <v/>
      </c>
      <c r="G367" s="252" t="str">
        <f>IF(Barèmes!G366="","",Barèmes!G366)</f>
        <v/>
      </c>
      <c r="H367" s="252" t="str">
        <f>IF(Barèmes!H366="","",Barèmes!H366)</f>
        <v/>
      </c>
      <c r="I367" s="252" t="str">
        <f>IF(Barèmes!I366="","",Barèmes!I366)</f>
        <v/>
      </c>
      <c r="J367" s="240" t="str">
        <f>IF($G367="","",IF($C367=Listes!$B$32,IF('Instruction Barèmes'!$E367&lt;=Listes!$B$53,('Instruction Barèmes'!$E367*(VLOOKUP('Instruction Barèmes'!$D367,Listes!$A$54:$E$60,2,FALSE))),IF('Instruction Barèmes'!$E367&gt;Listes!$E$53,('Instruction Barèmes'!$E367*(VLOOKUP('Instruction Barèmes'!$D367,Listes!$A$54:$E$60,5,FALSE))),('Instruction Barèmes'!$E367*(VLOOKUP('Instruction Barèmes'!$D367,Listes!$A$54:$E$60,3,FALSE))+(VLOOKUP('Instruction Barèmes'!$D367,Listes!$A$54:$E$60,4,FALSE)))))))</f>
        <v/>
      </c>
      <c r="K367" s="240" t="str">
        <f>IF($G367="","",IF($C367=Listes!$B$31,IF('Instruction Barèmes'!$E367&lt;=Listes!$B$42,('Instruction Barèmes'!$E367*(VLOOKUP('Instruction Barèmes'!$D367,Listes!$A$43:$E$49,2,FALSE))),IF('Instruction Barèmes'!$E367&gt;Listes!$D$42,('Instruction Barèmes'!$E367*(VLOOKUP('Instruction Barèmes'!$D367,Listes!$A$43:$E$49,5,FALSE))),('Instruction Barèmes'!$E367*(VLOOKUP('Instruction Barèmes'!$D367,Listes!$A$43:$E$49,3,FALSE))+(VLOOKUP('Instruction Barèmes'!$D367,Listes!$A$43:$E$49,4,FALSE)))))))</f>
        <v/>
      </c>
      <c r="L367" s="240" t="str">
        <f>IF($G367="","",IF($C367=Listes!$B$34,Listes!$I$31,IF($C367=Listes!$B$35,(VLOOKUP('Instruction Barèmes'!$F367,Listes!$E$31:$F$36,2,FALSE)),IF($C367=Listes!$B$33,IF('Instruction Barèmes'!$E367&lt;=Listes!$A$64,'Instruction Barèmes'!$E367*Listes!$A$65,IF('Instruction Barèmes'!$E367&gt;Listes!$D$64,'Instruction Barèmes'!$E367*Listes!$D$65,(('Instruction Barèmes'!$E367*Listes!$B$65)+Listes!$C$65)))))))</f>
        <v/>
      </c>
      <c r="M367" s="279" t="str">
        <f>IF(Barèmes!M366="","",Barèmes!M366)</f>
        <v/>
      </c>
      <c r="N367" s="94" t="str">
        <f t="shared" si="20"/>
        <v/>
      </c>
      <c r="O367" s="254" t="str">
        <f t="shared" si="21"/>
        <v/>
      </c>
      <c r="P367" s="304" t="str">
        <f t="shared" si="22"/>
        <v/>
      </c>
      <c r="Q367" s="285" t="str">
        <f t="shared" si="23"/>
        <v/>
      </c>
      <c r="R367" s="259"/>
      <c r="S367" s="126"/>
    </row>
    <row r="368" spans="1:19" ht="20.100000000000001" customHeight="1" x14ac:dyDescent="0.25">
      <c r="A368" s="244">
        <v>362</v>
      </c>
      <c r="B368" s="252" t="str">
        <f>IF(Barèmes!B367="","",Barèmes!B367)</f>
        <v/>
      </c>
      <c r="C368" s="252" t="str">
        <f>IF(Barèmes!C367="","",Barèmes!C367)</f>
        <v/>
      </c>
      <c r="D368" s="252" t="str">
        <f>IF(Barèmes!D367="","",Barèmes!D367)</f>
        <v/>
      </c>
      <c r="E368" s="252" t="str">
        <f>IF(Barèmes!E367="","",Barèmes!E367)</f>
        <v/>
      </c>
      <c r="F368" s="252" t="str">
        <f>IF(Barèmes!F367="","",Barèmes!F367)</f>
        <v/>
      </c>
      <c r="G368" s="252" t="str">
        <f>IF(Barèmes!G367="","",Barèmes!G367)</f>
        <v/>
      </c>
      <c r="H368" s="252" t="str">
        <f>IF(Barèmes!H367="","",Barèmes!H367)</f>
        <v/>
      </c>
      <c r="I368" s="252" t="str">
        <f>IF(Barèmes!I367="","",Barèmes!I367)</f>
        <v/>
      </c>
      <c r="J368" s="240" t="str">
        <f>IF($G368="","",IF($C368=Listes!$B$32,IF('Instruction Barèmes'!$E368&lt;=Listes!$B$53,('Instruction Barèmes'!$E368*(VLOOKUP('Instruction Barèmes'!$D368,Listes!$A$54:$E$60,2,FALSE))),IF('Instruction Barèmes'!$E368&gt;Listes!$E$53,('Instruction Barèmes'!$E368*(VLOOKUP('Instruction Barèmes'!$D368,Listes!$A$54:$E$60,5,FALSE))),('Instruction Barèmes'!$E368*(VLOOKUP('Instruction Barèmes'!$D368,Listes!$A$54:$E$60,3,FALSE))+(VLOOKUP('Instruction Barèmes'!$D368,Listes!$A$54:$E$60,4,FALSE)))))))</f>
        <v/>
      </c>
      <c r="K368" s="240" t="str">
        <f>IF($G368="","",IF($C368=Listes!$B$31,IF('Instruction Barèmes'!$E368&lt;=Listes!$B$42,('Instruction Barèmes'!$E368*(VLOOKUP('Instruction Barèmes'!$D368,Listes!$A$43:$E$49,2,FALSE))),IF('Instruction Barèmes'!$E368&gt;Listes!$D$42,('Instruction Barèmes'!$E368*(VLOOKUP('Instruction Barèmes'!$D368,Listes!$A$43:$E$49,5,FALSE))),('Instruction Barèmes'!$E368*(VLOOKUP('Instruction Barèmes'!$D368,Listes!$A$43:$E$49,3,FALSE))+(VLOOKUP('Instruction Barèmes'!$D368,Listes!$A$43:$E$49,4,FALSE)))))))</f>
        <v/>
      </c>
      <c r="L368" s="240" t="str">
        <f>IF($G368="","",IF($C368=Listes!$B$34,Listes!$I$31,IF($C368=Listes!$B$35,(VLOOKUP('Instruction Barèmes'!$F368,Listes!$E$31:$F$36,2,FALSE)),IF($C368=Listes!$B$33,IF('Instruction Barèmes'!$E368&lt;=Listes!$A$64,'Instruction Barèmes'!$E368*Listes!$A$65,IF('Instruction Barèmes'!$E368&gt;Listes!$D$64,'Instruction Barèmes'!$E368*Listes!$D$65,(('Instruction Barèmes'!$E368*Listes!$B$65)+Listes!$C$65)))))))</f>
        <v/>
      </c>
      <c r="M368" s="279" t="str">
        <f>IF(Barèmes!M367="","",Barèmes!M367)</f>
        <v/>
      </c>
      <c r="N368" s="94" t="str">
        <f t="shared" si="20"/>
        <v/>
      </c>
      <c r="O368" s="254" t="str">
        <f t="shared" si="21"/>
        <v/>
      </c>
      <c r="P368" s="304" t="str">
        <f t="shared" si="22"/>
        <v/>
      </c>
      <c r="Q368" s="285" t="str">
        <f t="shared" si="23"/>
        <v/>
      </c>
      <c r="R368" s="259"/>
      <c r="S368" s="126"/>
    </row>
    <row r="369" spans="1:19" ht="20.100000000000001" customHeight="1" x14ac:dyDescent="0.25">
      <c r="A369" s="244">
        <v>363</v>
      </c>
      <c r="B369" s="252" t="str">
        <f>IF(Barèmes!B368="","",Barèmes!B368)</f>
        <v/>
      </c>
      <c r="C369" s="252" t="str">
        <f>IF(Barèmes!C368="","",Barèmes!C368)</f>
        <v/>
      </c>
      <c r="D369" s="252" t="str">
        <f>IF(Barèmes!D368="","",Barèmes!D368)</f>
        <v/>
      </c>
      <c r="E369" s="252" t="str">
        <f>IF(Barèmes!E368="","",Barèmes!E368)</f>
        <v/>
      </c>
      <c r="F369" s="252" t="str">
        <f>IF(Barèmes!F368="","",Barèmes!F368)</f>
        <v/>
      </c>
      <c r="G369" s="252" t="str">
        <f>IF(Barèmes!G368="","",Barèmes!G368)</f>
        <v/>
      </c>
      <c r="H369" s="252" t="str">
        <f>IF(Barèmes!H368="","",Barèmes!H368)</f>
        <v/>
      </c>
      <c r="I369" s="252" t="str">
        <f>IF(Barèmes!I368="","",Barèmes!I368)</f>
        <v/>
      </c>
      <c r="J369" s="240" t="str">
        <f>IF($G369="","",IF($C369=Listes!$B$32,IF('Instruction Barèmes'!$E369&lt;=Listes!$B$53,('Instruction Barèmes'!$E369*(VLOOKUP('Instruction Barèmes'!$D369,Listes!$A$54:$E$60,2,FALSE))),IF('Instruction Barèmes'!$E369&gt;Listes!$E$53,('Instruction Barèmes'!$E369*(VLOOKUP('Instruction Barèmes'!$D369,Listes!$A$54:$E$60,5,FALSE))),('Instruction Barèmes'!$E369*(VLOOKUP('Instruction Barèmes'!$D369,Listes!$A$54:$E$60,3,FALSE))+(VLOOKUP('Instruction Barèmes'!$D369,Listes!$A$54:$E$60,4,FALSE)))))))</f>
        <v/>
      </c>
      <c r="K369" s="240" t="str">
        <f>IF($G369="","",IF($C369=Listes!$B$31,IF('Instruction Barèmes'!$E369&lt;=Listes!$B$42,('Instruction Barèmes'!$E369*(VLOOKUP('Instruction Barèmes'!$D369,Listes!$A$43:$E$49,2,FALSE))),IF('Instruction Barèmes'!$E369&gt;Listes!$D$42,('Instruction Barèmes'!$E369*(VLOOKUP('Instruction Barèmes'!$D369,Listes!$A$43:$E$49,5,FALSE))),('Instruction Barèmes'!$E369*(VLOOKUP('Instruction Barèmes'!$D369,Listes!$A$43:$E$49,3,FALSE))+(VLOOKUP('Instruction Barèmes'!$D369,Listes!$A$43:$E$49,4,FALSE)))))))</f>
        <v/>
      </c>
      <c r="L369" s="240" t="str">
        <f>IF($G369="","",IF($C369=Listes!$B$34,Listes!$I$31,IF($C369=Listes!$B$35,(VLOOKUP('Instruction Barèmes'!$F369,Listes!$E$31:$F$36,2,FALSE)),IF($C369=Listes!$B$33,IF('Instruction Barèmes'!$E369&lt;=Listes!$A$64,'Instruction Barèmes'!$E369*Listes!$A$65,IF('Instruction Barèmes'!$E369&gt;Listes!$D$64,'Instruction Barèmes'!$E369*Listes!$D$65,(('Instruction Barèmes'!$E369*Listes!$B$65)+Listes!$C$65)))))))</f>
        <v/>
      </c>
      <c r="M369" s="279" t="str">
        <f>IF(Barèmes!M368="","",Barèmes!M368)</f>
        <v/>
      </c>
      <c r="N369" s="94" t="str">
        <f t="shared" si="20"/>
        <v/>
      </c>
      <c r="O369" s="254" t="str">
        <f t="shared" si="21"/>
        <v/>
      </c>
      <c r="P369" s="304" t="str">
        <f t="shared" si="22"/>
        <v/>
      </c>
      <c r="Q369" s="285" t="str">
        <f t="shared" si="23"/>
        <v/>
      </c>
      <c r="R369" s="259"/>
      <c r="S369" s="126"/>
    </row>
    <row r="370" spans="1:19" ht="20.100000000000001" customHeight="1" x14ac:dyDescent="0.25">
      <c r="A370" s="244">
        <v>364</v>
      </c>
      <c r="B370" s="252" t="str">
        <f>IF(Barèmes!B369="","",Barèmes!B369)</f>
        <v/>
      </c>
      <c r="C370" s="252" t="str">
        <f>IF(Barèmes!C369="","",Barèmes!C369)</f>
        <v/>
      </c>
      <c r="D370" s="252" t="str">
        <f>IF(Barèmes!D369="","",Barèmes!D369)</f>
        <v/>
      </c>
      <c r="E370" s="252" t="str">
        <f>IF(Barèmes!E369="","",Barèmes!E369)</f>
        <v/>
      </c>
      <c r="F370" s="252" t="str">
        <f>IF(Barèmes!F369="","",Barèmes!F369)</f>
        <v/>
      </c>
      <c r="G370" s="252" t="str">
        <f>IF(Barèmes!G369="","",Barèmes!G369)</f>
        <v/>
      </c>
      <c r="H370" s="252" t="str">
        <f>IF(Barèmes!H369="","",Barèmes!H369)</f>
        <v/>
      </c>
      <c r="I370" s="252" t="str">
        <f>IF(Barèmes!I369="","",Barèmes!I369)</f>
        <v/>
      </c>
      <c r="J370" s="240" t="str">
        <f>IF($G370="","",IF($C370=Listes!$B$32,IF('Instruction Barèmes'!$E370&lt;=Listes!$B$53,('Instruction Barèmes'!$E370*(VLOOKUP('Instruction Barèmes'!$D370,Listes!$A$54:$E$60,2,FALSE))),IF('Instruction Barèmes'!$E370&gt;Listes!$E$53,('Instruction Barèmes'!$E370*(VLOOKUP('Instruction Barèmes'!$D370,Listes!$A$54:$E$60,5,FALSE))),('Instruction Barèmes'!$E370*(VLOOKUP('Instruction Barèmes'!$D370,Listes!$A$54:$E$60,3,FALSE))+(VLOOKUP('Instruction Barèmes'!$D370,Listes!$A$54:$E$60,4,FALSE)))))))</f>
        <v/>
      </c>
      <c r="K370" s="240" t="str">
        <f>IF($G370="","",IF($C370=Listes!$B$31,IF('Instruction Barèmes'!$E370&lt;=Listes!$B$42,('Instruction Barèmes'!$E370*(VLOOKUP('Instruction Barèmes'!$D370,Listes!$A$43:$E$49,2,FALSE))),IF('Instruction Barèmes'!$E370&gt;Listes!$D$42,('Instruction Barèmes'!$E370*(VLOOKUP('Instruction Barèmes'!$D370,Listes!$A$43:$E$49,5,FALSE))),('Instruction Barèmes'!$E370*(VLOOKUP('Instruction Barèmes'!$D370,Listes!$A$43:$E$49,3,FALSE))+(VLOOKUP('Instruction Barèmes'!$D370,Listes!$A$43:$E$49,4,FALSE)))))))</f>
        <v/>
      </c>
      <c r="L370" s="240" t="str">
        <f>IF($G370="","",IF($C370=Listes!$B$34,Listes!$I$31,IF($C370=Listes!$B$35,(VLOOKUP('Instruction Barèmes'!$F370,Listes!$E$31:$F$36,2,FALSE)),IF($C370=Listes!$B$33,IF('Instruction Barèmes'!$E370&lt;=Listes!$A$64,'Instruction Barèmes'!$E370*Listes!$A$65,IF('Instruction Barèmes'!$E370&gt;Listes!$D$64,'Instruction Barèmes'!$E370*Listes!$D$65,(('Instruction Barèmes'!$E370*Listes!$B$65)+Listes!$C$65)))))))</f>
        <v/>
      </c>
      <c r="M370" s="279" t="str">
        <f>IF(Barèmes!M369="","",Barèmes!M369)</f>
        <v/>
      </c>
      <c r="N370" s="94" t="str">
        <f t="shared" si="20"/>
        <v/>
      </c>
      <c r="O370" s="254" t="str">
        <f t="shared" si="21"/>
        <v/>
      </c>
      <c r="P370" s="304" t="str">
        <f t="shared" si="22"/>
        <v/>
      </c>
      <c r="Q370" s="285" t="str">
        <f t="shared" si="23"/>
        <v/>
      </c>
      <c r="R370" s="259"/>
      <c r="S370" s="126"/>
    </row>
    <row r="371" spans="1:19" ht="20.100000000000001" customHeight="1" x14ac:dyDescent="0.25">
      <c r="A371" s="244">
        <v>365</v>
      </c>
      <c r="B371" s="252" t="str">
        <f>IF(Barèmes!B370="","",Barèmes!B370)</f>
        <v/>
      </c>
      <c r="C371" s="252" t="str">
        <f>IF(Barèmes!C370="","",Barèmes!C370)</f>
        <v/>
      </c>
      <c r="D371" s="252" t="str">
        <f>IF(Barèmes!D370="","",Barèmes!D370)</f>
        <v/>
      </c>
      <c r="E371" s="252" t="str">
        <f>IF(Barèmes!E370="","",Barèmes!E370)</f>
        <v/>
      </c>
      <c r="F371" s="252" t="str">
        <f>IF(Barèmes!F370="","",Barèmes!F370)</f>
        <v/>
      </c>
      <c r="G371" s="252" t="str">
        <f>IF(Barèmes!G370="","",Barèmes!G370)</f>
        <v/>
      </c>
      <c r="H371" s="252" t="str">
        <f>IF(Barèmes!H370="","",Barèmes!H370)</f>
        <v/>
      </c>
      <c r="I371" s="252" t="str">
        <f>IF(Barèmes!I370="","",Barèmes!I370)</f>
        <v/>
      </c>
      <c r="J371" s="240" t="str">
        <f>IF($G371="","",IF($C371=Listes!$B$32,IF('Instruction Barèmes'!$E371&lt;=Listes!$B$53,('Instruction Barèmes'!$E371*(VLOOKUP('Instruction Barèmes'!$D371,Listes!$A$54:$E$60,2,FALSE))),IF('Instruction Barèmes'!$E371&gt;Listes!$E$53,('Instruction Barèmes'!$E371*(VLOOKUP('Instruction Barèmes'!$D371,Listes!$A$54:$E$60,5,FALSE))),('Instruction Barèmes'!$E371*(VLOOKUP('Instruction Barèmes'!$D371,Listes!$A$54:$E$60,3,FALSE))+(VLOOKUP('Instruction Barèmes'!$D371,Listes!$A$54:$E$60,4,FALSE)))))))</f>
        <v/>
      </c>
      <c r="K371" s="240" t="str">
        <f>IF($G371="","",IF($C371=Listes!$B$31,IF('Instruction Barèmes'!$E371&lt;=Listes!$B$42,('Instruction Barèmes'!$E371*(VLOOKUP('Instruction Barèmes'!$D371,Listes!$A$43:$E$49,2,FALSE))),IF('Instruction Barèmes'!$E371&gt;Listes!$D$42,('Instruction Barèmes'!$E371*(VLOOKUP('Instruction Barèmes'!$D371,Listes!$A$43:$E$49,5,FALSE))),('Instruction Barèmes'!$E371*(VLOOKUP('Instruction Barèmes'!$D371,Listes!$A$43:$E$49,3,FALSE))+(VLOOKUP('Instruction Barèmes'!$D371,Listes!$A$43:$E$49,4,FALSE)))))))</f>
        <v/>
      </c>
      <c r="L371" s="240" t="str">
        <f>IF($G371="","",IF($C371=Listes!$B$34,Listes!$I$31,IF($C371=Listes!$B$35,(VLOOKUP('Instruction Barèmes'!$F371,Listes!$E$31:$F$36,2,FALSE)),IF($C371=Listes!$B$33,IF('Instruction Barèmes'!$E371&lt;=Listes!$A$64,'Instruction Barèmes'!$E371*Listes!$A$65,IF('Instruction Barèmes'!$E371&gt;Listes!$D$64,'Instruction Barèmes'!$E371*Listes!$D$65,(('Instruction Barèmes'!$E371*Listes!$B$65)+Listes!$C$65)))))))</f>
        <v/>
      </c>
      <c r="M371" s="279" t="str">
        <f>IF(Barèmes!M370="","",Barèmes!M370)</f>
        <v/>
      </c>
      <c r="N371" s="94" t="str">
        <f t="shared" si="20"/>
        <v/>
      </c>
      <c r="O371" s="254" t="str">
        <f t="shared" si="21"/>
        <v/>
      </c>
      <c r="P371" s="304" t="str">
        <f t="shared" si="22"/>
        <v/>
      </c>
      <c r="Q371" s="285" t="str">
        <f t="shared" si="23"/>
        <v/>
      </c>
      <c r="R371" s="259"/>
      <c r="S371" s="126"/>
    </row>
    <row r="372" spans="1:19" ht="20.100000000000001" customHeight="1" x14ac:dyDescent="0.25">
      <c r="A372" s="244">
        <v>366</v>
      </c>
      <c r="B372" s="252" t="str">
        <f>IF(Barèmes!B371="","",Barèmes!B371)</f>
        <v/>
      </c>
      <c r="C372" s="252" t="str">
        <f>IF(Barèmes!C371="","",Barèmes!C371)</f>
        <v/>
      </c>
      <c r="D372" s="252" t="str">
        <f>IF(Barèmes!D371="","",Barèmes!D371)</f>
        <v/>
      </c>
      <c r="E372" s="252" t="str">
        <f>IF(Barèmes!E371="","",Barèmes!E371)</f>
        <v/>
      </c>
      <c r="F372" s="252" t="str">
        <f>IF(Barèmes!F371="","",Barèmes!F371)</f>
        <v/>
      </c>
      <c r="G372" s="252" t="str">
        <f>IF(Barèmes!G371="","",Barèmes!G371)</f>
        <v/>
      </c>
      <c r="H372" s="252" t="str">
        <f>IF(Barèmes!H371="","",Barèmes!H371)</f>
        <v/>
      </c>
      <c r="I372" s="252" t="str">
        <f>IF(Barèmes!I371="","",Barèmes!I371)</f>
        <v/>
      </c>
      <c r="J372" s="240" t="str">
        <f>IF($G372="","",IF($C372=Listes!$B$32,IF('Instruction Barèmes'!$E372&lt;=Listes!$B$53,('Instruction Barèmes'!$E372*(VLOOKUP('Instruction Barèmes'!$D372,Listes!$A$54:$E$60,2,FALSE))),IF('Instruction Barèmes'!$E372&gt;Listes!$E$53,('Instruction Barèmes'!$E372*(VLOOKUP('Instruction Barèmes'!$D372,Listes!$A$54:$E$60,5,FALSE))),('Instruction Barèmes'!$E372*(VLOOKUP('Instruction Barèmes'!$D372,Listes!$A$54:$E$60,3,FALSE))+(VLOOKUP('Instruction Barèmes'!$D372,Listes!$A$54:$E$60,4,FALSE)))))))</f>
        <v/>
      </c>
      <c r="K372" s="240" t="str">
        <f>IF($G372="","",IF($C372=Listes!$B$31,IF('Instruction Barèmes'!$E372&lt;=Listes!$B$42,('Instruction Barèmes'!$E372*(VLOOKUP('Instruction Barèmes'!$D372,Listes!$A$43:$E$49,2,FALSE))),IF('Instruction Barèmes'!$E372&gt;Listes!$D$42,('Instruction Barèmes'!$E372*(VLOOKUP('Instruction Barèmes'!$D372,Listes!$A$43:$E$49,5,FALSE))),('Instruction Barèmes'!$E372*(VLOOKUP('Instruction Barèmes'!$D372,Listes!$A$43:$E$49,3,FALSE))+(VLOOKUP('Instruction Barèmes'!$D372,Listes!$A$43:$E$49,4,FALSE)))))))</f>
        <v/>
      </c>
      <c r="L372" s="240" t="str">
        <f>IF($G372="","",IF($C372=Listes!$B$34,Listes!$I$31,IF($C372=Listes!$B$35,(VLOOKUP('Instruction Barèmes'!$F372,Listes!$E$31:$F$36,2,FALSE)),IF($C372=Listes!$B$33,IF('Instruction Barèmes'!$E372&lt;=Listes!$A$64,'Instruction Barèmes'!$E372*Listes!$A$65,IF('Instruction Barèmes'!$E372&gt;Listes!$D$64,'Instruction Barèmes'!$E372*Listes!$D$65,(('Instruction Barèmes'!$E372*Listes!$B$65)+Listes!$C$65)))))))</f>
        <v/>
      </c>
      <c r="M372" s="279" t="str">
        <f>IF(Barèmes!M371="","",Barèmes!M371)</f>
        <v/>
      </c>
      <c r="N372" s="94" t="str">
        <f t="shared" si="20"/>
        <v/>
      </c>
      <c r="O372" s="254" t="str">
        <f t="shared" si="21"/>
        <v/>
      </c>
      <c r="P372" s="304" t="str">
        <f t="shared" si="22"/>
        <v/>
      </c>
      <c r="Q372" s="285" t="str">
        <f t="shared" si="23"/>
        <v/>
      </c>
      <c r="R372" s="259"/>
      <c r="S372" s="126"/>
    </row>
    <row r="373" spans="1:19" ht="20.100000000000001" customHeight="1" x14ac:dyDescent="0.25">
      <c r="A373" s="244">
        <v>367</v>
      </c>
      <c r="B373" s="252" t="str">
        <f>IF(Barèmes!B372="","",Barèmes!B372)</f>
        <v/>
      </c>
      <c r="C373" s="252" t="str">
        <f>IF(Barèmes!C372="","",Barèmes!C372)</f>
        <v/>
      </c>
      <c r="D373" s="252" t="str">
        <f>IF(Barèmes!D372="","",Barèmes!D372)</f>
        <v/>
      </c>
      <c r="E373" s="252" t="str">
        <f>IF(Barèmes!E372="","",Barèmes!E372)</f>
        <v/>
      </c>
      <c r="F373" s="252" t="str">
        <f>IF(Barèmes!F372="","",Barèmes!F372)</f>
        <v/>
      </c>
      <c r="G373" s="252" t="str">
        <f>IF(Barèmes!G372="","",Barèmes!G372)</f>
        <v/>
      </c>
      <c r="H373" s="252" t="str">
        <f>IF(Barèmes!H372="","",Barèmes!H372)</f>
        <v/>
      </c>
      <c r="I373" s="252" t="str">
        <f>IF(Barèmes!I372="","",Barèmes!I372)</f>
        <v/>
      </c>
      <c r="J373" s="240" t="str">
        <f>IF($G373="","",IF($C373=Listes!$B$32,IF('Instruction Barèmes'!$E373&lt;=Listes!$B$53,('Instruction Barèmes'!$E373*(VLOOKUP('Instruction Barèmes'!$D373,Listes!$A$54:$E$60,2,FALSE))),IF('Instruction Barèmes'!$E373&gt;Listes!$E$53,('Instruction Barèmes'!$E373*(VLOOKUP('Instruction Barèmes'!$D373,Listes!$A$54:$E$60,5,FALSE))),('Instruction Barèmes'!$E373*(VLOOKUP('Instruction Barèmes'!$D373,Listes!$A$54:$E$60,3,FALSE))+(VLOOKUP('Instruction Barèmes'!$D373,Listes!$A$54:$E$60,4,FALSE)))))))</f>
        <v/>
      </c>
      <c r="K373" s="240" t="str">
        <f>IF($G373="","",IF($C373=Listes!$B$31,IF('Instruction Barèmes'!$E373&lt;=Listes!$B$42,('Instruction Barèmes'!$E373*(VLOOKUP('Instruction Barèmes'!$D373,Listes!$A$43:$E$49,2,FALSE))),IF('Instruction Barèmes'!$E373&gt;Listes!$D$42,('Instruction Barèmes'!$E373*(VLOOKUP('Instruction Barèmes'!$D373,Listes!$A$43:$E$49,5,FALSE))),('Instruction Barèmes'!$E373*(VLOOKUP('Instruction Barèmes'!$D373,Listes!$A$43:$E$49,3,FALSE))+(VLOOKUP('Instruction Barèmes'!$D373,Listes!$A$43:$E$49,4,FALSE)))))))</f>
        <v/>
      </c>
      <c r="L373" s="240" t="str">
        <f>IF($G373="","",IF($C373=Listes!$B$34,Listes!$I$31,IF($C373=Listes!$B$35,(VLOOKUP('Instruction Barèmes'!$F373,Listes!$E$31:$F$36,2,FALSE)),IF($C373=Listes!$B$33,IF('Instruction Barèmes'!$E373&lt;=Listes!$A$64,'Instruction Barèmes'!$E373*Listes!$A$65,IF('Instruction Barèmes'!$E373&gt;Listes!$D$64,'Instruction Barèmes'!$E373*Listes!$D$65,(('Instruction Barèmes'!$E373*Listes!$B$65)+Listes!$C$65)))))))</f>
        <v/>
      </c>
      <c r="M373" s="279" t="str">
        <f>IF(Barèmes!M372="","",Barèmes!M372)</f>
        <v/>
      </c>
      <c r="N373" s="94" t="str">
        <f t="shared" si="20"/>
        <v/>
      </c>
      <c r="O373" s="254" t="str">
        <f t="shared" si="21"/>
        <v/>
      </c>
      <c r="P373" s="304" t="str">
        <f t="shared" si="22"/>
        <v/>
      </c>
      <c r="Q373" s="285" t="str">
        <f t="shared" si="23"/>
        <v/>
      </c>
      <c r="R373" s="259"/>
      <c r="S373" s="126"/>
    </row>
    <row r="374" spans="1:19" ht="20.100000000000001" customHeight="1" x14ac:dyDescent="0.25">
      <c r="A374" s="244">
        <v>368</v>
      </c>
      <c r="B374" s="252" t="str">
        <f>IF(Barèmes!B373="","",Barèmes!B373)</f>
        <v/>
      </c>
      <c r="C374" s="252" t="str">
        <f>IF(Barèmes!C373="","",Barèmes!C373)</f>
        <v/>
      </c>
      <c r="D374" s="252" t="str">
        <f>IF(Barèmes!D373="","",Barèmes!D373)</f>
        <v/>
      </c>
      <c r="E374" s="252" t="str">
        <f>IF(Barèmes!E373="","",Barèmes!E373)</f>
        <v/>
      </c>
      <c r="F374" s="252" t="str">
        <f>IF(Barèmes!F373="","",Barèmes!F373)</f>
        <v/>
      </c>
      <c r="G374" s="252" t="str">
        <f>IF(Barèmes!G373="","",Barèmes!G373)</f>
        <v/>
      </c>
      <c r="H374" s="252" t="str">
        <f>IF(Barèmes!H373="","",Barèmes!H373)</f>
        <v/>
      </c>
      <c r="I374" s="252" t="str">
        <f>IF(Barèmes!I373="","",Barèmes!I373)</f>
        <v/>
      </c>
      <c r="J374" s="240" t="str">
        <f>IF($G374="","",IF($C374=Listes!$B$32,IF('Instruction Barèmes'!$E374&lt;=Listes!$B$53,('Instruction Barèmes'!$E374*(VLOOKUP('Instruction Barèmes'!$D374,Listes!$A$54:$E$60,2,FALSE))),IF('Instruction Barèmes'!$E374&gt;Listes!$E$53,('Instruction Barèmes'!$E374*(VLOOKUP('Instruction Barèmes'!$D374,Listes!$A$54:$E$60,5,FALSE))),('Instruction Barèmes'!$E374*(VLOOKUP('Instruction Barèmes'!$D374,Listes!$A$54:$E$60,3,FALSE))+(VLOOKUP('Instruction Barèmes'!$D374,Listes!$A$54:$E$60,4,FALSE)))))))</f>
        <v/>
      </c>
      <c r="K374" s="240" t="str">
        <f>IF($G374="","",IF($C374=Listes!$B$31,IF('Instruction Barèmes'!$E374&lt;=Listes!$B$42,('Instruction Barèmes'!$E374*(VLOOKUP('Instruction Barèmes'!$D374,Listes!$A$43:$E$49,2,FALSE))),IF('Instruction Barèmes'!$E374&gt;Listes!$D$42,('Instruction Barèmes'!$E374*(VLOOKUP('Instruction Barèmes'!$D374,Listes!$A$43:$E$49,5,FALSE))),('Instruction Barèmes'!$E374*(VLOOKUP('Instruction Barèmes'!$D374,Listes!$A$43:$E$49,3,FALSE))+(VLOOKUP('Instruction Barèmes'!$D374,Listes!$A$43:$E$49,4,FALSE)))))))</f>
        <v/>
      </c>
      <c r="L374" s="240" t="str">
        <f>IF($G374="","",IF($C374=Listes!$B$34,Listes!$I$31,IF($C374=Listes!$B$35,(VLOOKUP('Instruction Barèmes'!$F374,Listes!$E$31:$F$36,2,FALSE)),IF($C374=Listes!$B$33,IF('Instruction Barèmes'!$E374&lt;=Listes!$A$64,'Instruction Barèmes'!$E374*Listes!$A$65,IF('Instruction Barèmes'!$E374&gt;Listes!$D$64,'Instruction Barèmes'!$E374*Listes!$D$65,(('Instruction Barèmes'!$E374*Listes!$B$65)+Listes!$C$65)))))))</f>
        <v/>
      </c>
      <c r="M374" s="279" t="str">
        <f>IF(Barèmes!M373="","",Barèmes!M373)</f>
        <v/>
      </c>
      <c r="N374" s="94" t="str">
        <f t="shared" si="20"/>
        <v/>
      </c>
      <c r="O374" s="254" t="str">
        <f t="shared" si="21"/>
        <v/>
      </c>
      <c r="P374" s="304" t="str">
        <f t="shared" si="22"/>
        <v/>
      </c>
      <c r="Q374" s="285" t="str">
        <f t="shared" si="23"/>
        <v/>
      </c>
      <c r="R374" s="259"/>
      <c r="S374" s="126"/>
    </row>
    <row r="375" spans="1:19" ht="20.100000000000001" customHeight="1" x14ac:dyDescent="0.25">
      <c r="A375" s="244">
        <v>369</v>
      </c>
      <c r="B375" s="252" t="str">
        <f>IF(Barèmes!B374="","",Barèmes!B374)</f>
        <v/>
      </c>
      <c r="C375" s="252" t="str">
        <f>IF(Barèmes!C374="","",Barèmes!C374)</f>
        <v/>
      </c>
      <c r="D375" s="252" t="str">
        <f>IF(Barèmes!D374="","",Barèmes!D374)</f>
        <v/>
      </c>
      <c r="E375" s="252" t="str">
        <f>IF(Barèmes!E374="","",Barèmes!E374)</f>
        <v/>
      </c>
      <c r="F375" s="252" t="str">
        <f>IF(Barèmes!F374="","",Barèmes!F374)</f>
        <v/>
      </c>
      <c r="G375" s="252" t="str">
        <f>IF(Barèmes!G374="","",Barèmes!G374)</f>
        <v/>
      </c>
      <c r="H375" s="252" t="str">
        <f>IF(Barèmes!H374="","",Barèmes!H374)</f>
        <v/>
      </c>
      <c r="I375" s="252" t="str">
        <f>IF(Barèmes!I374="","",Barèmes!I374)</f>
        <v/>
      </c>
      <c r="J375" s="240" t="str">
        <f>IF($G375="","",IF($C375=Listes!$B$32,IF('Instruction Barèmes'!$E375&lt;=Listes!$B$53,('Instruction Barèmes'!$E375*(VLOOKUP('Instruction Barèmes'!$D375,Listes!$A$54:$E$60,2,FALSE))),IF('Instruction Barèmes'!$E375&gt;Listes!$E$53,('Instruction Barèmes'!$E375*(VLOOKUP('Instruction Barèmes'!$D375,Listes!$A$54:$E$60,5,FALSE))),('Instruction Barèmes'!$E375*(VLOOKUP('Instruction Barèmes'!$D375,Listes!$A$54:$E$60,3,FALSE))+(VLOOKUP('Instruction Barèmes'!$D375,Listes!$A$54:$E$60,4,FALSE)))))))</f>
        <v/>
      </c>
      <c r="K375" s="240" t="str">
        <f>IF($G375="","",IF($C375=Listes!$B$31,IF('Instruction Barèmes'!$E375&lt;=Listes!$B$42,('Instruction Barèmes'!$E375*(VLOOKUP('Instruction Barèmes'!$D375,Listes!$A$43:$E$49,2,FALSE))),IF('Instruction Barèmes'!$E375&gt;Listes!$D$42,('Instruction Barèmes'!$E375*(VLOOKUP('Instruction Barèmes'!$D375,Listes!$A$43:$E$49,5,FALSE))),('Instruction Barèmes'!$E375*(VLOOKUP('Instruction Barèmes'!$D375,Listes!$A$43:$E$49,3,FALSE))+(VLOOKUP('Instruction Barèmes'!$D375,Listes!$A$43:$E$49,4,FALSE)))))))</f>
        <v/>
      </c>
      <c r="L375" s="240" t="str">
        <f>IF($G375="","",IF($C375=Listes!$B$34,Listes!$I$31,IF($C375=Listes!$B$35,(VLOOKUP('Instruction Barèmes'!$F375,Listes!$E$31:$F$36,2,FALSE)),IF($C375=Listes!$B$33,IF('Instruction Barèmes'!$E375&lt;=Listes!$A$64,'Instruction Barèmes'!$E375*Listes!$A$65,IF('Instruction Barèmes'!$E375&gt;Listes!$D$64,'Instruction Barèmes'!$E375*Listes!$D$65,(('Instruction Barèmes'!$E375*Listes!$B$65)+Listes!$C$65)))))))</f>
        <v/>
      </c>
      <c r="M375" s="279" t="str">
        <f>IF(Barèmes!M374="","",Barèmes!M374)</f>
        <v/>
      </c>
      <c r="N375" s="94" t="str">
        <f t="shared" si="20"/>
        <v/>
      </c>
      <c r="O375" s="254" t="str">
        <f t="shared" si="21"/>
        <v/>
      </c>
      <c r="P375" s="304" t="str">
        <f t="shared" si="22"/>
        <v/>
      </c>
      <c r="Q375" s="285" t="str">
        <f t="shared" si="23"/>
        <v/>
      </c>
      <c r="R375" s="259"/>
      <c r="S375" s="126"/>
    </row>
    <row r="376" spans="1:19" ht="20.100000000000001" customHeight="1" x14ac:dyDescent="0.25">
      <c r="A376" s="244">
        <v>370</v>
      </c>
      <c r="B376" s="252" t="str">
        <f>IF(Barèmes!B375="","",Barèmes!B375)</f>
        <v/>
      </c>
      <c r="C376" s="252" t="str">
        <f>IF(Barèmes!C375="","",Barèmes!C375)</f>
        <v/>
      </c>
      <c r="D376" s="252" t="str">
        <f>IF(Barèmes!D375="","",Barèmes!D375)</f>
        <v/>
      </c>
      <c r="E376" s="252" t="str">
        <f>IF(Barèmes!E375="","",Barèmes!E375)</f>
        <v/>
      </c>
      <c r="F376" s="252" t="str">
        <f>IF(Barèmes!F375="","",Barèmes!F375)</f>
        <v/>
      </c>
      <c r="G376" s="252" t="str">
        <f>IF(Barèmes!G375="","",Barèmes!G375)</f>
        <v/>
      </c>
      <c r="H376" s="252" t="str">
        <f>IF(Barèmes!H375="","",Barèmes!H375)</f>
        <v/>
      </c>
      <c r="I376" s="252" t="str">
        <f>IF(Barèmes!I375="","",Barèmes!I375)</f>
        <v/>
      </c>
      <c r="J376" s="240" t="str">
        <f>IF($G376="","",IF($C376=Listes!$B$32,IF('Instruction Barèmes'!$E376&lt;=Listes!$B$53,('Instruction Barèmes'!$E376*(VLOOKUP('Instruction Barèmes'!$D376,Listes!$A$54:$E$60,2,FALSE))),IF('Instruction Barèmes'!$E376&gt;Listes!$E$53,('Instruction Barèmes'!$E376*(VLOOKUP('Instruction Barèmes'!$D376,Listes!$A$54:$E$60,5,FALSE))),('Instruction Barèmes'!$E376*(VLOOKUP('Instruction Barèmes'!$D376,Listes!$A$54:$E$60,3,FALSE))+(VLOOKUP('Instruction Barèmes'!$D376,Listes!$A$54:$E$60,4,FALSE)))))))</f>
        <v/>
      </c>
      <c r="K376" s="240" t="str">
        <f>IF($G376="","",IF($C376=Listes!$B$31,IF('Instruction Barèmes'!$E376&lt;=Listes!$B$42,('Instruction Barèmes'!$E376*(VLOOKUP('Instruction Barèmes'!$D376,Listes!$A$43:$E$49,2,FALSE))),IF('Instruction Barèmes'!$E376&gt;Listes!$D$42,('Instruction Barèmes'!$E376*(VLOOKUP('Instruction Barèmes'!$D376,Listes!$A$43:$E$49,5,FALSE))),('Instruction Barèmes'!$E376*(VLOOKUP('Instruction Barèmes'!$D376,Listes!$A$43:$E$49,3,FALSE))+(VLOOKUP('Instruction Barèmes'!$D376,Listes!$A$43:$E$49,4,FALSE)))))))</f>
        <v/>
      </c>
      <c r="L376" s="240" t="str">
        <f>IF($G376="","",IF($C376=Listes!$B$34,Listes!$I$31,IF($C376=Listes!$B$35,(VLOOKUP('Instruction Barèmes'!$F376,Listes!$E$31:$F$36,2,FALSE)),IF($C376=Listes!$B$33,IF('Instruction Barèmes'!$E376&lt;=Listes!$A$64,'Instruction Barèmes'!$E376*Listes!$A$65,IF('Instruction Barèmes'!$E376&gt;Listes!$D$64,'Instruction Barèmes'!$E376*Listes!$D$65,(('Instruction Barèmes'!$E376*Listes!$B$65)+Listes!$C$65)))))))</f>
        <v/>
      </c>
      <c r="M376" s="279" t="str">
        <f>IF(Barèmes!M375="","",Barèmes!M375)</f>
        <v/>
      </c>
      <c r="N376" s="94" t="str">
        <f t="shared" si="20"/>
        <v/>
      </c>
      <c r="O376" s="254" t="str">
        <f t="shared" si="21"/>
        <v/>
      </c>
      <c r="P376" s="304" t="str">
        <f t="shared" si="22"/>
        <v/>
      </c>
      <c r="Q376" s="285" t="str">
        <f t="shared" si="23"/>
        <v/>
      </c>
      <c r="R376" s="259"/>
      <c r="S376" s="126"/>
    </row>
    <row r="377" spans="1:19" ht="20.100000000000001" customHeight="1" x14ac:dyDescent="0.25">
      <c r="A377" s="244">
        <v>371</v>
      </c>
      <c r="B377" s="252" t="str">
        <f>IF(Barèmes!B376="","",Barèmes!B376)</f>
        <v/>
      </c>
      <c r="C377" s="252" t="str">
        <f>IF(Barèmes!C376="","",Barèmes!C376)</f>
        <v/>
      </c>
      <c r="D377" s="252" t="str">
        <f>IF(Barèmes!D376="","",Barèmes!D376)</f>
        <v/>
      </c>
      <c r="E377" s="252" t="str">
        <f>IF(Barèmes!E376="","",Barèmes!E376)</f>
        <v/>
      </c>
      <c r="F377" s="252" t="str">
        <f>IF(Barèmes!F376="","",Barèmes!F376)</f>
        <v/>
      </c>
      <c r="G377" s="252" t="str">
        <f>IF(Barèmes!G376="","",Barèmes!G376)</f>
        <v/>
      </c>
      <c r="H377" s="252" t="str">
        <f>IF(Barèmes!H376="","",Barèmes!H376)</f>
        <v/>
      </c>
      <c r="I377" s="252" t="str">
        <f>IF(Barèmes!I376="","",Barèmes!I376)</f>
        <v/>
      </c>
      <c r="J377" s="240" t="str">
        <f>IF($G377="","",IF($C377=Listes!$B$32,IF('Instruction Barèmes'!$E377&lt;=Listes!$B$53,('Instruction Barèmes'!$E377*(VLOOKUP('Instruction Barèmes'!$D377,Listes!$A$54:$E$60,2,FALSE))),IF('Instruction Barèmes'!$E377&gt;Listes!$E$53,('Instruction Barèmes'!$E377*(VLOOKUP('Instruction Barèmes'!$D377,Listes!$A$54:$E$60,5,FALSE))),('Instruction Barèmes'!$E377*(VLOOKUP('Instruction Barèmes'!$D377,Listes!$A$54:$E$60,3,FALSE))+(VLOOKUP('Instruction Barèmes'!$D377,Listes!$A$54:$E$60,4,FALSE)))))))</f>
        <v/>
      </c>
      <c r="K377" s="240" t="str">
        <f>IF($G377="","",IF($C377=Listes!$B$31,IF('Instruction Barèmes'!$E377&lt;=Listes!$B$42,('Instruction Barèmes'!$E377*(VLOOKUP('Instruction Barèmes'!$D377,Listes!$A$43:$E$49,2,FALSE))),IF('Instruction Barèmes'!$E377&gt;Listes!$D$42,('Instruction Barèmes'!$E377*(VLOOKUP('Instruction Barèmes'!$D377,Listes!$A$43:$E$49,5,FALSE))),('Instruction Barèmes'!$E377*(VLOOKUP('Instruction Barèmes'!$D377,Listes!$A$43:$E$49,3,FALSE))+(VLOOKUP('Instruction Barèmes'!$D377,Listes!$A$43:$E$49,4,FALSE)))))))</f>
        <v/>
      </c>
      <c r="L377" s="240" t="str">
        <f>IF($G377="","",IF($C377=Listes!$B$34,Listes!$I$31,IF($C377=Listes!$B$35,(VLOOKUP('Instruction Barèmes'!$F377,Listes!$E$31:$F$36,2,FALSE)),IF($C377=Listes!$B$33,IF('Instruction Barèmes'!$E377&lt;=Listes!$A$64,'Instruction Barèmes'!$E377*Listes!$A$65,IF('Instruction Barèmes'!$E377&gt;Listes!$D$64,'Instruction Barèmes'!$E377*Listes!$D$65,(('Instruction Barèmes'!$E377*Listes!$B$65)+Listes!$C$65)))))))</f>
        <v/>
      </c>
      <c r="M377" s="279" t="str">
        <f>IF(Barèmes!M376="","",Barèmes!M376)</f>
        <v/>
      </c>
      <c r="N377" s="94" t="str">
        <f t="shared" si="20"/>
        <v/>
      </c>
      <c r="O377" s="254" t="str">
        <f t="shared" si="21"/>
        <v/>
      </c>
      <c r="P377" s="304" t="str">
        <f t="shared" si="22"/>
        <v/>
      </c>
      <c r="Q377" s="285" t="str">
        <f t="shared" si="23"/>
        <v/>
      </c>
      <c r="R377" s="259"/>
      <c r="S377" s="126"/>
    </row>
    <row r="378" spans="1:19" ht="20.100000000000001" customHeight="1" x14ac:dyDescent="0.25">
      <c r="A378" s="244">
        <v>372</v>
      </c>
      <c r="B378" s="252" t="str">
        <f>IF(Barèmes!B377="","",Barèmes!B377)</f>
        <v/>
      </c>
      <c r="C378" s="252" t="str">
        <f>IF(Barèmes!C377="","",Barèmes!C377)</f>
        <v/>
      </c>
      <c r="D378" s="252" t="str">
        <f>IF(Barèmes!D377="","",Barèmes!D377)</f>
        <v/>
      </c>
      <c r="E378" s="252" t="str">
        <f>IF(Barèmes!E377="","",Barèmes!E377)</f>
        <v/>
      </c>
      <c r="F378" s="252" t="str">
        <f>IF(Barèmes!F377="","",Barèmes!F377)</f>
        <v/>
      </c>
      <c r="G378" s="252" t="str">
        <f>IF(Barèmes!G377="","",Barèmes!G377)</f>
        <v/>
      </c>
      <c r="H378" s="252" t="str">
        <f>IF(Barèmes!H377="","",Barèmes!H377)</f>
        <v/>
      </c>
      <c r="I378" s="252" t="str">
        <f>IF(Barèmes!I377="","",Barèmes!I377)</f>
        <v/>
      </c>
      <c r="J378" s="240" t="str">
        <f>IF($G378="","",IF($C378=Listes!$B$32,IF('Instruction Barèmes'!$E378&lt;=Listes!$B$53,('Instruction Barèmes'!$E378*(VLOOKUP('Instruction Barèmes'!$D378,Listes!$A$54:$E$60,2,FALSE))),IF('Instruction Barèmes'!$E378&gt;Listes!$E$53,('Instruction Barèmes'!$E378*(VLOOKUP('Instruction Barèmes'!$D378,Listes!$A$54:$E$60,5,FALSE))),('Instruction Barèmes'!$E378*(VLOOKUP('Instruction Barèmes'!$D378,Listes!$A$54:$E$60,3,FALSE))+(VLOOKUP('Instruction Barèmes'!$D378,Listes!$A$54:$E$60,4,FALSE)))))))</f>
        <v/>
      </c>
      <c r="K378" s="240" t="str">
        <f>IF($G378="","",IF($C378=Listes!$B$31,IF('Instruction Barèmes'!$E378&lt;=Listes!$B$42,('Instruction Barèmes'!$E378*(VLOOKUP('Instruction Barèmes'!$D378,Listes!$A$43:$E$49,2,FALSE))),IF('Instruction Barèmes'!$E378&gt;Listes!$D$42,('Instruction Barèmes'!$E378*(VLOOKUP('Instruction Barèmes'!$D378,Listes!$A$43:$E$49,5,FALSE))),('Instruction Barèmes'!$E378*(VLOOKUP('Instruction Barèmes'!$D378,Listes!$A$43:$E$49,3,FALSE))+(VLOOKUP('Instruction Barèmes'!$D378,Listes!$A$43:$E$49,4,FALSE)))))))</f>
        <v/>
      </c>
      <c r="L378" s="240" t="str">
        <f>IF($G378="","",IF($C378=Listes!$B$34,Listes!$I$31,IF($C378=Listes!$B$35,(VLOOKUP('Instruction Barèmes'!$F378,Listes!$E$31:$F$36,2,FALSE)),IF($C378=Listes!$B$33,IF('Instruction Barèmes'!$E378&lt;=Listes!$A$64,'Instruction Barèmes'!$E378*Listes!$A$65,IF('Instruction Barèmes'!$E378&gt;Listes!$D$64,'Instruction Barèmes'!$E378*Listes!$D$65,(('Instruction Barèmes'!$E378*Listes!$B$65)+Listes!$C$65)))))))</f>
        <v/>
      </c>
      <c r="M378" s="279" t="str">
        <f>IF(Barèmes!M377="","",Barèmes!M377)</f>
        <v/>
      </c>
      <c r="N378" s="94" t="str">
        <f t="shared" si="20"/>
        <v/>
      </c>
      <c r="O378" s="254" t="str">
        <f t="shared" si="21"/>
        <v/>
      </c>
      <c r="P378" s="304" t="str">
        <f t="shared" si="22"/>
        <v/>
      </c>
      <c r="Q378" s="285" t="str">
        <f t="shared" si="23"/>
        <v/>
      </c>
      <c r="R378" s="259"/>
      <c r="S378" s="126"/>
    </row>
    <row r="379" spans="1:19" ht="20.100000000000001" customHeight="1" x14ac:dyDescent="0.25">
      <c r="A379" s="244">
        <v>373</v>
      </c>
      <c r="B379" s="252" t="str">
        <f>IF(Barèmes!B378="","",Barèmes!B378)</f>
        <v/>
      </c>
      <c r="C379" s="252" t="str">
        <f>IF(Barèmes!C378="","",Barèmes!C378)</f>
        <v/>
      </c>
      <c r="D379" s="252" t="str">
        <f>IF(Barèmes!D378="","",Barèmes!D378)</f>
        <v/>
      </c>
      <c r="E379" s="252" t="str">
        <f>IF(Barèmes!E378="","",Barèmes!E378)</f>
        <v/>
      </c>
      <c r="F379" s="252" t="str">
        <f>IF(Barèmes!F378="","",Barèmes!F378)</f>
        <v/>
      </c>
      <c r="G379" s="252" t="str">
        <f>IF(Barèmes!G378="","",Barèmes!G378)</f>
        <v/>
      </c>
      <c r="H379" s="252" t="str">
        <f>IF(Barèmes!H378="","",Barèmes!H378)</f>
        <v/>
      </c>
      <c r="I379" s="252" t="str">
        <f>IF(Barèmes!I378="","",Barèmes!I378)</f>
        <v/>
      </c>
      <c r="J379" s="240" t="str">
        <f>IF($G379="","",IF($C379=Listes!$B$32,IF('Instruction Barèmes'!$E379&lt;=Listes!$B$53,('Instruction Barèmes'!$E379*(VLOOKUP('Instruction Barèmes'!$D379,Listes!$A$54:$E$60,2,FALSE))),IF('Instruction Barèmes'!$E379&gt;Listes!$E$53,('Instruction Barèmes'!$E379*(VLOOKUP('Instruction Barèmes'!$D379,Listes!$A$54:$E$60,5,FALSE))),('Instruction Barèmes'!$E379*(VLOOKUP('Instruction Barèmes'!$D379,Listes!$A$54:$E$60,3,FALSE))+(VLOOKUP('Instruction Barèmes'!$D379,Listes!$A$54:$E$60,4,FALSE)))))))</f>
        <v/>
      </c>
      <c r="K379" s="240" t="str">
        <f>IF($G379="","",IF($C379=Listes!$B$31,IF('Instruction Barèmes'!$E379&lt;=Listes!$B$42,('Instruction Barèmes'!$E379*(VLOOKUP('Instruction Barèmes'!$D379,Listes!$A$43:$E$49,2,FALSE))),IF('Instruction Barèmes'!$E379&gt;Listes!$D$42,('Instruction Barèmes'!$E379*(VLOOKUP('Instruction Barèmes'!$D379,Listes!$A$43:$E$49,5,FALSE))),('Instruction Barèmes'!$E379*(VLOOKUP('Instruction Barèmes'!$D379,Listes!$A$43:$E$49,3,FALSE))+(VLOOKUP('Instruction Barèmes'!$D379,Listes!$A$43:$E$49,4,FALSE)))))))</f>
        <v/>
      </c>
      <c r="L379" s="240" t="str">
        <f>IF($G379="","",IF($C379=Listes!$B$34,Listes!$I$31,IF($C379=Listes!$B$35,(VLOOKUP('Instruction Barèmes'!$F379,Listes!$E$31:$F$36,2,FALSE)),IF($C379=Listes!$B$33,IF('Instruction Barèmes'!$E379&lt;=Listes!$A$64,'Instruction Barèmes'!$E379*Listes!$A$65,IF('Instruction Barèmes'!$E379&gt;Listes!$D$64,'Instruction Barèmes'!$E379*Listes!$D$65,(('Instruction Barèmes'!$E379*Listes!$B$65)+Listes!$C$65)))))))</f>
        <v/>
      </c>
      <c r="M379" s="279" t="str">
        <f>IF(Barèmes!M378="","",Barèmes!M378)</f>
        <v/>
      </c>
      <c r="N379" s="94" t="str">
        <f t="shared" si="20"/>
        <v/>
      </c>
      <c r="O379" s="254" t="str">
        <f t="shared" si="21"/>
        <v/>
      </c>
      <c r="P379" s="304" t="str">
        <f t="shared" si="22"/>
        <v/>
      </c>
      <c r="Q379" s="285" t="str">
        <f t="shared" si="23"/>
        <v/>
      </c>
      <c r="R379" s="259"/>
      <c r="S379" s="126"/>
    </row>
    <row r="380" spans="1:19" ht="20.100000000000001" customHeight="1" x14ac:dyDescent="0.25">
      <c r="A380" s="244">
        <v>374</v>
      </c>
      <c r="B380" s="252" t="str">
        <f>IF(Barèmes!B379="","",Barèmes!B379)</f>
        <v/>
      </c>
      <c r="C380" s="252" t="str">
        <f>IF(Barèmes!C379="","",Barèmes!C379)</f>
        <v/>
      </c>
      <c r="D380" s="252" t="str">
        <f>IF(Barèmes!D379="","",Barèmes!D379)</f>
        <v/>
      </c>
      <c r="E380" s="252" t="str">
        <f>IF(Barèmes!E379="","",Barèmes!E379)</f>
        <v/>
      </c>
      <c r="F380" s="252" t="str">
        <f>IF(Barèmes!F379="","",Barèmes!F379)</f>
        <v/>
      </c>
      <c r="G380" s="252" t="str">
        <f>IF(Barèmes!G379="","",Barèmes!G379)</f>
        <v/>
      </c>
      <c r="H380" s="252" t="str">
        <f>IF(Barèmes!H379="","",Barèmes!H379)</f>
        <v/>
      </c>
      <c r="I380" s="252" t="str">
        <f>IF(Barèmes!I379="","",Barèmes!I379)</f>
        <v/>
      </c>
      <c r="J380" s="240" t="str">
        <f>IF($G380="","",IF($C380=Listes!$B$32,IF('Instruction Barèmes'!$E380&lt;=Listes!$B$53,('Instruction Barèmes'!$E380*(VLOOKUP('Instruction Barèmes'!$D380,Listes!$A$54:$E$60,2,FALSE))),IF('Instruction Barèmes'!$E380&gt;Listes!$E$53,('Instruction Barèmes'!$E380*(VLOOKUP('Instruction Barèmes'!$D380,Listes!$A$54:$E$60,5,FALSE))),('Instruction Barèmes'!$E380*(VLOOKUP('Instruction Barèmes'!$D380,Listes!$A$54:$E$60,3,FALSE))+(VLOOKUP('Instruction Barèmes'!$D380,Listes!$A$54:$E$60,4,FALSE)))))))</f>
        <v/>
      </c>
      <c r="K380" s="240" t="str">
        <f>IF($G380="","",IF($C380=Listes!$B$31,IF('Instruction Barèmes'!$E380&lt;=Listes!$B$42,('Instruction Barèmes'!$E380*(VLOOKUP('Instruction Barèmes'!$D380,Listes!$A$43:$E$49,2,FALSE))),IF('Instruction Barèmes'!$E380&gt;Listes!$D$42,('Instruction Barèmes'!$E380*(VLOOKUP('Instruction Barèmes'!$D380,Listes!$A$43:$E$49,5,FALSE))),('Instruction Barèmes'!$E380*(VLOOKUP('Instruction Barèmes'!$D380,Listes!$A$43:$E$49,3,FALSE))+(VLOOKUP('Instruction Barèmes'!$D380,Listes!$A$43:$E$49,4,FALSE)))))))</f>
        <v/>
      </c>
      <c r="L380" s="240" t="str">
        <f>IF($G380="","",IF($C380=Listes!$B$34,Listes!$I$31,IF($C380=Listes!$B$35,(VLOOKUP('Instruction Barèmes'!$F380,Listes!$E$31:$F$36,2,FALSE)),IF($C380=Listes!$B$33,IF('Instruction Barèmes'!$E380&lt;=Listes!$A$64,'Instruction Barèmes'!$E380*Listes!$A$65,IF('Instruction Barèmes'!$E380&gt;Listes!$D$64,'Instruction Barèmes'!$E380*Listes!$D$65,(('Instruction Barèmes'!$E380*Listes!$B$65)+Listes!$C$65)))))))</f>
        <v/>
      </c>
      <c r="M380" s="279" t="str">
        <f>IF(Barèmes!M379="","",Barèmes!M379)</f>
        <v/>
      </c>
      <c r="N380" s="94" t="str">
        <f t="shared" si="20"/>
        <v/>
      </c>
      <c r="O380" s="254" t="str">
        <f t="shared" si="21"/>
        <v/>
      </c>
      <c r="P380" s="304" t="str">
        <f t="shared" si="22"/>
        <v/>
      </c>
      <c r="Q380" s="285" t="str">
        <f t="shared" si="23"/>
        <v/>
      </c>
      <c r="R380" s="259"/>
      <c r="S380" s="126"/>
    </row>
    <row r="381" spans="1:19" ht="20.100000000000001" customHeight="1" x14ac:dyDescent="0.25">
      <c r="A381" s="244">
        <v>375</v>
      </c>
      <c r="B381" s="252" t="str">
        <f>IF(Barèmes!B380="","",Barèmes!B380)</f>
        <v/>
      </c>
      <c r="C381" s="252" t="str">
        <f>IF(Barèmes!C380="","",Barèmes!C380)</f>
        <v/>
      </c>
      <c r="D381" s="252" t="str">
        <f>IF(Barèmes!D380="","",Barèmes!D380)</f>
        <v/>
      </c>
      <c r="E381" s="252" t="str">
        <f>IF(Barèmes!E380="","",Barèmes!E380)</f>
        <v/>
      </c>
      <c r="F381" s="252" t="str">
        <f>IF(Barèmes!F380="","",Barèmes!F380)</f>
        <v/>
      </c>
      <c r="G381" s="252" t="str">
        <f>IF(Barèmes!G380="","",Barèmes!G380)</f>
        <v/>
      </c>
      <c r="H381" s="252" t="str">
        <f>IF(Barèmes!H380="","",Barèmes!H380)</f>
        <v/>
      </c>
      <c r="I381" s="252" t="str">
        <f>IF(Barèmes!I380="","",Barèmes!I380)</f>
        <v/>
      </c>
      <c r="J381" s="240" t="str">
        <f>IF($G381="","",IF($C381=Listes!$B$32,IF('Instruction Barèmes'!$E381&lt;=Listes!$B$53,('Instruction Barèmes'!$E381*(VLOOKUP('Instruction Barèmes'!$D381,Listes!$A$54:$E$60,2,FALSE))),IF('Instruction Barèmes'!$E381&gt;Listes!$E$53,('Instruction Barèmes'!$E381*(VLOOKUP('Instruction Barèmes'!$D381,Listes!$A$54:$E$60,5,FALSE))),('Instruction Barèmes'!$E381*(VLOOKUP('Instruction Barèmes'!$D381,Listes!$A$54:$E$60,3,FALSE))+(VLOOKUP('Instruction Barèmes'!$D381,Listes!$A$54:$E$60,4,FALSE)))))))</f>
        <v/>
      </c>
      <c r="K381" s="240" t="str">
        <f>IF($G381="","",IF($C381=Listes!$B$31,IF('Instruction Barèmes'!$E381&lt;=Listes!$B$42,('Instruction Barèmes'!$E381*(VLOOKUP('Instruction Barèmes'!$D381,Listes!$A$43:$E$49,2,FALSE))),IF('Instruction Barèmes'!$E381&gt;Listes!$D$42,('Instruction Barèmes'!$E381*(VLOOKUP('Instruction Barèmes'!$D381,Listes!$A$43:$E$49,5,FALSE))),('Instruction Barèmes'!$E381*(VLOOKUP('Instruction Barèmes'!$D381,Listes!$A$43:$E$49,3,FALSE))+(VLOOKUP('Instruction Barèmes'!$D381,Listes!$A$43:$E$49,4,FALSE)))))))</f>
        <v/>
      </c>
      <c r="L381" s="240" t="str">
        <f>IF($G381="","",IF($C381=Listes!$B$34,Listes!$I$31,IF($C381=Listes!$B$35,(VLOOKUP('Instruction Barèmes'!$F381,Listes!$E$31:$F$36,2,FALSE)),IF($C381=Listes!$B$33,IF('Instruction Barèmes'!$E381&lt;=Listes!$A$64,'Instruction Barèmes'!$E381*Listes!$A$65,IF('Instruction Barèmes'!$E381&gt;Listes!$D$64,'Instruction Barèmes'!$E381*Listes!$D$65,(('Instruction Barèmes'!$E381*Listes!$B$65)+Listes!$C$65)))))))</f>
        <v/>
      </c>
      <c r="M381" s="279" t="str">
        <f>IF(Barèmes!M380="","",Barèmes!M380)</f>
        <v/>
      </c>
      <c r="N381" s="94" t="str">
        <f t="shared" si="20"/>
        <v/>
      </c>
      <c r="O381" s="254" t="str">
        <f t="shared" si="21"/>
        <v/>
      </c>
      <c r="P381" s="304" t="str">
        <f t="shared" si="22"/>
        <v/>
      </c>
      <c r="Q381" s="285" t="str">
        <f t="shared" si="23"/>
        <v/>
      </c>
      <c r="R381" s="259"/>
      <c r="S381" s="126"/>
    </row>
    <row r="382" spans="1:19" ht="20.100000000000001" customHeight="1" x14ac:dyDescent="0.25">
      <c r="A382" s="244">
        <v>376</v>
      </c>
      <c r="B382" s="252" t="str">
        <f>IF(Barèmes!B381="","",Barèmes!B381)</f>
        <v/>
      </c>
      <c r="C382" s="252" t="str">
        <f>IF(Barèmes!C381="","",Barèmes!C381)</f>
        <v/>
      </c>
      <c r="D382" s="252" t="str">
        <f>IF(Barèmes!D381="","",Barèmes!D381)</f>
        <v/>
      </c>
      <c r="E382" s="252" t="str">
        <f>IF(Barèmes!E381="","",Barèmes!E381)</f>
        <v/>
      </c>
      <c r="F382" s="252" t="str">
        <f>IF(Barèmes!F381="","",Barèmes!F381)</f>
        <v/>
      </c>
      <c r="G382" s="252" t="str">
        <f>IF(Barèmes!G381="","",Barèmes!G381)</f>
        <v/>
      </c>
      <c r="H382" s="252" t="str">
        <f>IF(Barèmes!H381="","",Barèmes!H381)</f>
        <v/>
      </c>
      <c r="I382" s="252" t="str">
        <f>IF(Barèmes!I381="","",Barèmes!I381)</f>
        <v/>
      </c>
      <c r="J382" s="240" t="str">
        <f>IF($G382="","",IF($C382=Listes!$B$32,IF('Instruction Barèmes'!$E382&lt;=Listes!$B$53,('Instruction Barèmes'!$E382*(VLOOKUP('Instruction Barèmes'!$D382,Listes!$A$54:$E$60,2,FALSE))),IF('Instruction Barèmes'!$E382&gt;Listes!$E$53,('Instruction Barèmes'!$E382*(VLOOKUP('Instruction Barèmes'!$D382,Listes!$A$54:$E$60,5,FALSE))),('Instruction Barèmes'!$E382*(VLOOKUP('Instruction Barèmes'!$D382,Listes!$A$54:$E$60,3,FALSE))+(VLOOKUP('Instruction Barèmes'!$D382,Listes!$A$54:$E$60,4,FALSE)))))))</f>
        <v/>
      </c>
      <c r="K382" s="240" t="str">
        <f>IF($G382="","",IF($C382=Listes!$B$31,IF('Instruction Barèmes'!$E382&lt;=Listes!$B$42,('Instruction Barèmes'!$E382*(VLOOKUP('Instruction Barèmes'!$D382,Listes!$A$43:$E$49,2,FALSE))),IF('Instruction Barèmes'!$E382&gt;Listes!$D$42,('Instruction Barèmes'!$E382*(VLOOKUP('Instruction Barèmes'!$D382,Listes!$A$43:$E$49,5,FALSE))),('Instruction Barèmes'!$E382*(VLOOKUP('Instruction Barèmes'!$D382,Listes!$A$43:$E$49,3,FALSE))+(VLOOKUP('Instruction Barèmes'!$D382,Listes!$A$43:$E$49,4,FALSE)))))))</f>
        <v/>
      </c>
      <c r="L382" s="240" t="str">
        <f>IF($G382="","",IF($C382=Listes!$B$34,Listes!$I$31,IF($C382=Listes!$B$35,(VLOOKUP('Instruction Barèmes'!$F382,Listes!$E$31:$F$36,2,FALSE)),IF($C382=Listes!$B$33,IF('Instruction Barèmes'!$E382&lt;=Listes!$A$64,'Instruction Barèmes'!$E382*Listes!$A$65,IF('Instruction Barèmes'!$E382&gt;Listes!$D$64,'Instruction Barèmes'!$E382*Listes!$D$65,(('Instruction Barèmes'!$E382*Listes!$B$65)+Listes!$C$65)))))))</f>
        <v/>
      </c>
      <c r="M382" s="279" t="str">
        <f>IF(Barèmes!M381="","",Barèmes!M381)</f>
        <v/>
      </c>
      <c r="N382" s="94" t="str">
        <f t="shared" si="20"/>
        <v/>
      </c>
      <c r="O382" s="254" t="str">
        <f t="shared" si="21"/>
        <v/>
      </c>
      <c r="P382" s="304" t="str">
        <f t="shared" si="22"/>
        <v/>
      </c>
      <c r="Q382" s="285" t="str">
        <f t="shared" si="23"/>
        <v/>
      </c>
      <c r="R382" s="259"/>
      <c r="S382" s="126"/>
    </row>
    <row r="383" spans="1:19" ht="20.100000000000001" customHeight="1" x14ac:dyDescent="0.25">
      <c r="A383" s="244">
        <v>377</v>
      </c>
      <c r="B383" s="252" t="str">
        <f>IF(Barèmes!B382="","",Barèmes!B382)</f>
        <v/>
      </c>
      <c r="C383" s="252" t="str">
        <f>IF(Barèmes!C382="","",Barèmes!C382)</f>
        <v/>
      </c>
      <c r="D383" s="252" t="str">
        <f>IF(Barèmes!D382="","",Barèmes!D382)</f>
        <v/>
      </c>
      <c r="E383" s="252" t="str">
        <f>IF(Barèmes!E382="","",Barèmes!E382)</f>
        <v/>
      </c>
      <c r="F383" s="252" t="str">
        <f>IF(Barèmes!F382="","",Barèmes!F382)</f>
        <v/>
      </c>
      <c r="G383" s="252" t="str">
        <f>IF(Barèmes!G382="","",Barèmes!G382)</f>
        <v/>
      </c>
      <c r="H383" s="252" t="str">
        <f>IF(Barèmes!H382="","",Barèmes!H382)</f>
        <v/>
      </c>
      <c r="I383" s="252" t="str">
        <f>IF(Barèmes!I382="","",Barèmes!I382)</f>
        <v/>
      </c>
      <c r="J383" s="240" t="str">
        <f>IF($G383="","",IF($C383=Listes!$B$32,IF('Instruction Barèmes'!$E383&lt;=Listes!$B$53,('Instruction Barèmes'!$E383*(VLOOKUP('Instruction Barèmes'!$D383,Listes!$A$54:$E$60,2,FALSE))),IF('Instruction Barèmes'!$E383&gt;Listes!$E$53,('Instruction Barèmes'!$E383*(VLOOKUP('Instruction Barèmes'!$D383,Listes!$A$54:$E$60,5,FALSE))),('Instruction Barèmes'!$E383*(VLOOKUP('Instruction Barèmes'!$D383,Listes!$A$54:$E$60,3,FALSE))+(VLOOKUP('Instruction Barèmes'!$D383,Listes!$A$54:$E$60,4,FALSE)))))))</f>
        <v/>
      </c>
      <c r="K383" s="240" t="str">
        <f>IF($G383="","",IF($C383=Listes!$B$31,IF('Instruction Barèmes'!$E383&lt;=Listes!$B$42,('Instruction Barèmes'!$E383*(VLOOKUP('Instruction Barèmes'!$D383,Listes!$A$43:$E$49,2,FALSE))),IF('Instruction Barèmes'!$E383&gt;Listes!$D$42,('Instruction Barèmes'!$E383*(VLOOKUP('Instruction Barèmes'!$D383,Listes!$A$43:$E$49,5,FALSE))),('Instruction Barèmes'!$E383*(VLOOKUP('Instruction Barèmes'!$D383,Listes!$A$43:$E$49,3,FALSE))+(VLOOKUP('Instruction Barèmes'!$D383,Listes!$A$43:$E$49,4,FALSE)))))))</f>
        <v/>
      </c>
      <c r="L383" s="240" t="str">
        <f>IF($G383="","",IF($C383=Listes!$B$34,Listes!$I$31,IF($C383=Listes!$B$35,(VLOOKUP('Instruction Barèmes'!$F383,Listes!$E$31:$F$36,2,FALSE)),IF($C383=Listes!$B$33,IF('Instruction Barèmes'!$E383&lt;=Listes!$A$64,'Instruction Barèmes'!$E383*Listes!$A$65,IF('Instruction Barèmes'!$E383&gt;Listes!$D$64,'Instruction Barèmes'!$E383*Listes!$D$65,(('Instruction Barèmes'!$E383*Listes!$B$65)+Listes!$C$65)))))))</f>
        <v/>
      </c>
      <c r="M383" s="279" t="str">
        <f>IF(Barèmes!M382="","",Barèmes!M382)</f>
        <v/>
      </c>
      <c r="N383" s="94" t="str">
        <f t="shared" si="20"/>
        <v/>
      </c>
      <c r="O383" s="254" t="str">
        <f t="shared" si="21"/>
        <v/>
      </c>
      <c r="P383" s="304" t="str">
        <f t="shared" si="22"/>
        <v/>
      </c>
      <c r="Q383" s="285" t="str">
        <f t="shared" si="23"/>
        <v/>
      </c>
      <c r="R383" s="259"/>
      <c r="S383" s="126"/>
    </row>
    <row r="384" spans="1:19" ht="20.100000000000001" customHeight="1" x14ac:dyDescent="0.25">
      <c r="A384" s="244">
        <v>378</v>
      </c>
      <c r="B384" s="252" t="str">
        <f>IF(Barèmes!B383="","",Barèmes!B383)</f>
        <v/>
      </c>
      <c r="C384" s="252" t="str">
        <f>IF(Barèmes!C383="","",Barèmes!C383)</f>
        <v/>
      </c>
      <c r="D384" s="252" t="str">
        <f>IF(Barèmes!D383="","",Barèmes!D383)</f>
        <v/>
      </c>
      <c r="E384" s="252" t="str">
        <f>IF(Barèmes!E383="","",Barèmes!E383)</f>
        <v/>
      </c>
      <c r="F384" s="252" t="str">
        <f>IF(Barèmes!F383="","",Barèmes!F383)</f>
        <v/>
      </c>
      <c r="G384" s="252" t="str">
        <f>IF(Barèmes!G383="","",Barèmes!G383)</f>
        <v/>
      </c>
      <c r="H384" s="252" t="str">
        <f>IF(Barèmes!H383="","",Barèmes!H383)</f>
        <v/>
      </c>
      <c r="I384" s="252" t="str">
        <f>IF(Barèmes!I383="","",Barèmes!I383)</f>
        <v/>
      </c>
      <c r="J384" s="240" t="str">
        <f>IF($G384="","",IF($C384=Listes!$B$32,IF('Instruction Barèmes'!$E384&lt;=Listes!$B$53,('Instruction Barèmes'!$E384*(VLOOKUP('Instruction Barèmes'!$D384,Listes!$A$54:$E$60,2,FALSE))),IF('Instruction Barèmes'!$E384&gt;Listes!$E$53,('Instruction Barèmes'!$E384*(VLOOKUP('Instruction Barèmes'!$D384,Listes!$A$54:$E$60,5,FALSE))),('Instruction Barèmes'!$E384*(VLOOKUP('Instruction Barèmes'!$D384,Listes!$A$54:$E$60,3,FALSE))+(VLOOKUP('Instruction Barèmes'!$D384,Listes!$A$54:$E$60,4,FALSE)))))))</f>
        <v/>
      </c>
      <c r="K384" s="240" t="str">
        <f>IF($G384="","",IF($C384=Listes!$B$31,IF('Instruction Barèmes'!$E384&lt;=Listes!$B$42,('Instruction Barèmes'!$E384*(VLOOKUP('Instruction Barèmes'!$D384,Listes!$A$43:$E$49,2,FALSE))),IF('Instruction Barèmes'!$E384&gt;Listes!$D$42,('Instruction Barèmes'!$E384*(VLOOKUP('Instruction Barèmes'!$D384,Listes!$A$43:$E$49,5,FALSE))),('Instruction Barèmes'!$E384*(VLOOKUP('Instruction Barèmes'!$D384,Listes!$A$43:$E$49,3,FALSE))+(VLOOKUP('Instruction Barèmes'!$D384,Listes!$A$43:$E$49,4,FALSE)))))))</f>
        <v/>
      </c>
      <c r="L384" s="240" t="str">
        <f>IF($G384="","",IF($C384=Listes!$B$34,Listes!$I$31,IF($C384=Listes!$B$35,(VLOOKUP('Instruction Barèmes'!$F384,Listes!$E$31:$F$36,2,FALSE)),IF($C384=Listes!$B$33,IF('Instruction Barèmes'!$E384&lt;=Listes!$A$64,'Instruction Barèmes'!$E384*Listes!$A$65,IF('Instruction Barèmes'!$E384&gt;Listes!$D$64,'Instruction Barèmes'!$E384*Listes!$D$65,(('Instruction Barèmes'!$E384*Listes!$B$65)+Listes!$C$65)))))))</f>
        <v/>
      </c>
      <c r="M384" s="279" t="str">
        <f>IF(Barèmes!M383="","",Barèmes!M383)</f>
        <v/>
      </c>
      <c r="N384" s="94" t="str">
        <f t="shared" si="20"/>
        <v/>
      </c>
      <c r="O384" s="254" t="str">
        <f t="shared" si="21"/>
        <v/>
      </c>
      <c r="P384" s="304" t="str">
        <f t="shared" si="22"/>
        <v/>
      </c>
      <c r="Q384" s="285" t="str">
        <f t="shared" si="23"/>
        <v/>
      </c>
      <c r="R384" s="259"/>
      <c r="S384" s="126"/>
    </row>
    <row r="385" spans="1:19" ht="20.100000000000001" customHeight="1" x14ac:dyDescent="0.25">
      <c r="A385" s="244">
        <v>379</v>
      </c>
      <c r="B385" s="252" t="str">
        <f>IF(Barèmes!B384="","",Barèmes!B384)</f>
        <v/>
      </c>
      <c r="C385" s="252" t="str">
        <f>IF(Barèmes!C384="","",Barèmes!C384)</f>
        <v/>
      </c>
      <c r="D385" s="252" t="str">
        <f>IF(Barèmes!D384="","",Barèmes!D384)</f>
        <v/>
      </c>
      <c r="E385" s="252" t="str">
        <f>IF(Barèmes!E384="","",Barèmes!E384)</f>
        <v/>
      </c>
      <c r="F385" s="252" t="str">
        <f>IF(Barèmes!F384="","",Barèmes!F384)</f>
        <v/>
      </c>
      <c r="G385" s="252" t="str">
        <f>IF(Barèmes!G384="","",Barèmes!G384)</f>
        <v/>
      </c>
      <c r="H385" s="252" t="str">
        <f>IF(Barèmes!H384="","",Barèmes!H384)</f>
        <v/>
      </c>
      <c r="I385" s="252" t="str">
        <f>IF(Barèmes!I384="","",Barèmes!I384)</f>
        <v/>
      </c>
      <c r="J385" s="240" t="str">
        <f>IF($G385="","",IF($C385=Listes!$B$32,IF('Instruction Barèmes'!$E385&lt;=Listes!$B$53,('Instruction Barèmes'!$E385*(VLOOKUP('Instruction Barèmes'!$D385,Listes!$A$54:$E$60,2,FALSE))),IF('Instruction Barèmes'!$E385&gt;Listes!$E$53,('Instruction Barèmes'!$E385*(VLOOKUP('Instruction Barèmes'!$D385,Listes!$A$54:$E$60,5,FALSE))),('Instruction Barèmes'!$E385*(VLOOKUP('Instruction Barèmes'!$D385,Listes!$A$54:$E$60,3,FALSE))+(VLOOKUP('Instruction Barèmes'!$D385,Listes!$A$54:$E$60,4,FALSE)))))))</f>
        <v/>
      </c>
      <c r="K385" s="240" t="str">
        <f>IF($G385="","",IF($C385=Listes!$B$31,IF('Instruction Barèmes'!$E385&lt;=Listes!$B$42,('Instruction Barèmes'!$E385*(VLOOKUP('Instruction Barèmes'!$D385,Listes!$A$43:$E$49,2,FALSE))),IF('Instruction Barèmes'!$E385&gt;Listes!$D$42,('Instruction Barèmes'!$E385*(VLOOKUP('Instruction Barèmes'!$D385,Listes!$A$43:$E$49,5,FALSE))),('Instruction Barèmes'!$E385*(VLOOKUP('Instruction Barèmes'!$D385,Listes!$A$43:$E$49,3,FALSE))+(VLOOKUP('Instruction Barèmes'!$D385,Listes!$A$43:$E$49,4,FALSE)))))))</f>
        <v/>
      </c>
      <c r="L385" s="240" t="str">
        <f>IF($G385="","",IF($C385=Listes!$B$34,Listes!$I$31,IF($C385=Listes!$B$35,(VLOOKUP('Instruction Barèmes'!$F385,Listes!$E$31:$F$36,2,FALSE)),IF($C385=Listes!$B$33,IF('Instruction Barèmes'!$E385&lt;=Listes!$A$64,'Instruction Barèmes'!$E385*Listes!$A$65,IF('Instruction Barèmes'!$E385&gt;Listes!$D$64,'Instruction Barèmes'!$E385*Listes!$D$65,(('Instruction Barèmes'!$E385*Listes!$B$65)+Listes!$C$65)))))))</f>
        <v/>
      </c>
      <c r="M385" s="279" t="str">
        <f>IF(Barèmes!M384="","",Barèmes!M384)</f>
        <v/>
      </c>
      <c r="N385" s="94" t="str">
        <f t="shared" si="20"/>
        <v/>
      </c>
      <c r="O385" s="254" t="str">
        <f t="shared" si="21"/>
        <v/>
      </c>
      <c r="P385" s="304" t="str">
        <f t="shared" si="22"/>
        <v/>
      </c>
      <c r="Q385" s="285" t="str">
        <f t="shared" si="23"/>
        <v/>
      </c>
      <c r="R385" s="259"/>
      <c r="S385" s="126"/>
    </row>
    <row r="386" spans="1:19" ht="20.100000000000001" customHeight="1" x14ac:dyDescent="0.25">
      <c r="A386" s="244">
        <v>380</v>
      </c>
      <c r="B386" s="252" t="str">
        <f>IF(Barèmes!B385="","",Barèmes!B385)</f>
        <v/>
      </c>
      <c r="C386" s="252" t="str">
        <f>IF(Barèmes!C385="","",Barèmes!C385)</f>
        <v/>
      </c>
      <c r="D386" s="252" t="str">
        <f>IF(Barèmes!D385="","",Barèmes!D385)</f>
        <v/>
      </c>
      <c r="E386" s="252" t="str">
        <f>IF(Barèmes!E385="","",Barèmes!E385)</f>
        <v/>
      </c>
      <c r="F386" s="252" t="str">
        <f>IF(Barèmes!F385="","",Barèmes!F385)</f>
        <v/>
      </c>
      <c r="G386" s="252" t="str">
        <f>IF(Barèmes!G385="","",Barèmes!G385)</f>
        <v/>
      </c>
      <c r="H386" s="252" t="str">
        <f>IF(Barèmes!H385="","",Barèmes!H385)</f>
        <v/>
      </c>
      <c r="I386" s="252" t="str">
        <f>IF(Barèmes!I385="","",Barèmes!I385)</f>
        <v/>
      </c>
      <c r="J386" s="240" t="str">
        <f>IF($G386="","",IF($C386=Listes!$B$32,IF('Instruction Barèmes'!$E386&lt;=Listes!$B$53,('Instruction Barèmes'!$E386*(VLOOKUP('Instruction Barèmes'!$D386,Listes!$A$54:$E$60,2,FALSE))),IF('Instruction Barèmes'!$E386&gt;Listes!$E$53,('Instruction Barèmes'!$E386*(VLOOKUP('Instruction Barèmes'!$D386,Listes!$A$54:$E$60,5,FALSE))),('Instruction Barèmes'!$E386*(VLOOKUP('Instruction Barèmes'!$D386,Listes!$A$54:$E$60,3,FALSE))+(VLOOKUP('Instruction Barèmes'!$D386,Listes!$A$54:$E$60,4,FALSE)))))))</f>
        <v/>
      </c>
      <c r="K386" s="240" t="str">
        <f>IF($G386="","",IF($C386=Listes!$B$31,IF('Instruction Barèmes'!$E386&lt;=Listes!$B$42,('Instruction Barèmes'!$E386*(VLOOKUP('Instruction Barèmes'!$D386,Listes!$A$43:$E$49,2,FALSE))),IF('Instruction Barèmes'!$E386&gt;Listes!$D$42,('Instruction Barèmes'!$E386*(VLOOKUP('Instruction Barèmes'!$D386,Listes!$A$43:$E$49,5,FALSE))),('Instruction Barèmes'!$E386*(VLOOKUP('Instruction Barèmes'!$D386,Listes!$A$43:$E$49,3,FALSE))+(VLOOKUP('Instruction Barèmes'!$D386,Listes!$A$43:$E$49,4,FALSE)))))))</f>
        <v/>
      </c>
      <c r="L386" s="240" t="str">
        <f>IF($G386="","",IF($C386=Listes!$B$34,Listes!$I$31,IF($C386=Listes!$B$35,(VLOOKUP('Instruction Barèmes'!$F386,Listes!$E$31:$F$36,2,FALSE)),IF($C386=Listes!$B$33,IF('Instruction Barèmes'!$E386&lt;=Listes!$A$64,'Instruction Barèmes'!$E386*Listes!$A$65,IF('Instruction Barèmes'!$E386&gt;Listes!$D$64,'Instruction Barèmes'!$E386*Listes!$D$65,(('Instruction Barèmes'!$E386*Listes!$B$65)+Listes!$C$65)))))))</f>
        <v/>
      </c>
      <c r="M386" s="279" t="str">
        <f>IF(Barèmes!M385="","",Barèmes!M385)</f>
        <v/>
      </c>
      <c r="N386" s="94" t="str">
        <f t="shared" si="20"/>
        <v/>
      </c>
      <c r="O386" s="254" t="str">
        <f t="shared" si="21"/>
        <v/>
      </c>
      <c r="P386" s="304" t="str">
        <f t="shared" si="22"/>
        <v/>
      </c>
      <c r="Q386" s="285" t="str">
        <f t="shared" si="23"/>
        <v/>
      </c>
      <c r="R386" s="259"/>
      <c r="S386" s="126"/>
    </row>
    <row r="387" spans="1:19" ht="20.100000000000001" customHeight="1" x14ac:dyDescent="0.25">
      <c r="A387" s="244">
        <v>381</v>
      </c>
      <c r="B387" s="252" t="str">
        <f>IF(Barèmes!B386="","",Barèmes!B386)</f>
        <v/>
      </c>
      <c r="C387" s="252" t="str">
        <f>IF(Barèmes!C386="","",Barèmes!C386)</f>
        <v/>
      </c>
      <c r="D387" s="252" t="str">
        <f>IF(Barèmes!D386="","",Barèmes!D386)</f>
        <v/>
      </c>
      <c r="E387" s="252" t="str">
        <f>IF(Barèmes!E386="","",Barèmes!E386)</f>
        <v/>
      </c>
      <c r="F387" s="252" t="str">
        <f>IF(Barèmes!F386="","",Barèmes!F386)</f>
        <v/>
      </c>
      <c r="G387" s="252" t="str">
        <f>IF(Barèmes!G386="","",Barèmes!G386)</f>
        <v/>
      </c>
      <c r="H387" s="252" t="str">
        <f>IF(Barèmes!H386="","",Barèmes!H386)</f>
        <v/>
      </c>
      <c r="I387" s="252" t="str">
        <f>IF(Barèmes!I386="","",Barèmes!I386)</f>
        <v/>
      </c>
      <c r="J387" s="240" t="str">
        <f>IF($G387="","",IF($C387=Listes!$B$32,IF('Instruction Barèmes'!$E387&lt;=Listes!$B$53,('Instruction Barèmes'!$E387*(VLOOKUP('Instruction Barèmes'!$D387,Listes!$A$54:$E$60,2,FALSE))),IF('Instruction Barèmes'!$E387&gt;Listes!$E$53,('Instruction Barèmes'!$E387*(VLOOKUP('Instruction Barèmes'!$D387,Listes!$A$54:$E$60,5,FALSE))),('Instruction Barèmes'!$E387*(VLOOKUP('Instruction Barèmes'!$D387,Listes!$A$54:$E$60,3,FALSE))+(VLOOKUP('Instruction Barèmes'!$D387,Listes!$A$54:$E$60,4,FALSE)))))))</f>
        <v/>
      </c>
      <c r="K387" s="240" t="str">
        <f>IF($G387="","",IF($C387=Listes!$B$31,IF('Instruction Barèmes'!$E387&lt;=Listes!$B$42,('Instruction Barèmes'!$E387*(VLOOKUP('Instruction Barèmes'!$D387,Listes!$A$43:$E$49,2,FALSE))),IF('Instruction Barèmes'!$E387&gt;Listes!$D$42,('Instruction Barèmes'!$E387*(VLOOKUP('Instruction Barèmes'!$D387,Listes!$A$43:$E$49,5,FALSE))),('Instruction Barèmes'!$E387*(VLOOKUP('Instruction Barèmes'!$D387,Listes!$A$43:$E$49,3,FALSE))+(VLOOKUP('Instruction Barèmes'!$D387,Listes!$A$43:$E$49,4,FALSE)))))))</f>
        <v/>
      </c>
      <c r="L387" s="240" t="str">
        <f>IF($G387="","",IF($C387=Listes!$B$34,Listes!$I$31,IF($C387=Listes!$B$35,(VLOOKUP('Instruction Barèmes'!$F387,Listes!$E$31:$F$36,2,FALSE)),IF($C387=Listes!$B$33,IF('Instruction Barèmes'!$E387&lt;=Listes!$A$64,'Instruction Barèmes'!$E387*Listes!$A$65,IF('Instruction Barèmes'!$E387&gt;Listes!$D$64,'Instruction Barèmes'!$E387*Listes!$D$65,(('Instruction Barèmes'!$E387*Listes!$B$65)+Listes!$C$65)))))))</f>
        <v/>
      </c>
      <c r="M387" s="279" t="str">
        <f>IF(Barèmes!M386="","",Barèmes!M386)</f>
        <v/>
      </c>
      <c r="N387" s="94" t="str">
        <f t="shared" si="20"/>
        <v/>
      </c>
      <c r="O387" s="254" t="str">
        <f t="shared" si="21"/>
        <v/>
      </c>
      <c r="P387" s="304" t="str">
        <f t="shared" si="22"/>
        <v/>
      </c>
      <c r="Q387" s="285" t="str">
        <f t="shared" si="23"/>
        <v/>
      </c>
      <c r="R387" s="259"/>
      <c r="S387" s="126"/>
    </row>
    <row r="388" spans="1:19" ht="20.100000000000001" customHeight="1" x14ac:dyDescent="0.25">
      <c r="A388" s="244">
        <v>382</v>
      </c>
      <c r="B388" s="252" t="str">
        <f>IF(Barèmes!B387="","",Barèmes!B387)</f>
        <v/>
      </c>
      <c r="C388" s="252" t="str">
        <f>IF(Barèmes!C387="","",Barèmes!C387)</f>
        <v/>
      </c>
      <c r="D388" s="252" t="str">
        <f>IF(Barèmes!D387="","",Barèmes!D387)</f>
        <v/>
      </c>
      <c r="E388" s="252" t="str">
        <f>IF(Barèmes!E387="","",Barèmes!E387)</f>
        <v/>
      </c>
      <c r="F388" s="252" t="str">
        <f>IF(Barèmes!F387="","",Barèmes!F387)</f>
        <v/>
      </c>
      <c r="G388" s="252" t="str">
        <f>IF(Barèmes!G387="","",Barèmes!G387)</f>
        <v/>
      </c>
      <c r="H388" s="252" t="str">
        <f>IF(Barèmes!H387="","",Barèmes!H387)</f>
        <v/>
      </c>
      <c r="I388" s="252" t="str">
        <f>IF(Barèmes!I387="","",Barèmes!I387)</f>
        <v/>
      </c>
      <c r="J388" s="240" t="str">
        <f>IF($G388="","",IF($C388=Listes!$B$32,IF('Instruction Barèmes'!$E388&lt;=Listes!$B$53,('Instruction Barèmes'!$E388*(VLOOKUP('Instruction Barèmes'!$D388,Listes!$A$54:$E$60,2,FALSE))),IF('Instruction Barèmes'!$E388&gt;Listes!$E$53,('Instruction Barèmes'!$E388*(VLOOKUP('Instruction Barèmes'!$D388,Listes!$A$54:$E$60,5,FALSE))),('Instruction Barèmes'!$E388*(VLOOKUP('Instruction Barèmes'!$D388,Listes!$A$54:$E$60,3,FALSE))+(VLOOKUP('Instruction Barèmes'!$D388,Listes!$A$54:$E$60,4,FALSE)))))))</f>
        <v/>
      </c>
      <c r="K388" s="240" t="str">
        <f>IF($G388="","",IF($C388=Listes!$B$31,IF('Instruction Barèmes'!$E388&lt;=Listes!$B$42,('Instruction Barèmes'!$E388*(VLOOKUP('Instruction Barèmes'!$D388,Listes!$A$43:$E$49,2,FALSE))),IF('Instruction Barèmes'!$E388&gt;Listes!$D$42,('Instruction Barèmes'!$E388*(VLOOKUP('Instruction Barèmes'!$D388,Listes!$A$43:$E$49,5,FALSE))),('Instruction Barèmes'!$E388*(VLOOKUP('Instruction Barèmes'!$D388,Listes!$A$43:$E$49,3,FALSE))+(VLOOKUP('Instruction Barèmes'!$D388,Listes!$A$43:$E$49,4,FALSE)))))))</f>
        <v/>
      </c>
      <c r="L388" s="240" t="str">
        <f>IF($G388="","",IF($C388=Listes!$B$34,Listes!$I$31,IF($C388=Listes!$B$35,(VLOOKUP('Instruction Barèmes'!$F388,Listes!$E$31:$F$36,2,FALSE)),IF($C388=Listes!$B$33,IF('Instruction Barèmes'!$E388&lt;=Listes!$A$64,'Instruction Barèmes'!$E388*Listes!$A$65,IF('Instruction Barèmes'!$E388&gt;Listes!$D$64,'Instruction Barèmes'!$E388*Listes!$D$65,(('Instruction Barèmes'!$E388*Listes!$B$65)+Listes!$C$65)))))))</f>
        <v/>
      </c>
      <c r="M388" s="279" t="str">
        <f>IF(Barèmes!M387="","",Barèmes!M387)</f>
        <v/>
      </c>
      <c r="N388" s="94" t="str">
        <f t="shared" si="20"/>
        <v/>
      </c>
      <c r="O388" s="254" t="str">
        <f t="shared" si="21"/>
        <v/>
      </c>
      <c r="P388" s="304" t="str">
        <f t="shared" si="22"/>
        <v/>
      </c>
      <c r="Q388" s="285" t="str">
        <f t="shared" si="23"/>
        <v/>
      </c>
      <c r="R388" s="259"/>
      <c r="S388" s="126"/>
    </row>
    <row r="389" spans="1:19" ht="20.100000000000001" customHeight="1" x14ac:dyDescent="0.25">
      <c r="A389" s="244">
        <v>383</v>
      </c>
      <c r="B389" s="252" t="str">
        <f>IF(Barèmes!B388="","",Barèmes!B388)</f>
        <v/>
      </c>
      <c r="C389" s="252" t="str">
        <f>IF(Barèmes!C388="","",Barèmes!C388)</f>
        <v/>
      </c>
      <c r="D389" s="252" t="str">
        <f>IF(Barèmes!D388="","",Barèmes!D388)</f>
        <v/>
      </c>
      <c r="E389" s="252" t="str">
        <f>IF(Barèmes!E388="","",Barèmes!E388)</f>
        <v/>
      </c>
      <c r="F389" s="252" t="str">
        <f>IF(Barèmes!F388="","",Barèmes!F388)</f>
        <v/>
      </c>
      <c r="G389" s="252" t="str">
        <f>IF(Barèmes!G388="","",Barèmes!G388)</f>
        <v/>
      </c>
      <c r="H389" s="252" t="str">
        <f>IF(Barèmes!H388="","",Barèmes!H388)</f>
        <v/>
      </c>
      <c r="I389" s="252" t="str">
        <f>IF(Barèmes!I388="","",Barèmes!I388)</f>
        <v/>
      </c>
      <c r="J389" s="240" t="str">
        <f>IF($G389="","",IF($C389=Listes!$B$32,IF('Instruction Barèmes'!$E389&lt;=Listes!$B$53,('Instruction Barèmes'!$E389*(VLOOKUP('Instruction Barèmes'!$D389,Listes!$A$54:$E$60,2,FALSE))),IF('Instruction Barèmes'!$E389&gt;Listes!$E$53,('Instruction Barèmes'!$E389*(VLOOKUP('Instruction Barèmes'!$D389,Listes!$A$54:$E$60,5,FALSE))),('Instruction Barèmes'!$E389*(VLOOKUP('Instruction Barèmes'!$D389,Listes!$A$54:$E$60,3,FALSE))+(VLOOKUP('Instruction Barèmes'!$D389,Listes!$A$54:$E$60,4,FALSE)))))))</f>
        <v/>
      </c>
      <c r="K389" s="240" t="str">
        <f>IF($G389="","",IF($C389=Listes!$B$31,IF('Instruction Barèmes'!$E389&lt;=Listes!$B$42,('Instruction Barèmes'!$E389*(VLOOKUP('Instruction Barèmes'!$D389,Listes!$A$43:$E$49,2,FALSE))),IF('Instruction Barèmes'!$E389&gt;Listes!$D$42,('Instruction Barèmes'!$E389*(VLOOKUP('Instruction Barèmes'!$D389,Listes!$A$43:$E$49,5,FALSE))),('Instruction Barèmes'!$E389*(VLOOKUP('Instruction Barèmes'!$D389,Listes!$A$43:$E$49,3,FALSE))+(VLOOKUP('Instruction Barèmes'!$D389,Listes!$A$43:$E$49,4,FALSE)))))))</f>
        <v/>
      </c>
      <c r="L389" s="240" t="str">
        <f>IF($G389="","",IF($C389=Listes!$B$34,Listes!$I$31,IF($C389=Listes!$B$35,(VLOOKUP('Instruction Barèmes'!$F389,Listes!$E$31:$F$36,2,FALSE)),IF($C389=Listes!$B$33,IF('Instruction Barèmes'!$E389&lt;=Listes!$A$64,'Instruction Barèmes'!$E389*Listes!$A$65,IF('Instruction Barèmes'!$E389&gt;Listes!$D$64,'Instruction Barèmes'!$E389*Listes!$D$65,(('Instruction Barèmes'!$E389*Listes!$B$65)+Listes!$C$65)))))))</f>
        <v/>
      </c>
      <c r="M389" s="279" t="str">
        <f>IF(Barèmes!M388="","",Barèmes!M388)</f>
        <v/>
      </c>
      <c r="N389" s="94" t="str">
        <f t="shared" si="20"/>
        <v/>
      </c>
      <c r="O389" s="254" t="str">
        <f t="shared" si="21"/>
        <v/>
      </c>
      <c r="P389" s="304" t="str">
        <f t="shared" si="22"/>
        <v/>
      </c>
      <c r="Q389" s="285" t="str">
        <f t="shared" si="23"/>
        <v/>
      </c>
      <c r="R389" s="259"/>
      <c r="S389" s="126"/>
    </row>
    <row r="390" spans="1:19" ht="20.100000000000001" customHeight="1" x14ac:dyDescent="0.25">
      <c r="A390" s="244">
        <v>384</v>
      </c>
      <c r="B390" s="252" t="str">
        <f>IF(Barèmes!B389="","",Barèmes!B389)</f>
        <v/>
      </c>
      <c r="C390" s="252" t="str">
        <f>IF(Barèmes!C389="","",Barèmes!C389)</f>
        <v/>
      </c>
      <c r="D390" s="252" t="str">
        <f>IF(Barèmes!D389="","",Barèmes!D389)</f>
        <v/>
      </c>
      <c r="E390" s="252" t="str">
        <f>IF(Barèmes!E389="","",Barèmes!E389)</f>
        <v/>
      </c>
      <c r="F390" s="252" t="str">
        <f>IF(Barèmes!F389="","",Barèmes!F389)</f>
        <v/>
      </c>
      <c r="G390" s="252" t="str">
        <f>IF(Barèmes!G389="","",Barèmes!G389)</f>
        <v/>
      </c>
      <c r="H390" s="252" t="str">
        <f>IF(Barèmes!H389="","",Barèmes!H389)</f>
        <v/>
      </c>
      <c r="I390" s="252" t="str">
        <f>IF(Barèmes!I389="","",Barèmes!I389)</f>
        <v/>
      </c>
      <c r="J390" s="240" t="str">
        <f>IF($G390="","",IF($C390=Listes!$B$32,IF('Instruction Barèmes'!$E390&lt;=Listes!$B$53,('Instruction Barèmes'!$E390*(VLOOKUP('Instruction Barèmes'!$D390,Listes!$A$54:$E$60,2,FALSE))),IF('Instruction Barèmes'!$E390&gt;Listes!$E$53,('Instruction Barèmes'!$E390*(VLOOKUP('Instruction Barèmes'!$D390,Listes!$A$54:$E$60,5,FALSE))),('Instruction Barèmes'!$E390*(VLOOKUP('Instruction Barèmes'!$D390,Listes!$A$54:$E$60,3,FALSE))+(VLOOKUP('Instruction Barèmes'!$D390,Listes!$A$54:$E$60,4,FALSE)))))))</f>
        <v/>
      </c>
      <c r="K390" s="240" t="str">
        <f>IF($G390="","",IF($C390=Listes!$B$31,IF('Instruction Barèmes'!$E390&lt;=Listes!$B$42,('Instruction Barèmes'!$E390*(VLOOKUP('Instruction Barèmes'!$D390,Listes!$A$43:$E$49,2,FALSE))),IF('Instruction Barèmes'!$E390&gt;Listes!$D$42,('Instruction Barèmes'!$E390*(VLOOKUP('Instruction Barèmes'!$D390,Listes!$A$43:$E$49,5,FALSE))),('Instruction Barèmes'!$E390*(VLOOKUP('Instruction Barèmes'!$D390,Listes!$A$43:$E$49,3,FALSE))+(VLOOKUP('Instruction Barèmes'!$D390,Listes!$A$43:$E$49,4,FALSE)))))))</f>
        <v/>
      </c>
      <c r="L390" s="240" t="str">
        <f>IF($G390="","",IF($C390=Listes!$B$34,Listes!$I$31,IF($C390=Listes!$B$35,(VLOOKUP('Instruction Barèmes'!$F390,Listes!$E$31:$F$36,2,FALSE)),IF($C390=Listes!$B$33,IF('Instruction Barèmes'!$E390&lt;=Listes!$A$64,'Instruction Barèmes'!$E390*Listes!$A$65,IF('Instruction Barèmes'!$E390&gt;Listes!$D$64,'Instruction Barèmes'!$E390*Listes!$D$65,(('Instruction Barèmes'!$E390*Listes!$B$65)+Listes!$C$65)))))))</f>
        <v/>
      </c>
      <c r="M390" s="279" t="str">
        <f>IF(Barèmes!M389="","",Barèmes!M389)</f>
        <v/>
      </c>
      <c r="N390" s="94" t="str">
        <f t="shared" si="20"/>
        <v/>
      </c>
      <c r="O390" s="254" t="str">
        <f t="shared" si="21"/>
        <v/>
      </c>
      <c r="P390" s="304" t="str">
        <f t="shared" si="22"/>
        <v/>
      </c>
      <c r="Q390" s="285" t="str">
        <f t="shared" si="23"/>
        <v/>
      </c>
      <c r="R390" s="259"/>
      <c r="S390" s="126"/>
    </row>
    <row r="391" spans="1:19" ht="20.100000000000001" customHeight="1" x14ac:dyDescent="0.25">
      <c r="A391" s="244">
        <v>385</v>
      </c>
      <c r="B391" s="252" t="str">
        <f>IF(Barèmes!B390="","",Barèmes!B390)</f>
        <v/>
      </c>
      <c r="C391" s="252" t="str">
        <f>IF(Barèmes!C390="","",Barèmes!C390)</f>
        <v/>
      </c>
      <c r="D391" s="252" t="str">
        <f>IF(Barèmes!D390="","",Barèmes!D390)</f>
        <v/>
      </c>
      <c r="E391" s="252" t="str">
        <f>IF(Barèmes!E390="","",Barèmes!E390)</f>
        <v/>
      </c>
      <c r="F391" s="252" t="str">
        <f>IF(Barèmes!F390="","",Barèmes!F390)</f>
        <v/>
      </c>
      <c r="G391" s="252" t="str">
        <f>IF(Barèmes!G390="","",Barèmes!G390)</f>
        <v/>
      </c>
      <c r="H391" s="252" t="str">
        <f>IF(Barèmes!H390="","",Barèmes!H390)</f>
        <v/>
      </c>
      <c r="I391" s="252" t="str">
        <f>IF(Barèmes!I390="","",Barèmes!I390)</f>
        <v/>
      </c>
      <c r="J391" s="240" t="str">
        <f>IF($G391="","",IF($C391=Listes!$B$32,IF('Instruction Barèmes'!$E391&lt;=Listes!$B$53,('Instruction Barèmes'!$E391*(VLOOKUP('Instruction Barèmes'!$D391,Listes!$A$54:$E$60,2,FALSE))),IF('Instruction Barèmes'!$E391&gt;Listes!$E$53,('Instruction Barèmes'!$E391*(VLOOKUP('Instruction Barèmes'!$D391,Listes!$A$54:$E$60,5,FALSE))),('Instruction Barèmes'!$E391*(VLOOKUP('Instruction Barèmes'!$D391,Listes!$A$54:$E$60,3,FALSE))+(VLOOKUP('Instruction Barèmes'!$D391,Listes!$A$54:$E$60,4,FALSE)))))))</f>
        <v/>
      </c>
      <c r="K391" s="240" t="str">
        <f>IF($G391="","",IF($C391=Listes!$B$31,IF('Instruction Barèmes'!$E391&lt;=Listes!$B$42,('Instruction Barèmes'!$E391*(VLOOKUP('Instruction Barèmes'!$D391,Listes!$A$43:$E$49,2,FALSE))),IF('Instruction Barèmes'!$E391&gt;Listes!$D$42,('Instruction Barèmes'!$E391*(VLOOKUP('Instruction Barèmes'!$D391,Listes!$A$43:$E$49,5,FALSE))),('Instruction Barèmes'!$E391*(VLOOKUP('Instruction Barèmes'!$D391,Listes!$A$43:$E$49,3,FALSE))+(VLOOKUP('Instruction Barèmes'!$D391,Listes!$A$43:$E$49,4,FALSE)))))))</f>
        <v/>
      </c>
      <c r="L391" s="240" t="str">
        <f>IF($G391="","",IF($C391=Listes!$B$34,Listes!$I$31,IF($C391=Listes!$B$35,(VLOOKUP('Instruction Barèmes'!$F391,Listes!$E$31:$F$36,2,FALSE)),IF($C391=Listes!$B$33,IF('Instruction Barèmes'!$E391&lt;=Listes!$A$64,'Instruction Barèmes'!$E391*Listes!$A$65,IF('Instruction Barèmes'!$E391&gt;Listes!$D$64,'Instruction Barèmes'!$E391*Listes!$D$65,(('Instruction Barèmes'!$E391*Listes!$B$65)+Listes!$C$65)))))))</f>
        <v/>
      </c>
      <c r="M391" s="279" t="str">
        <f>IF(Barèmes!M390="","",Barèmes!M390)</f>
        <v/>
      </c>
      <c r="N391" s="94" t="str">
        <f t="shared" si="20"/>
        <v/>
      </c>
      <c r="O391" s="254" t="str">
        <f t="shared" si="21"/>
        <v/>
      </c>
      <c r="P391" s="304" t="str">
        <f t="shared" si="22"/>
        <v/>
      </c>
      <c r="Q391" s="285" t="str">
        <f t="shared" si="23"/>
        <v/>
      </c>
      <c r="R391" s="259"/>
      <c r="S391" s="126"/>
    </row>
    <row r="392" spans="1:19" ht="20.100000000000001" customHeight="1" x14ac:dyDescent="0.25">
      <c r="A392" s="244">
        <v>386</v>
      </c>
      <c r="B392" s="252" t="str">
        <f>IF(Barèmes!B391="","",Barèmes!B391)</f>
        <v/>
      </c>
      <c r="C392" s="252" t="str">
        <f>IF(Barèmes!C391="","",Barèmes!C391)</f>
        <v/>
      </c>
      <c r="D392" s="252" t="str">
        <f>IF(Barèmes!D391="","",Barèmes!D391)</f>
        <v/>
      </c>
      <c r="E392" s="252" t="str">
        <f>IF(Barèmes!E391="","",Barèmes!E391)</f>
        <v/>
      </c>
      <c r="F392" s="252" t="str">
        <f>IF(Barèmes!F391="","",Barèmes!F391)</f>
        <v/>
      </c>
      <c r="G392" s="252" t="str">
        <f>IF(Barèmes!G391="","",Barèmes!G391)</f>
        <v/>
      </c>
      <c r="H392" s="252" t="str">
        <f>IF(Barèmes!H391="","",Barèmes!H391)</f>
        <v/>
      </c>
      <c r="I392" s="252" t="str">
        <f>IF(Barèmes!I391="","",Barèmes!I391)</f>
        <v/>
      </c>
      <c r="J392" s="240" t="str">
        <f>IF($G392="","",IF($C392=Listes!$B$32,IF('Instruction Barèmes'!$E392&lt;=Listes!$B$53,('Instruction Barèmes'!$E392*(VLOOKUP('Instruction Barèmes'!$D392,Listes!$A$54:$E$60,2,FALSE))),IF('Instruction Barèmes'!$E392&gt;Listes!$E$53,('Instruction Barèmes'!$E392*(VLOOKUP('Instruction Barèmes'!$D392,Listes!$A$54:$E$60,5,FALSE))),('Instruction Barèmes'!$E392*(VLOOKUP('Instruction Barèmes'!$D392,Listes!$A$54:$E$60,3,FALSE))+(VLOOKUP('Instruction Barèmes'!$D392,Listes!$A$54:$E$60,4,FALSE)))))))</f>
        <v/>
      </c>
      <c r="K392" s="240" t="str">
        <f>IF($G392="","",IF($C392=Listes!$B$31,IF('Instruction Barèmes'!$E392&lt;=Listes!$B$42,('Instruction Barèmes'!$E392*(VLOOKUP('Instruction Barèmes'!$D392,Listes!$A$43:$E$49,2,FALSE))),IF('Instruction Barèmes'!$E392&gt;Listes!$D$42,('Instruction Barèmes'!$E392*(VLOOKUP('Instruction Barèmes'!$D392,Listes!$A$43:$E$49,5,FALSE))),('Instruction Barèmes'!$E392*(VLOOKUP('Instruction Barèmes'!$D392,Listes!$A$43:$E$49,3,FALSE))+(VLOOKUP('Instruction Barèmes'!$D392,Listes!$A$43:$E$49,4,FALSE)))))))</f>
        <v/>
      </c>
      <c r="L392" s="240" t="str">
        <f>IF($G392="","",IF($C392=Listes!$B$34,Listes!$I$31,IF($C392=Listes!$B$35,(VLOOKUP('Instruction Barèmes'!$F392,Listes!$E$31:$F$36,2,FALSE)),IF($C392=Listes!$B$33,IF('Instruction Barèmes'!$E392&lt;=Listes!$A$64,'Instruction Barèmes'!$E392*Listes!$A$65,IF('Instruction Barèmes'!$E392&gt;Listes!$D$64,'Instruction Barèmes'!$E392*Listes!$D$65,(('Instruction Barèmes'!$E392*Listes!$B$65)+Listes!$C$65)))))))</f>
        <v/>
      </c>
      <c r="M392" s="279" t="str">
        <f>IF(Barèmes!M391="","",Barèmes!M391)</f>
        <v/>
      </c>
      <c r="N392" s="94" t="str">
        <f t="shared" ref="N392:N455" si="24">IF($H392="","",($L392+$K392+$J392)*$H392)</f>
        <v/>
      </c>
      <c r="O392" s="254" t="str">
        <f t="shared" ref="O392:O455" si="25">IF($M392="","",IF($N392&gt;$M392,"Le montant éligible ne peut etre supérieur au montant présenté",""))</f>
        <v/>
      </c>
      <c r="P392" s="304" t="str">
        <f t="shared" ref="P392:P455" si="26">N392</f>
        <v/>
      </c>
      <c r="Q392" s="285" t="str">
        <f t="shared" ref="Q392:Q455" si="27">IF($N392="","",$N392)</f>
        <v/>
      </c>
      <c r="R392" s="259"/>
      <c r="S392" s="126"/>
    </row>
    <row r="393" spans="1:19" ht="20.100000000000001" customHeight="1" x14ac:dyDescent="0.25">
      <c r="A393" s="244">
        <v>387</v>
      </c>
      <c r="B393" s="252" t="str">
        <f>IF(Barèmes!B392="","",Barèmes!B392)</f>
        <v/>
      </c>
      <c r="C393" s="252" t="str">
        <f>IF(Barèmes!C392="","",Barèmes!C392)</f>
        <v/>
      </c>
      <c r="D393" s="252" t="str">
        <f>IF(Barèmes!D392="","",Barèmes!D392)</f>
        <v/>
      </c>
      <c r="E393" s="252" t="str">
        <f>IF(Barèmes!E392="","",Barèmes!E392)</f>
        <v/>
      </c>
      <c r="F393" s="252" t="str">
        <f>IF(Barèmes!F392="","",Barèmes!F392)</f>
        <v/>
      </c>
      <c r="G393" s="252" t="str">
        <f>IF(Barèmes!G392="","",Barèmes!G392)</f>
        <v/>
      </c>
      <c r="H393" s="252" t="str">
        <f>IF(Barèmes!H392="","",Barèmes!H392)</f>
        <v/>
      </c>
      <c r="I393" s="252" t="str">
        <f>IF(Barèmes!I392="","",Barèmes!I392)</f>
        <v/>
      </c>
      <c r="J393" s="240" t="str">
        <f>IF($G393="","",IF($C393=Listes!$B$32,IF('Instruction Barèmes'!$E393&lt;=Listes!$B$53,('Instruction Barèmes'!$E393*(VLOOKUP('Instruction Barèmes'!$D393,Listes!$A$54:$E$60,2,FALSE))),IF('Instruction Barèmes'!$E393&gt;Listes!$E$53,('Instruction Barèmes'!$E393*(VLOOKUP('Instruction Barèmes'!$D393,Listes!$A$54:$E$60,5,FALSE))),('Instruction Barèmes'!$E393*(VLOOKUP('Instruction Barèmes'!$D393,Listes!$A$54:$E$60,3,FALSE))+(VLOOKUP('Instruction Barèmes'!$D393,Listes!$A$54:$E$60,4,FALSE)))))))</f>
        <v/>
      </c>
      <c r="K393" s="240" t="str">
        <f>IF($G393="","",IF($C393=Listes!$B$31,IF('Instruction Barèmes'!$E393&lt;=Listes!$B$42,('Instruction Barèmes'!$E393*(VLOOKUP('Instruction Barèmes'!$D393,Listes!$A$43:$E$49,2,FALSE))),IF('Instruction Barèmes'!$E393&gt;Listes!$D$42,('Instruction Barèmes'!$E393*(VLOOKUP('Instruction Barèmes'!$D393,Listes!$A$43:$E$49,5,FALSE))),('Instruction Barèmes'!$E393*(VLOOKUP('Instruction Barèmes'!$D393,Listes!$A$43:$E$49,3,FALSE))+(VLOOKUP('Instruction Barèmes'!$D393,Listes!$A$43:$E$49,4,FALSE)))))))</f>
        <v/>
      </c>
      <c r="L393" s="240" t="str">
        <f>IF($G393="","",IF($C393=Listes!$B$34,Listes!$I$31,IF($C393=Listes!$B$35,(VLOOKUP('Instruction Barèmes'!$F393,Listes!$E$31:$F$36,2,FALSE)),IF($C393=Listes!$B$33,IF('Instruction Barèmes'!$E393&lt;=Listes!$A$64,'Instruction Barèmes'!$E393*Listes!$A$65,IF('Instruction Barèmes'!$E393&gt;Listes!$D$64,'Instruction Barèmes'!$E393*Listes!$D$65,(('Instruction Barèmes'!$E393*Listes!$B$65)+Listes!$C$65)))))))</f>
        <v/>
      </c>
      <c r="M393" s="279" t="str">
        <f>IF(Barèmes!M392="","",Barèmes!M392)</f>
        <v/>
      </c>
      <c r="N393" s="94" t="str">
        <f t="shared" si="24"/>
        <v/>
      </c>
      <c r="O393" s="254" t="str">
        <f t="shared" si="25"/>
        <v/>
      </c>
      <c r="P393" s="304" t="str">
        <f t="shared" si="26"/>
        <v/>
      </c>
      <c r="Q393" s="285" t="str">
        <f t="shared" si="27"/>
        <v/>
      </c>
      <c r="R393" s="259"/>
      <c r="S393" s="126"/>
    </row>
    <row r="394" spans="1:19" ht="20.100000000000001" customHeight="1" x14ac:dyDescent="0.25">
      <c r="A394" s="244">
        <v>388</v>
      </c>
      <c r="B394" s="252" t="str">
        <f>IF(Barèmes!B393="","",Barèmes!B393)</f>
        <v/>
      </c>
      <c r="C394" s="252" t="str">
        <f>IF(Barèmes!C393="","",Barèmes!C393)</f>
        <v/>
      </c>
      <c r="D394" s="252" t="str">
        <f>IF(Barèmes!D393="","",Barèmes!D393)</f>
        <v/>
      </c>
      <c r="E394" s="252" t="str">
        <f>IF(Barèmes!E393="","",Barèmes!E393)</f>
        <v/>
      </c>
      <c r="F394" s="252" t="str">
        <f>IF(Barèmes!F393="","",Barèmes!F393)</f>
        <v/>
      </c>
      <c r="G394" s="252" t="str">
        <f>IF(Barèmes!G393="","",Barèmes!G393)</f>
        <v/>
      </c>
      <c r="H394" s="252" t="str">
        <f>IF(Barèmes!H393="","",Barèmes!H393)</f>
        <v/>
      </c>
      <c r="I394" s="252" t="str">
        <f>IF(Barèmes!I393="","",Barèmes!I393)</f>
        <v/>
      </c>
      <c r="J394" s="240" t="str">
        <f>IF($G394="","",IF($C394=Listes!$B$32,IF('Instruction Barèmes'!$E394&lt;=Listes!$B$53,('Instruction Barèmes'!$E394*(VLOOKUP('Instruction Barèmes'!$D394,Listes!$A$54:$E$60,2,FALSE))),IF('Instruction Barèmes'!$E394&gt;Listes!$E$53,('Instruction Barèmes'!$E394*(VLOOKUP('Instruction Barèmes'!$D394,Listes!$A$54:$E$60,5,FALSE))),('Instruction Barèmes'!$E394*(VLOOKUP('Instruction Barèmes'!$D394,Listes!$A$54:$E$60,3,FALSE))+(VLOOKUP('Instruction Barèmes'!$D394,Listes!$A$54:$E$60,4,FALSE)))))))</f>
        <v/>
      </c>
      <c r="K394" s="240" t="str">
        <f>IF($G394="","",IF($C394=Listes!$B$31,IF('Instruction Barèmes'!$E394&lt;=Listes!$B$42,('Instruction Barèmes'!$E394*(VLOOKUP('Instruction Barèmes'!$D394,Listes!$A$43:$E$49,2,FALSE))),IF('Instruction Barèmes'!$E394&gt;Listes!$D$42,('Instruction Barèmes'!$E394*(VLOOKUP('Instruction Barèmes'!$D394,Listes!$A$43:$E$49,5,FALSE))),('Instruction Barèmes'!$E394*(VLOOKUP('Instruction Barèmes'!$D394,Listes!$A$43:$E$49,3,FALSE))+(VLOOKUP('Instruction Barèmes'!$D394,Listes!$A$43:$E$49,4,FALSE)))))))</f>
        <v/>
      </c>
      <c r="L394" s="240" t="str">
        <f>IF($G394="","",IF($C394=Listes!$B$34,Listes!$I$31,IF($C394=Listes!$B$35,(VLOOKUP('Instruction Barèmes'!$F394,Listes!$E$31:$F$36,2,FALSE)),IF($C394=Listes!$B$33,IF('Instruction Barèmes'!$E394&lt;=Listes!$A$64,'Instruction Barèmes'!$E394*Listes!$A$65,IF('Instruction Barèmes'!$E394&gt;Listes!$D$64,'Instruction Barèmes'!$E394*Listes!$D$65,(('Instruction Barèmes'!$E394*Listes!$B$65)+Listes!$C$65)))))))</f>
        <v/>
      </c>
      <c r="M394" s="279" t="str">
        <f>IF(Barèmes!M393="","",Barèmes!M393)</f>
        <v/>
      </c>
      <c r="N394" s="94" t="str">
        <f t="shared" si="24"/>
        <v/>
      </c>
      <c r="O394" s="254" t="str">
        <f t="shared" si="25"/>
        <v/>
      </c>
      <c r="P394" s="304" t="str">
        <f t="shared" si="26"/>
        <v/>
      </c>
      <c r="Q394" s="285" t="str">
        <f t="shared" si="27"/>
        <v/>
      </c>
      <c r="R394" s="259"/>
      <c r="S394" s="126"/>
    </row>
    <row r="395" spans="1:19" ht="20.100000000000001" customHeight="1" x14ac:dyDescent="0.25">
      <c r="A395" s="244">
        <v>389</v>
      </c>
      <c r="B395" s="252" t="str">
        <f>IF(Barèmes!B394="","",Barèmes!B394)</f>
        <v/>
      </c>
      <c r="C395" s="252" t="str">
        <f>IF(Barèmes!C394="","",Barèmes!C394)</f>
        <v/>
      </c>
      <c r="D395" s="252" t="str">
        <f>IF(Barèmes!D394="","",Barèmes!D394)</f>
        <v/>
      </c>
      <c r="E395" s="252" t="str">
        <f>IF(Barèmes!E394="","",Barèmes!E394)</f>
        <v/>
      </c>
      <c r="F395" s="252" t="str">
        <f>IF(Barèmes!F394="","",Barèmes!F394)</f>
        <v/>
      </c>
      <c r="G395" s="252" t="str">
        <f>IF(Barèmes!G394="","",Barèmes!G394)</f>
        <v/>
      </c>
      <c r="H395" s="252" t="str">
        <f>IF(Barèmes!H394="","",Barèmes!H394)</f>
        <v/>
      </c>
      <c r="I395" s="252" t="str">
        <f>IF(Barèmes!I394="","",Barèmes!I394)</f>
        <v/>
      </c>
      <c r="J395" s="240" t="str">
        <f>IF($G395="","",IF($C395=Listes!$B$32,IF('Instruction Barèmes'!$E395&lt;=Listes!$B$53,('Instruction Barèmes'!$E395*(VLOOKUP('Instruction Barèmes'!$D395,Listes!$A$54:$E$60,2,FALSE))),IF('Instruction Barèmes'!$E395&gt;Listes!$E$53,('Instruction Barèmes'!$E395*(VLOOKUP('Instruction Barèmes'!$D395,Listes!$A$54:$E$60,5,FALSE))),('Instruction Barèmes'!$E395*(VLOOKUP('Instruction Barèmes'!$D395,Listes!$A$54:$E$60,3,FALSE))+(VLOOKUP('Instruction Barèmes'!$D395,Listes!$A$54:$E$60,4,FALSE)))))))</f>
        <v/>
      </c>
      <c r="K395" s="240" t="str">
        <f>IF($G395="","",IF($C395=Listes!$B$31,IF('Instruction Barèmes'!$E395&lt;=Listes!$B$42,('Instruction Barèmes'!$E395*(VLOOKUP('Instruction Barèmes'!$D395,Listes!$A$43:$E$49,2,FALSE))),IF('Instruction Barèmes'!$E395&gt;Listes!$D$42,('Instruction Barèmes'!$E395*(VLOOKUP('Instruction Barèmes'!$D395,Listes!$A$43:$E$49,5,FALSE))),('Instruction Barèmes'!$E395*(VLOOKUP('Instruction Barèmes'!$D395,Listes!$A$43:$E$49,3,FALSE))+(VLOOKUP('Instruction Barèmes'!$D395,Listes!$A$43:$E$49,4,FALSE)))))))</f>
        <v/>
      </c>
      <c r="L395" s="240" t="str">
        <f>IF($G395="","",IF($C395=Listes!$B$34,Listes!$I$31,IF($C395=Listes!$B$35,(VLOOKUP('Instruction Barèmes'!$F395,Listes!$E$31:$F$36,2,FALSE)),IF($C395=Listes!$B$33,IF('Instruction Barèmes'!$E395&lt;=Listes!$A$64,'Instruction Barèmes'!$E395*Listes!$A$65,IF('Instruction Barèmes'!$E395&gt;Listes!$D$64,'Instruction Barèmes'!$E395*Listes!$D$65,(('Instruction Barèmes'!$E395*Listes!$B$65)+Listes!$C$65)))))))</f>
        <v/>
      </c>
      <c r="M395" s="279" t="str">
        <f>IF(Barèmes!M394="","",Barèmes!M394)</f>
        <v/>
      </c>
      <c r="N395" s="94" t="str">
        <f t="shared" si="24"/>
        <v/>
      </c>
      <c r="O395" s="254" t="str">
        <f t="shared" si="25"/>
        <v/>
      </c>
      <c r="P395" s="304" t="str">
        <f t="shared" si="26"/>
        <v/>
      </c>
      <c r="Q395" s="285" t="str">
        <f t="shared" si="27"/>
        <v/>
      </c>
      <c r="R395" s="259"/>
      <c r="S395" s="126"/>
    </row>
    <row r="396" spans="1:19" ht="20.100000000000001" customHeight="1" x14ac:dyDescent="0.25">
      <c r="A396" s="244">
        <v>390</v>
      </c>
      <c r="B396" s="252" t="str">
        <f>IF(Barèmes!B395="","",Barèmes!B395)</f>
        <v/>
      </c>
      <c r="C396" s="252" t="str">
        <f>IF(Barèmes!C395="","",Barèmes!C395)</f>
        <v/>
      </c>
      <c r="D396" s="252" t="str">
        <f>IF(Barèmes!D395="","",Barèmes!D395)</f>
        <v/>
      </c>
      <c r="E396" s="252" t="str">
        <f>IF(Barèmes!E395="","",Barèmes!E395)</f>
        <v/>
      </c>
      <c r="F396" s="252" t="str">
        <f>IF(Barèmes!F395="","",Barèmes!F395)</f>
        <v/>
      </c>
      <c r="G396" s="252" t="str">
        <f>IF(Barèmes!G395="","",Barèmes!G395)</f>
        <v/>
      </c>
      <c r="H396" s="252" t="str">
        <f>IF(Barèmes!H395="","",Barèmes!H395)</f>
        <v/>
      </c>
      <c r="I396" s="252" t="str">
        <f>IF(Barèmes!I395="","",Barèmes!I395)</f>
        <v/>
      </c>
      <c r="J396" s="240" t="str">
        <f>IF($G396="","",IF($C396=Listes!$B$32,IF('Instruction Barèmes'!$E396&lt;=Listes!$B$53,('Instruction Barèmes'!$E396*(VLOOKUP('Instruction Barèmes'!$D396,Listes!$A$54:$E$60,2,FALSE))),IF('Instruction Barèmes'!$E396&gt;Listes!$E$53,('Instruction Barèmes'!$E396*(VLOOKUP('Instruction Barèmes'!$D396,Listes!$A$54:$E$60,5,FALSE))),('Instruction Barèmes'!$E396*(VLOOKUP('Instruction Barèmes'!$D396,Listes!$A$54:$E$60,3,FALSE))+(VLOOKUP('Instruction Barèmes'!$D396,Listes!$A$54:$E$60,4,FALSE)))))))</f>
        <v/>
      </c>
      <c r="K396" s="240" t="str">
        <f>IF($G396="","",IF($C396=Listes!$B$31,IF('Instruction Barèmes'!$E396&lt;=Listes!$B$42,('Instruction Barèmes'!$E396*(VLOOKUP('Instruction Barèmes'!$D396,Listes!$A$43:$E$49,2,FALSE))),IF('Instruction Barèmes'!$E396&gt;Listes!$D$42,('Instruction Barèmes'!$E396*(VLOOKUP('Instruction Barèmes'!$D396,Listes!$A$43:$E$49,5,FALSE))),('Instruction Barèmes'!$E396*(VLOOKUP('Instruction Barèmes'!$D396,Listes!$A$43:$E$49,3,FALSE))+(VLOOKUP('Instruction Barèmes'!$D396,Listes!$A$43:$E$49,4,FALSE)))))))</f>
        <v/>
      </c>
      <c r="L396" s="240" t="str">
        <f>IF($G396="","",IF($C396=Listes!$B$34,Listes!$I$31,IF($C396=Listes!$B$35,(VLOOKUP('Instruction Barèmes'!$F396,Listes!$E$31:$F$36,2,FALSE)),IF($C396=Listes!$B$33,IF('Instruction Barèmes'!$E396&lt;=Listes!$A$64,'Instruction Barèmes'!$E396*Listes!$A$65,IF('Instruction Barèmes'!$E396&gt;Listes!$D$64,'Instruction Barèmes'!$E396*Listes!$D$65,(('Instruction Barèmes'!$E396*Listes!$B$65)+Listes!$C$65)))))))</f>
        <v/>
      </c>
      <c r="M396" s="279" t="str">
        <f>IF(Barèmes!M395="","",Barèmes!M395)</f>
        <v/>
      </c>
      <c r="N396" s="94" t="str">
        <f t="shared" si="24"/>
        <v/>
      </c>
      <c r="O396" s="254" t="str">
        <f t="shared" si="25"/>
        <v/>
      </c>
      <c r="P396" s="304" t="str">
        <f t="shared" si="26"/>
        <v/>
      </c>
      <c r="Q396" s="285" t="str">
        <f t="shared" si="27"/>
        <v/>
      </c>
      <c r="R396" s="259"/>
      <c r="S396" s="126"/>
    </row>
    <row r="397" spans="1:19" ht="20.100000000000001" customHeight="1" x14ac:dyDescent="0.25">
      <c r="A397" s="244">
        <v>391</v>
      </c>
      <c r="B397" s="252" t="str">
        <f>IF(Barèmes!B396="","",Barèmes!B396)</f>
        <v/>
      </c>
      <c r="C397" s="252" t="str">
        <f>IF(Barèmes!C396="","",Barèmes!C396)</f>
        <v/>
      </c>
      <c r="D397" s="252" t="str">
        <f>IF(Barèmes!D396="","",Barèmes!D396)</f>
        <v/>
      </c>
      <c r="E397" s="252" t="str">
        <f>IF(Barèmes!E396="","",Barèmes!E396)</f>
        <v/>
      </c>
      <c r="F397" s="252" t="str">
        <f>IF(Barèmes!F396="","",Barèmes!F396)</f>
        <v/>
      </c>
      <c r="G397" s="252" t="str">
        <f>IF(Barèmes!G396="","",Barèmes!G396)</f>
        <v/>
      </c>
      <c r="H397" s="252" t="str">
        <f>IF(Barèmes!H396="","",Barèmes!H396)</f>
        <v/>
      </c>
      <c r="I397" s="252" t="str">
        <f>IF(Barèmes!I396="","",Barèmes!I396)</f>
        <v/>
      </c>
      <c r="J397" s="240" t="str">
        <f>IF($G397="","",IF($C397=Listes!$B$32,IF('Instruction Barèmes'!$E397&lt;=Listes!$B$53,('Instruction Barèmes'!$E397*(VLOOKUP('Instruction Barèmes'!$D397,Listes!$A$54:$E$60,2,FALSE))),IF('Instruction Barèmes'!$E397&gt;Listes!$E$53,('Instruction Barèmes'!$E397*(VLOOKUP('Instruction Barèmes'!$D397,Listes!$A$54:$E$60,5,FALSE))),('Instruction Barèmes'!$E397*(VLOOKUP('Instruction Barèmes'!$D397,Listes!$A$54:$E$60,3,FALSE))+(VLOOKUP('Instruction Barèmes'!$D397,Listes!$A$54:$E$60,4,FALSE)))))))</f>
        <v/>
      </c>
      <c r="K397" s="240" t="str">
        <f>IF($G397="","",IF($C397=Listes!$B$31,IF('Instruction Barèmes'!$E397&lt;=Listes!$B$42,('Instruction Barèmes'!$E397*(VLOOKUP('Instruction Barèmes'!$D397,Listes!$A$43:$E$49,2,FALSE))),IF('Instruction Barèmes'!$E397&gt;Listes!$D$42,('Instruction Barèmes'!$E397*(VLOOKUP('Instruction Barèmes'!$D397,Listes!$A$43:$E$49,5,FALSE))),('Instruction Barèmes'!$E397*(VLOOKUP('Instruction Barèmes'!$D397,Listes!$A$43:$E$49,3,FALSE))+(VLOOKUP('Instruction Barèmes'!$D397,Listes!$A$43:$E$49,4,FALSE)))))))</f>
        <v/>
      </c>
      <c r="L397" s="240" t="str">
        <f>IF($G397="","",IF($C397=Listes!$B$34,Listes!$I$31,IF($C397=Listes!$B$35,(VLOOKUP('Instruction Barèmes'!$F397,Listes!$E$31:$F$36,2,FALSE)),IF($C397=Listes!$B$33,IF('Instruction Barèmes'!$E397&lt;=Listes!$A$64,'Instruction Barèmes'!$E397*Listes!$A$65,IF('Instruction Barèmes'!$E397&gt;Listes!$D$64,'Instruction Barèmes'!$E397*Listes!$D$65,(('Instruction Barèmes'!$E397*Listes!$B$65)+Listes!$C$65)))))))</f>
        <v/>
      </c>
      <c r="M397" s="279" t="str">
        <f>IF(Barèmes!M396="","",Barèmes!M396)</f>
        <v/>
      </c>
      <c r="N397" s="94" t="str">
        <f t="shared" si="24"/>
        <v/>
      </c>
      <c r="O397" s="254" t="str">
        <f t="shared" si="25"/>
        <v/>
      </c>
      <c r="P397" s="304" t="str">
        <f t="shared" si="26"/>
        <v/>
      </c>
      <c r="Q397" s="285" t="str">
        <f t="shared" si="27"/>
        <v/>
      </c>
      <c r="R397" s="259"/>
      <c r="S397" s="126"/>
    </row>
    <row r="398" spans="1:19" ht="20.100000000000001" customHeight="1" x14ac:dyDescent="0.25">
      <c r="A398" s="244">
        <v>392</v>
      </c>
      <c r="B398" s="252" t="str">
        <f>IF(Barèmes!B397="","",Barèmes!B397)</f>
        <v/>
      </c>
      <c r="C398" s="252" t="str">
        <f>IF(Barèmes!C397="","",Barèmes!C397)</f>
        <v/>
      </c>
      <c r="D398" s="252" t="str">
        <f>IF(Barèmes!D397="","",Barèmes!D397)</f>
        <v/>
      </c>
      <c r="E398" s="252" t="str">
        <f>IF(Barèmes!E397="","",Barèmes!E397)</f>
        <v/>
      </c>
      <c r="F398" s="252" t="str">
        <f>IF(Barèmes!F397="","",Barèmes!F397)</f>
        <v/>
      </c>
      <c r="G398" s="252" t="str">
        <f>IF(Barèmes!G397="","",Barèmes!G397)</f>
        <v/>
      </c>
      <c r="H398" s="252" t="str">
        <f>IF(Barèmes!H397="","",Barèmes!H397)</f>
        <v/>
      </c>
      <c r="I398" s="252" t="str">
        <f>IF(Barèmes!I397="","",Barèmes!I397)</f>
        <v/>
      </c>
      <c r="J398" s="240" t="str">
        <f>IF($G398="","",IF($C398=Listes!$B$32,IF('Instruction Barèmes'!$E398&lt;=Listes!$B$53,('Instruction Barèmes'!$E398*(VLOOKUP('Instruction Barèmes'!$D398,Listes!$A$54:$E$60,2,FALSE))),IF('Instruction Barèmes'!$E398&gt;Listes!$E$53,('Instruction Barèmes'!$E398*(VLOOKUP('Instruction Barèmes'!$D398,Listes!$A$54:$E$60,5,FALSE))),('Instruction Barèmes'!$E398*(VLOOKUP('Instruction Barèmes'!$D398,Listes!$A$54:$E$60,3,FALSE))+(VLOOKUP('Instruction Barèmes'!$D398,Listes!$A$54:$E$60,4,FALSE)))))))</f>
        <v/>
      </c>
      <c r="K398" s="240" t="str">
        <f>IF($G398="","",IF($C398=Listes!$B$31,IF('Instruction Barèmes'!$E398&lt;=Listes!$B$42,('Instruction Barèmes'!$E398*(VLOOKUP('Instruction Barèmes'!$D398,Listes!$A$43:$E$49,2,FALSE))),IF('Instruction Barèmes'!$E398&gt;Listes!$D$42,('Instruction Barèmes'!$E398*(VLOOKUP('Instruction Barèmes'!$D398,Listes!$A$43:$E$49,5,FALSE))),('Instruction Barèmes'!$E398*(VLOOKUP('Instruction Barèmes'!$D398,Listes!$A$43:$E$49,3,FALSE))+(VLOOKUP('Instruction Barèmes'!$D398,Listes!$A$43:$E$49,4,FALSE)))))))</f>
        <v/>
      </c>
      <c r="L398" s="240" t="str">
        <f>IF($G398="","",IF($C398=Listes!$B$34,Listes!$I$31,IF($C398=Listes!$B$35,(VLOOKUP('Instruction Barèmes'!$F398,Listes!$E$31:$F$36,2,FALSE)),IF($C398=Listes!$B$33,IF('Instruction Barèmes'!$E398&lt;=Listes!$A$64,'Instruction Barèmes'!$E398*Listes!$A$65,IF('Instruction Barèmes'!$E398&gt;Listes!$D$64,'Instruction Barèmes'!$E398*Listes!$D$65,(('Instruction Barèmes'!$E398*Listes!$B$65)+Listes!$C$65)))))))</f>
        <v/>
      </c>
      <c r="M398" s="279" t="str">
        <f>IF(Barèmes!M397="","",Barèmes!M397)</f>
        <v/>
      </c>
      <c r="N398" s="94" t="str">
        <f t="shared" si="24"/>
        <v/>
      </c>
      <c r="O398" s="254" t="str">
        <f t="shared" si="25"/>
        <v/>
      </c>
      <c r="P398" s="304" t="str">
        <f t="shared" si="26"/>
        <v/>
      </c>
      <c r="Q398" s="285" t="str">
        <f t="shared" si="27"/>
        <v/>
      </c>
      <c r="R398" s="259"/>
      <c r="S398" s="126"/>
    </row>
    <row r="399" spans="1:19" ht="20.100000000000001" customHeight="1" x14ac:dyDescent="0.25">
      <c r="A399" s="244">
        <v>393</v>
      </c>
      <c r="B399" s="252" t="str">
        <f>IF(Barèmes!B398="","",Barèmes!B398)</f>
        <v/>
      </c>
      <c r="C399" s="252" t="str">
        <f>IF(Barèmes!C398="","",Barèmes!C398)</f>
        <v/>
      </c>
      <c r="D399" s="252" t="str">
        <f>IF(Barèmes!D398="","",Barèmes!D398)</f>
        <v/>
      </c>
      <c r="E399" s="252" t="str">
        <f>IF(Barèmes!E398="","",Barèmes!E398)</f>
        <v/>
      </c>
      <c r="F399" s="252" t="str">
        <f>IF(Barèmes!F398="","",Barèmes!F398)</f>
        <v/>
      </c>
      <c r="G399" s="252" t="str">
        <f>IF(Barèmes!G398="","",Barèmes!G398)</f>
        <v/>
      </c>
      <c r="H399" s="252" t="str">
        <f>IF(Barèmes!H398="","",Barèmes!H398)</f>
        <v/>
      </c>
      <c r="I399" s="252" t="str">
        <f>IF(Barèmes!I398="","",Barèmes!I398)</f>
        <v/>
      </c>
      <c r="J399" s="240" t="str">
        <f>IF($G399="","",IF($C399=Listes!$B$32,IF('Instruction Barèmes'!$E399&lt;=Listes!$B$53,('Instruction Barèmes'!$E399*(VLOOKUP('Instruction Barèmes'!$D399,Listes!$A$54:$E$60,2,FALSE))),IF('Instruction Barèmes'!$E399&gt;Listes!$E$53,('Instruction Barèmes'!$E399*(VLOOKUP('Instruction Barèmes'!$D399,Listes!$A$54:$E$60,5,FALSE))),('Instruction Barèmes'!$E399*(VLOOKUP('Instruction Barèmes'!$D399,Listes!$A$54:$E$60,3,FALSE))+(VLOOKUP('Instruction Barèmes'!$D399,Listes!$A$54:$E$60,4,FALSE)))))))</f>
        <v/>
      </c>
      <c r="K399" s="240" t="str">
        <f>IF($G399="","",IF($C399=Listes!$B$31,IF('Instruction Barèmes'!$E399&lt;=Listes!$B$42,('Instruction Barèmes'!$E399*(VLOOKUP('Instruction Barèmes'!$D399,Listes!$A$43:$E$49,2,FALSE))),IF('Instruction Barèmes'!$E399&gt;Listes!$D$42,('Instruction Barèmes'!$E399*(VLOOKUP('Instruction Barèmes'!$D399,Listes!$A$43:$E$49,5,FALSE))),('Instruction Barèmes'!$E399*(VLOOKUP('Instruction Barèmes'!$D399,Listes!$A$43:$E$49,3,FALSE))+(VLOOKUP('Instruction Barèmes'!$D399,Listes!$A$43:$E$49,4,FALSE)))))))</f>
        <v/>
      </c>
      <c r="L399" s="240" t="str">
        <f>IF($G399="","",IF($C399=Listes!$B$34,Listes!$I$31,IF($C399=Listes!$B$35,(VLOOKUP('Instruction Barèmes'!$F399,Listes!$E$31:$F$36,2,FALSE)),IF($C399=Listes!$B$33,IF('Instruction Barèmes'!$E399&lt;=Listes!$A$64,'Instruction Barèmes'!$E399*Listes!$A$65,IF('Instruction Barèmes'!$E399&gt;Listes!$D$64,'Instruction Barèmes'!$E399*Listes!$D$65,(('Instruction Barèmes'!$E399*Listes!$B$65)+Listes!$C$65)))))))</f>
        <v/>
      </c>
      <c r="M399" s="279" t="str">
        <f>IF(Barèmes!M398="","",Barèmes!M398)</f>
        <v/>
      </c>
      <c r="N399" s="94" t="str">
        <f t="shared" si="24"/>
        <v/>
      </c>
      <c r="O399" s="254" t="str">
        <f t="shared" si="25"/>
        <v/>
      </c>
      <c r="P399" s="304" t="str">
        <f t="shared" si="26"/>
        <v/>
      </c>
      <c r="Q399" s="285" t="str">
        <f t="shared" si="27"/>
        <v/>
      </c>
      <c r="R399" s="259"/>
      <c r="S399" s="126"/>
    </row>
    <row r="400" spans="1:19" ht="20.100000000000001" customHeight="1" x14ac:dyDescent="0.25">
      <c r="A400" s="244">
        <v>394</v>
      </c>
      <c r="B400" s="252" t="str">
        <f>IF(Barèmes!B399="","",Barèmes!B399)</f>
        <v/>
      </c>
      <c r="C400" s="252" t="str">
        <f>IF(Barèmes!C399="","",Barèmes!C399)</f>
        <v/>
      </c>
      <c r="D400" s="252" t="str">
        <f>IF(Barèmes!D399="","",Barèmes!D399)</f>
        <v/>
      </c>
      <c r="E400" s="252" t="str">
        <f>IF(Barèmes!E399="","",Barèmes!E399)</f>
        <v/>
      </c>
      <c r="F400" s="252" t="str">
        <f>IF(Barèmes!F399="","",Barèmes!F399)</f>
        <v/>
      </c>
      <c r="G400" s="252" t="str">
        <f>IF(Barèmes!G399="","",Barèmes!G399)</f>
        <v/>
      </c>
      <c r="H400" s="252" t="str">
        <f>IF(Barèmes!H399="","",Barèmes!H399)</f>
        <v/>
      </c>
      <c r="I400" s="252" t="str">
        <f>IF(Barèmes!I399="","",Barèmes!I399)</f>
        <v/>
      </c>
      <c r="J400" s="240" t="str">
        <f>IF($G400="","",IF($C400=Listes!$B$32,IF('Instruction Barèmes'!$E400&lt;=Listes!$B$53,('Instruction Barèmes'!$E400*(VLOOKUP('Instruction Barèmes'!$D400,Listes!$A$54:$E$60,2,FALSE))),IF('Instruction Barèmes'!$E400&gt;Listes!$E$53,('Instruction Barèmes'!$E400*(VLOOKUP('Instruction Barèmes'!$D400,Listes!$A$54:$E$60,5,FALSE))),('Instruction Barèmes'!$E400*(VLOOKUP('Instruction Barèmes'!$D400,Listes!$A$54:$E$60,3,FALSE))+(VLOOKUP('Instruction Barèmes'!$D400,Listes!$A$54:$E$60,4,FALSE)))))))</f>
        <v/>
      </c>
      <c r="K400" s="240" t="str">
        <f>IF($G400="","",IF($C400=Listes!$B$31,IF('Instruction Barèmes'!$E400&lt;=Listes!$B$42,('Instruction Barèmes'!$E400*(VLOOKUP('Instruction Barèmes'!$D400,Listes!$A$43:$E$49,2,FALSE))),IF('Instruction Barèmes'!$E400&gt;Listes!$D$42,('Instruction Barèmes'!$E400*(VLOOKUP('Instruction Barèmes'!$D400,Listes!$A$43:$E$49,5,FALSE))),('Instruction Barèmes'!$E400*(VLOOKUP('Instruction Barèmes'!$D400,Listes!$A$43:$E$49,3,FALSE))+(VLOOKUP('Instruction Barèmes'!$D400,Listes!$A$43:$E$49,4,FALSE)))))))</f>
        <v/>
      </c>
      <c r="L400" s="240" t="str">
        <f>IF($G400="","",IF($C400=Listes!$B$34,Listes!$I$31,IF($C400=Listes!$B$35,(VLOOKUP('Instruction Barèmes'!$F400,Listes!$E$31:$F$36,2,FALSE)),IF($C400=Listes!$B$33,IF('Instruction Barèmes'!$E400&lt;=Listes!$A$64,'Instruction Barèmes'!$E400*Listes!$A$65,IF('Instruction Barèmes'!$E400&gt;Listes!$D$64,'Instruction Barèmes'!$E400*Listes!$D$65,(('Instruction Barèmes'!$E400*Listes!$B$65)+Listes!$C$65)))))))</f>
        <v/>
      </c>
      <c r="M400" s="279" t="str">
        <f>IF(Barèmes!M399="","",Barèmes!M399)</f>
        <v/>
      </c>
      <c r="N400" s="94" t="str">
        <f t="shared" si="24"/>
        <v/>
      </c>
      <c r="O400" s="254" t="str">
        <f t="shared" si="25"/>
        <v/>
      </c>
      <c r="P400" s="304" t="str">
        <f t="shared" si="26"/>
        <v/>
      </c>
      <c r="Q400" s="285" t="str">
        <f t="shared" si="27"/>
        <v/>
      </c>
      <c r="R400" s="259"/>
      <c r="S400" s="126"/>
    </row>
    <row r="401" spans="1:19" ht="20.100000000000001" customHeight="1" x14ac:dyDescent="0.25">
      <c r="A401" s="244">
        <v>395</v>
      </c>
      <c r="B401" s="252" t="str">
        <f>IF(Barèmes!B400="","",Barèmes!B400)</f>
        <v/>
      </c>
      <c r="C401" s="252" t="str">
        <f>IF(Barèmes!C400="","",Barèmes!C400)</f>
        <v/>
      </c>
      <c r="D401" s="252" t="str">
        <f>IF(Barèmes!D400="","",Barèmes!D400)</f>
        <v/>
      </c>
      <c r="E401" s="252" t="str">
        <f>IF(Barèmes!E400="","",Barèmes!E400)</f>
        <v/>
      </c>
      <c r="F401" s="252" t="str">
        <f>IF(Barèmes!F400="","",Barèmes!F400)</f>
        <v/>
      </c>
      <c r="G401" s="252" t="str">
        <f>IF(Barèmes!G400="","",Barèmes!G400)</f>
        <v/>
      </c>
      <c r="H401" s="252" t="str">
        <f>IF(Barèmes!H400="","",Barèmes!H400)</f>
        <v/>
      </c>
      <c r="I401" s="252" t="str">
        <f>IF(Barèmes!I400="","",Barèmes!I400)</f>
        <v/>
      </c>
      <c r="J401" s="240" t="str">
        <f>IF($G401="","",IF($C401=Listes!$B$32,IF('Instruction Barèmes'!$E401&lt;=Listes!$B$53,('Instruction Barèmes'!$E401*(VLOOKUP('Instruction Barèmes'!$D401,Listes!$A$54:$E$60,2,FALSE))),IF('Instruction Barèmes'!$E401&gt;Listes!$E$53,('Instruction Barèmes'!$E401*(VLOOKUP('Instruction Barèmes'!$D401,Listes!$A$54:$E$60,5,FALSE))),('Instruction Barèmes'!$E401*(VLOOKUP('Instruction Barèmes'!$D401,Listes!$A$54:$E$60,3,FALSE))+(VLOOKUP('Instruction Barèmes'!$D401,Listes!$A$54:$E$60,4,FALSE)))))))</f>
        <v/>
      </c>
      <c r="K401" s="240" t="str">
        <f>IF($G401="","",IF($C401=Listes!$B$31,IF('Instruction Barèmes'!$E401&lt;=Listes!$B$42,('Instruction Barèmes'!$E401*(VLOOKUP('Instruction Barèmes'!$D401,Listes!$A$43:$E$49,2,FALSE))),IF('Instruction Barèmes'!$E401&gt;Listes!$D$42,('Instruction Barèmes'!$E401*(VLOOKUP('Instruction Barèmes'!$D401,Listes!$A$43:$E$49,5,FALSE))),('Instruction Barèmes'!$E401*(VLOOKUP('Instruction Barèmes'!$D401,Listes!$A$43:$E$49,3,FALSE))+(VLOOKUP('Instruction Barèmes'!$D401,Listes!$A$43:$E$49,4,FALSE)))))))</f>
        <v/>
      </c>
      <c r="L401" s="240" t="str">
        <f>IF($G401="","",IF($C401=Listes!$B$34,Listes!$I$31,IF($C401=Listes!$B$35,(VLOOKUP('Instruction Barèmes'!$F401,Listes!$E$31:$F$36,2,FALSE)),IF($C401=Listes!$B$33,IF('Instruction Barèmes'!$E401&lt;=Listes!$A$64,'Instruction Barèmes'!$E401*Listes!$A$65,IF('Instruction Barèmes'!$E401&gt;Listes!$D$64,'Instruction Barèmes'!$E401*Listes!$D$65,(('Instruction Barèmes'!$E401*Listes!$B$65)+Listes!$C$65)))))))</f>
        <v/>
      </c>
      <c r="M401" s="279" t="str">
        <f>IF(Barèmes!M400="","",Barèmes!M400)</f>
        <v/>
      </c>
      <c r="N401" s="94" t="str">
        <f t="shared" si="24"/>
        <v/>
      </c>
      <c r="O401" s="254" t="str">
        <f t="shared" si="25"/>
        <v/>
      </c>
      <c r="P401" s="304" t="str">
        <f t="shared" si="26"/>
        <v/>
      </c>
      <c r="Q401" s="285" t="str">
        <f t="shared" si="27"/>
        <v/>
      </c>
      <c r="R401" s="259"/>
      <c r="S401" s="126"/>
    </row>
    <row r="402" spans="1:19" ht="20.100000000000001" customHeight="1" x14ac:dyDescent="0.25">
      <c r="A402" s="244">
        <v>396</v>
      </c>
      <c r="B402" s="252" t="str">
        <f>IF(Barèmes!B401="","",Barèmes!B401)</f>
        <v/>
      </c>
      <c r="C402" s="252" t="str">
        <f>IF(Barèmes!C401="","",Barèmes!C401)</f>
        <v/>
      </c>
      <c r="D402" s="252" t="str">
        <f>IF(Barèmes!D401="","",Barèmes!D401)</f>
        <v/>
      </c>
      <c r="E402" s="252" t="str">
        <f>IF(Barèmes!E401="","",Barèmes!E401)</f>
        <v/>
      </c>
      <c r="F402" s="252" t="str">
        <f>IF(Barèmes!F401="","",Barèmes!F401)</f>
        <v/>
      </c>
      <c r="G402" s="252" t="str">
        <f>IF(Barèmes!G401="","",Barèmes!G401)</f>
        <v/>
      </c>
      <c r="H402" s="252" t="str">
        <f>IF(Barèmes!H401="","",Barèmes!H401)</f>
        <v/>
      </c>
      <c r="I402" s="252" t="str">
        <f>IF(Barèmes!I401="","",Barèmes!I401)</f>
        <v/>
      </c>
      <c r="J402" s="240" t="str">
        <f>IF($G402="","",IF($C402=Listes!$B$32,IF('Instruction Barèmes'!$E402&lt;=Listes!$B$53,('Instruction Barèmes'!$E402*(VLOOKUP('Instruction Barèmes'!$D402,Listes!$A$54:$E$60,2,FALSE))),IF('Instruction Barèmes'!$E402&gt;Listes!$E$53,('Instruction Barèmes'!$E402*(VLOOKUP('Instruction Barèmes'!$D402,Listes!$A$54:$E$60,5,FALSE))),('Instruction Barèmes'!$E402*(VLOOKUP('Instruction Barèmes'!$D402,Listes!$A$54:$E$60,3,FALSE))+(VLOOKUP('Instruction Barèmes'!$D402,Listes!$A$54:$E$60,4,FALSE)))))))</f>
        <v/>
      </c>
      <c r="K402" s="240" t="str">
        <f>IF($G402="","",IF($C402=Listes!$B$31,IF('Instruction Barèmes'!$E402&lt;=Listes!$B$42,('Instruction Barèmes'!$E402*(VLOOKUP('Instruction Barèmes'!$D402,Listes!$A$43:$E$49,2,FALSE))),IF('Instruction Barèmes'!$E402&gt;Listes!$D$42,('Instruction Barèmes'!$E402*(VLOOKUP('Instruction Barèmes'!$D402,Listes!$A$43:$E$49,5,FALSE))),('Instruction Barèmes'!$E402*(VLOOKUP('Instruction Barèmes'!$D402,Listes!$A$43:$E$49,3,FALSE))+(VLOOKUP('Instruction Barèmes'!$D402,Listes!$A$43:$E$49,4,FALSE)))))))</f>
        <v/>
      </c>
      <c r="L402" s="240" t="str">
        <f>IF($G402="","",IF($C402=Listes!$B$34,Listes!$I$31,IF($C402=Listes!$B$35,(VLOOKUP('Instruction Barèmes'!$F402,Listes!$E$31:$F$36,2,FALSE)),IF($C402=Listes!$B$33,IF('Instruction Barèmes'!$E402&lt;=Listes!$A$64,'Instruction Barèmes'!$E402*Listes!$A$65,IF('Instruction Barèmes'!$E402&gt;Listes!$D$64,'Instruction Barèmes'!$E402*Listes!$D$65,(('Instruction Barèmes'!$E402*Listes!$B$65)+Listes!$C$65)))))))</f>
        <v/>
      </c>
      <c r="M402" s="279" t="str">
        <f>IF(Barèmes!M401="","",Barèmes!M401)</f>
        <v/>
      </c>
      <c r="N402" s="94" t="str">
        <f t="shared" si="24"/>
        <v/>
      </c>
      <c r="O402" s="254" t="str">
        <f t="shared" si="25"/>
        <v/>
      </c>
      <c r="P402" s="304" t="str">
        <f t="shared" si="26"/>
        <v/>
      </c>
      <c r="Q402" s="285" t="str">
        <f t="shared" si="27"/>
        <v/>
      </c>
      <c r="R402" s="259"/>
      <c r="S402" s="126"/>
    </row>
    <row r="403" spans="1:19" ht="20.100000000000001" customHeight="1" x14ac:dyDescent="0.25">
      <c r="A403" s="244">
        <v>397</v>
      </c>
      <c r="B403" s="252" t="str">
        <f>IF(Barèmes!B402="","",Barèmes!B402)</f>
        <v/>
      </c>
      <c r="C403" s="252" t="str">
        <f>IF(Barèmes!C402="","",Barèmes!C402)</f>
        <v/>
      </c>
      <c r="D403" s="252" t="str">
        <f>IF(Barèmes!D402="","",Barèmes!D402)</f>
        <v/>
      </c>
      <c r="E403" s="252" t="str">
        <f>IF(Barèmes!E402="","",Barèmes!E402)</f>
        <v/>
      </c>
      <c r="F403" s="252" t="str">
        <f>IF(Barèmes!F402="","",Barèmes!F402)</f>
        <v/>
      </c>
      <c r="G403" s="252" t="str">
        <f>IF(Barèmes!G402="","",Barèmes!G402)</f>
        <v/>
      </c>
      <c r="H403" s="252" t="str">
        <f>IF(Barèmes!H402="","",Barèmes!H402)</f>
        <v/>
      </c>
      <c r="I403" s="252" t="str">
        <f>IF(Barèmes!I402="","",Barèmes!I402)</f>
        <v/>
      </c>
      <c r="J403" s="240" t="str">
        <f>IF($G403="","",IF($C403=Listes!$B$32,IF('Instruction Barèmes'!$E403&lt;=Listes!$B$53,('Instruction Barèmes'!$E403*(VLOOKUP('Instruction Barèmes'!$D403,Listes!$A$54:$E$60,2,FALSE))),IF('Instruction Barèmes'!$E403&gt;Listes!$E$53,('Instruction Barèmes'!$E403*(VLOOKUP('Instruction Barèmes'!$D403,Listes!$A$54:$E$60,5,FALSE))),('Instruction Barèmes'!$E403*(VLOOKUP('Instruction Barèmes'!$D403,Listes!$A$54:$E$60,3,FALSE))+(VLOOKUP('Instruction Barèmes'!$D403,Listes!$A$54:$E$60,4,FALSE)))))))</f>
        <v/>
      </c>
      <c r="K403" s="240" t="str">
        <f>IF($G403="","",IF($C403=Listes!$B$31,IF('Instruction Barèmes'!$E403&lt;=Listes!$B$42,('Instruction Barèmes'!$E403*(VLOOKUP('Instruction Barèmes'!$D403,Listes!$A$43:$E$49,2,FALSE))),IF('Instruction Barèmes'!$E403&gt;Listes!$D$42,('Instruction Barèmes'!$E403*(VLOOKUP('Instruction Barèmes'!$D403,Listes!$A$43:$E$49,5,FALSE))),('Instruction Barèmes'!$E403*(VLOOKUP('Instruction Barèmes'!$D403,Listes!$A$43:$E$49,3,FALSE))+(VLOOKUP('Instruction Barèmes'!$D403,Listes!$A$43:$E$49,4,FALSE)))))))</f>
        <v/>
      </c>
      <c r="L403" s="240" t="str">
        <f>IF($G403="","",IF($C403=Listes!$B$34,Listes!$I$31,IF($C403=Listes!$B$35,(VLOOKUP('Instruction Barèmes'!$F403,Listes!$E$31:$F$36,2,FALSE)),IF($C403=Listes!$B$33,IF('Instruction Barèmes'!$E403&lt;=Listes!$A$64,'Instruction Barèmes'!$E403*Listes!$A$65,IF('Instruction Barèmes'!$E403&gt;Listes!$D$64,'Instruction Barèmes'!$E403*Listes!$D$65,(('Instruction Barèmes'!$E403*Listes!$B$65)+Listes!$C$65)))))))</f>
        <v/>
      </c>
      <c r="M403" s="279" t="str">
        <f>IF(Barèmes!M402="","",Barèmes!M402)</f>
        <v/>
      </c>
      <c r="N403" s="94" t="str">
        <f t="shared" si="24"/>
        <v/>
      </c>
      <c r="O403" s="254" t="str">
        <f t="shared" si="25"/>
        <v/>
      </c>
      <c r="P403" s="304" t="str">
        <f t="shared" si="26"/>
        <v/>
      </c>
      <c r="Q403" s="285" t="str">
        <f t="shared" si="27"/>
        <v/>
      </c>
      <c r="R403" s="259"/>
      <c r="S403" s="126"/>
    </row>
    <row r="404" spans="1:19" ht="20.100000000000001" customHeight="1" x14ac:dyDescent="0.25">
      <c r="A404" s="244">
        <v>398</v>
      </c>
      <c r="B404" s="252" t="str">
        <f>IF(Barèmes!B403="","",Barèmes!B403)</f>
        <v/>
      </c>
      <c r="C404" s="252" t="str">
        <f>IF(Barèmes!C403="","",Barèmes!C403)</f>
        <v/>
      </c>
      <c r="D404" s="252" t="str">
        <f>IF(Barèmes!D403="","",Barèmes!D403)</f>
        <v/>
      </c>
      <c r="E404" s="252" t="str">
        <f>IF(Barèmes!E403="","",Barèmes!E403)</f>
        <v/>
      </c>
      <c r="F404" s="252" t="str">
        <f>IF(Barèmes!F403="","",Barèmes!F403)</f>
        <v/>
      </c>
      <c r="G404" s="252" t="str">
        <f>IF(Barèmes!G403="","",Barèmes!G403)</f>
        <v/>
      </c>
      <c r="H404" s="252" t="str">
        <f>IF(Barèmes!H403="","",Barèmes!H403)</f>
        <v/>
      </c>
      <c r="I404" s="252" t="str">
        <f>IF(Barèmes!I403="","",Barèmes!I403)</f>
        <v/>
      </c>
      <c r="J404" s="240" t="str">
        <f>IF($G404="","",IF($C404=Listes!$B$32,IF('Instruction Barèmes'!$E404&lt;=Listes!$B$53,('Instruction Barèmes'!$E404*(VLOOKUP('Instruction Barèmes'!$D404,Listes!$A$54:$E$60,2,FALSE))),IF('Instruction Barèmes'!$E404&gt;Listes!$E$53,('Instruction Barèmes'!$E404*(VLOOKUP('Instruction Barèmes'!$D404,Listes!$A$54:$E$60,5,FALSE))),('Instruction Barèmes'!$E404*(VLOOKUP('Instruction Barèmes'!$D404,Listes!$A$54:$E$60,3,FALSE))+(VLOOKUP('Instruction Barèmes'!$D404,Listes!$A$54:$E$60,4,FALSE)))))))</f>
        <v/>
      </c>
      <c r="K404" s="240" t="str">
        <f>IF($G404="","",IF($C404=Listes!$B$31,IF('Instruction Barèmes'!$E404&lt;=Listes!$B$42,('Instruction Barèmes'!$E404*(VLOOKUP('Instruction Barèmes'!$D404,Listes!$A$43:$E$49,2,FALSE))),IF('Instruction Barèmes'!$E404&gt;Listes!$D$42,('Instruction Barèmes'!$E404*(VLOOKUP('Instruction Barèmes'!$D404,Listes!$A$43:$E$49,5,FALSE))),('Instruction Barèmes'!$E404*(VLOOKUP('Instruction Barèmes'!$D404,Listes!$A$43:$E$49,3,FALSE))+(VLOOKUP('Instruction Barèmes'!$D404,Listes!$A$43:$E$49,4,FALSE)))))))</f>
        <v/>
      </c>
      <c r="L404" s="240" t="str">
        <f>IF($G404="","",IF($C404=Listes!$B$34,Listes!$I$31,IF($C404=Listes!$B$35,(VLOOKUP('Instruction Barèmes'!$F404,Listes!$E$31:$F$36,2,FALSE)),IF($C404=Listes!$B$33,IF('Instruction Barèmes'!$E404&lt;=Listes!$A$64,'Instruction Barèmes'!$E404*Listes!$A$65,IF('Instruction Barèmes'!$E404&gt;Listes!$D$64,'Instruction Barèmes'!$E404*Listes!$D$65,(('Instruction Barèmes'!$E404*Listes!$B$65)+Listes!$C$65)))))))</f>
        <v/>
      </c>
      <c r="M404" s="279" t="str">
        <f>IF(Barèmes!M403="","",Barèmes!M403)</f>
        <v/>
      </c>
      <c r="N404" s="94" t="str">
        <f t="shared" si="24"/>
        <v/>
      </c>
      <c r="O404" s="254" t="str">
        <f t="shared" si="25"/>
        <v/>
      </c>
      <c r="P404" s="304" t="str">
        <f t="shared" si="26"/>
        <v/>
      </c>
      <c r="Q404" s="285" t="str">
        <f t="shared" si="27"/>
        <v/>
      </c>
      <c r="R404" s="259"/>
      <c r="S404" s="126"/>
    </row>
    <row r="405" spans="1:19" ht="20.100000000000001" customHeight="1" x14ac:dyDescent="0.25">
      <c r="A405" s="244">
        <v>399</v>
      </c>
      <c r="B405" s="252" t="str">
        <f>IF(Barèmes!B404="","",Barèmes!B404)</f>
        <v/>
      </c>
      <c r="C405" s="252" t="str">
        <f>IF(Barèmes!C404="","",Barèmes!C404)</f>
        <v/>
      </c>
      <c r="D405" s="252" t="str">
        <f>IF(Barèmes!D404="","",Barèmes!D404)</f>
        <v/>
      </c>
      <c r="E405" s="252" t="str">
        <f>IF(Barèmes!E404="","",Barèmes!E404)</f>
        <v/>
      </c>
      <c r="F405" s="252" t="str">
        <f>IF(Barèmes!F404="","",Barèmes!F404)</f>
        <v/>
      </c>
      <c r="G405" s="252" t="str">
        <f>IF(Barèmes!G404="","",Barèmes!G404)</f>
        <v/>
      </c>
      <c r="H405" s="252" t="str">
        <f>IF(Barèmes!H404="","",Barèmes!H404)</f>
        <v/>
      </c>
      <c r="I405" s="252" t="str">
        <f>IF(Barèmes!I404="","",Barèmes!I404)</f>
        <v/>
      </c>
      <c r="J405" s="240" t="str">
        <f>IF($G405="","",IF($C405=Listes!$B$32,IF('Instruction Barèmes'!$E405&lt;=Listes!$B$53,('Instruction Barèmes'!$E405*(VLOOKUP('Instruction Barèmes'!$D405,Listes!$A$54:$E$60,2,FALSE))),IF('Instruction Barèmes'!$E405&gt;Listes!$E$53,('Instruction Barèmes'!$E405*(VLOOKUP('Instruction Barèmes'!$D405,Listes!$A$54:$E$60,5,FALSE))),('Instruction Barèmes'!$E405*(VLOOKUP('Instruction Barèmes'!$D405,Listes!$A$54:$E$60,3,FALSE))+(VLOOKUP('Instruction Barèmes'!$D405,Listes!$A$54:$E$60,4,FALSE)))))))</f>
        <v/>
      </c>
      <c r="K405" s="240" t="str">
        <f>IF($G405="","",IF($C405=Listes!$B$31,IF('Instruction Barèmes'!$E405&lt;=Listes!$B$42,('Instruction Barèmes'!$E405*(VLOOKUP('Instruction Barèmes'!$D405,Listes!$A$43:$E$49,2,FALSE))),IF('Instruction Barèmes'!$E405&gt;Listes!$D$42,('Instruction Barèmes'!$E405*(VLOOKUP('Instruction Barèmes'!$D405,Listes!$A$43:$E$49,5,FALSE))),('Instruction Barèmes'!$E405*(VLOOKUP('Instruction Barèmes'!$D405,Listes!$A$43:$E$49,3,FALSE))+(VLOOKUP('Instruction Barèmes'!$D405,Listes!$A$43:$E$49,4,FALSE)))))))</f>
        <v/>
      </c>
      <c r="L405" s="240" t="str">
        <f>IF($G405="","",IF($C405=Listes!$B$34,Listes!$I$31,IF($C405=Listes!$B$35,(VLOOKUP('Instruction Barèmes'!$F405,Listes!$E$31:$F$36,2,FALSE)),IF($C405=Listes!$B$33,IF('Instruction Barèmes'!$E405&lt;=Listes!$A$64,'Instruction Barèmes'!$E405*Listes!$A$65,IF('Instruction Barèmes'!$E405&gt;Listes!$D$64,'Instruction Barèmes'!$E405*Listes!$D$65,(('Instruction Barèmes'!$E405*Listes!$B$65)+Listes!$C$65)))))))</f>
        <v/>
      </c>
      <c r="M405" s="279" t="str">
        <f>IF(Barèmes!M404="","",Barèmes!M404)</f>
        <v/>
      </c>
      <c r="N405" s="94" t="str">
        <f t="shared" si="24"/>
        <v/>
      </c>
      <c r="O405" s="254" t="str">
        <f t="shared" si="25"/>
        <v/>
      </c>
      <c r="P405" s="304" t="str">
        <f t="shared" si="26"/>
        <v/>
      </c>
      <c r="Q405" s="285" t="str">
        <f t="shared" si="27"/>
        <v/>
      </c>
      <c r="R405" s="259"/>
      <c r="S405" s="126"/>
    </row>
    <row r="406" spans="1:19" ht="20.100000000000001" customHeight="1" x14ac:dyDescent="0.25">
      <c r="A406" s="244">
        <v>400</v>
      </c>
      <c r="B406" s="252" t="str">
        <f>IF(Barèmes!B405="","",Barèmes!B405)</f>
        <v/>
      </c>
      <c r="C406" s="252" t="str">
        <f>IF(Barèmes!C405="","",Barèmes!C405)</f>
        <v/>
      </c>
      <c r="D406" s="252" t="str">
        <f>IF(Barèmes!D405="","",Barèmes!D405)</f>
        <v/>
      </c>
      <c r="E406" s="252" t="str">
        <f>IF(Barèmes!E405="","",Barèmes!E405)</f>
        <v/>
      </c>
      <c r="F406" s="252" t="str">
        <f>IF(Barèmes!F405="","",Barèmes!F405)</f>
        <v/>
      </c>
      <c r="G406" s="252" t="str">
        <f>IF(Barèmes!G405="","",Barèmes!G405)</f>
        <v/>
      </c>
      <c r="H406" s="252" t="str">
        <f>IF(Barèmes!H405="","",Barèmes!H405)</f>
        <v/>
      </c>
      <c r="I406" s="252" t="str">
        <f>IF(Barèmes!I405="","",Barèmes!I405)</f>
        <v/>
      </c>
      <c r="J406" s="240" t="str">
        <f>IF($G406="","",IF($C406=Listes!$B$32,IF('Instruction Barèmes'!$E406&lt;=Listes!$B$53,('Instruction Barèmes'!$E406*(VLOOKUP('Instruction Barèmes'!$D406,Listes!$A$54:$E$60,2,FALSE))),IF('Instruction Barèmes'!$E406&gt;Listes!$E$53,('Instruction Barèmes'!$E406*(VLOOKUP('Instruction Barèmes'!$D406,Listes!$A$54:$E$60,5,FALSE))),('Instruction Barèmes'!$E406*(VLOOKUP('Instruction Barèmes'!$D406,Listes!$A$54:$E$60,3,FALSE))+(VLOOKUP('Instruction Barèmes'!$D406,Listes!$A$54:$E$60,4,FALSE)))))))</f>
        <v/>
      </c>
      <c r="K406" s="240" t="str">
        <f>IF($G406="","",IF($C406=Listes!$B$31,IF('Instruction Barèmes'!$E406&lt;=Listes!$B$42,('Instruction Barèmes'!$E406*(VLOOKUP('Instruction Barèmes'!$D406,Listes!$A$43:$E$49,2,FALSE))),IF('Instruction Barèmes'!$E406&gt;Listes!$D$42,('Instruction Barèmes'!$E406*(VLOOKUP('Instruction Barèmes'!$D406,Listes!$A$43:$E$49,5,FALSE))),('Instruction Barèmes'!$E406*(VLOOKUP('Instruction Barèmes'!$D406,Listes!$A$43:$E$49,3,FALSE))+(VLOOKUP('Instruction Barèmes'!$D406,Listes!$A$43:$E$49,4,FALSE)))))))</f>
        <v/>
      </c>
      <c r="L406" s="240" t="str">
        <f>IF($G406="","",IF($C406=Listes!$B$34,Listes!$I$31,IF($C406=Listes!$B$35,(VLOOKUP('Instruction Barèmes'!$F406,Listes!$E$31:$F$36,2,FALSE)),IF($C406=Listes!$B$33,IF('Instruction Barèmes'!$E406&lt;=Listes!$A$64,'Instruction Barèmes'!$E406*Listes!$A$65,IF('Instruction Barèmes'!$E406&gt;Listes!$D$64,'Instruction Barèmes'!$E406*Listes!$D$65,(('Instruction Barèmes'!$E406*Listes!$B$65)+Listes!$C$65)))))))</f>
        <v/>
      </c>
      <c r="M406" s="279" t="str">
        <f>IF(Barèmes!M405="","",Barèmes!M405)</f>
        <v/>
      </c>
      <c r="N406" s="94" t="str">
        <f t="shared" si="24"/>
        <v/>
      </c>
      <c r="O406" s="254" t="str">
        <f t="shared" si="25"/>
        <v/>
      </c>
      <c r="P406" s="304" t="str">
        <f t="shared" si="26"/>
        <v/>
      </c>
      <c r="Q406" s="285" t="str">
        <f t="shared" si="27"/>
        <v/>
      </c>
      <c r="R406" s="259"/>
      <c r="S406" s="126"/>
    </row>
    <row r="407" spans="1:19" ht="20.100000000000001" customHeight="1" x14ac:dyDescent="0.25">
      <c r="A407" s="244">
        <v>401</v>
      </c>
      <c r="B407" s="252" t="str">
        <f>IF(Barèmes!B406="","",Barèmes!B406)</f>
        <v/>
      </c>
      <c r="C407" s="252" t="str">
        <f>IF(Barèmes!C406="","",Barèmes!C406)</f>
        <v/>
      </c>
      <c r="D407" s="252" t="str">
        <f>IF(Barèmes!D406="","",Barèmes!D406)</f>
        <v/>
      </c>
      <c r="E407" s="252" t="str">
        <f>IF(Barèmes!E406="","",Barèmes!E406)</f>
        <v/>
      </c>
      <c r="F407" s="252" t="str">
        <f>IF(Barèmes!F406="","",Barèmes!F406)</f>
        <v/>
      </c>
      <c r="G407" s="252" t="str">
        <f>IF(Barèmes!G406="","",Barèmes!G406)</f>
        <v/>
      </c>
      <c r="H407" s="252" t="str">
        <f>IF(Barèmes!H406="","",Barèmes!H406)</f>
        <v/>
      </c>
      <c r="I407" s="252" t="str">
        <f>IF(Barèmes!I406="","",Barèmes!I406)</f>
        <v/>
      </c>
      <c r="J407" s="240" t="str">
        <f>IF($G407="","",IF($C407=Listes!$B$32,IF('Instruction Barèmes'!$E407&lt;=Listes!$B$53,('Instruction Barèmes'!$E407*(VLOOKUP('Instruction Barèmes'!$D407,Listes!$A$54:$E$60,2,FALSE))),IF('Instruction Barèmes'!$E407&gt;Listes!$E$53,('Instruction Barèmes'!$E407*(VLOOKUP('Instruction Barèmes'!$D407,Listes!$A$54:$E$60,5,FALSE))),('Instruction Barèmes'!$E407*(VLOOKUP('Instruction Barèmes'!$D407,Listes!$A$54:$E$60,3,FALSE))+(VLOOKUP('Instruction Barèmes'!$D407,Listes!$A$54:$E$60,4,FALSE)))))))</f>
        <v/>
      </c>
      <c r="K407" s="240" t="str">
        <f>IF($G407="","",IF($C407=Listes!$B$31,IF('Instruction Barèmes'!$E407&lt;=Listes!$B$42,('Instruction Barèmes'!$E407*(VLOOKUP('Instruction Barèmes'!$D407,Listes!$A$43:$E$49,2,FALSE))),IF('Instruction Barèmes'!$E407&gt;Listes!$D$42,('Instruction Barèmes'!$E407*(VLOOKUP('Instruction Barèmes'!$D407,Listes!$A$43:$E$49,5,FALSE))),('Instruction Barèmes'!$E407*(VLOOKUP('Instruction Barèmes'!$D407,Listes!$A$43:$E$49,3,FALSE))+(VLOOKUP('Instruction Barèmes'!$D407,Listes!$A$43:$E$49,4,FALSE)))))))</f>
        <v/>
      </c>
      <c r="L407" s="240" t="str">
        <f>IF($G407="","",IF($C407=Listes!$B$34,Listes!$I$31,IF($C407=Listes!$B$35,(VLOOKUP('Instruction Barèmes'!$F407,Listes!$E$31:$F$36,2,FALSE)),IF($C407=Listes!$B$33,IF('Instruction Barèmes'!$E407&lt;=Listes!$A$64,'Instruction Barèmes'!$E407*Listes!$A$65,IF('Instruction Barèmes'!$E407&gt;Listes!$D$64,'Instruction Barèmes'!$E407*Listes!$D$65,(('Instruction Barèmes'!$E407*Listes!$B$65)+Listes!$C$65)))))))</f>
        <v/>
      </c>
      <c r="M407" s="279" t="str">
        <f>IF(Barèmes!M406="","",Barèmes!M406)</f>
        <v/>
      </c>
      <c r="N407" s="94" t="str">
        <f t="shared" si="24"/>
        <v/>
      </c>
      <c r="O407" s="254" t="str">
        <f t="shared" si="25"/>
        <v/>
      </c>
      <c r="P407" s="304" t="str">
        <f t="shared" si="26"/>
        <v/>
      </c>
      <c r="Q407" s="285" t="str">
        <f t="shared" si="27"/>
        <v/>
      </c>
      <c r="R407" s="259"/>
      <c r="S407" s="126"/>
    </row>
    <row r="408" spans="1:19" ht="20.100000000000001" customHeight="1" x14ac:dyDescent="0.25">
      <c r="A408" s="244">
        <v>402</v>
      </c>
      <c r="B408" s="252" t="str">
        <f>IF(Barèmes!B407="","",Barèmes!B407)</f>
        <v/>
      </c>
      <c r="C408" s="252" t="str">
        <f>IF(Barèmes!C407="","",Barèmes!C407)</f>
        <v/>
      </c>
      <c r="D408" s="252" t="str">
        <f>IF(Barèmes!D407="","",Barèmes!D407)</f>
        <v/>
      </c>
      <c r="E408" s="252" t="str">
        <f>IF(Barèmes!E407="","",Barèmes!E407)</f>
        <v/>
      </c>
      <c r="F408" s="252" t="str">
        <f>IF(Barèmes!F407="","",Barèmes!F407)</f>
        <v/>
      </c>
      <c r="G408" s="252" t="str">
        <f>IF(Barèmes!G407="","",Barèmes!G407)</f>
        <v/>
      </c>
      <c r="H408" s="252" t="str">
        <f>IF(Barèmes!H407="","",Barèmes!H407)</f>
        <v/>
      </c>
      <c r="I408" s="252" t="str">
        <f>IF(Barèmes!I407="","",Barèmes!I407)</f>
        <v/>
      </c>
      <c r="J408" s="240" t="str">
        <f>IF($G408="","",IF($C408=Listes!$B$32,IF('Instruction Barèmes'!$E408&lt;=Listes!$B$53,('Instruction Barèmes'!$E408*(VLOOKUP('Instruction Barèmes'!$D408,Listes!$A$54:$E$60,2,FALSE))),IF('Instruction Barèmes'!$E408&gt;Listes!$E$53,('Instruction Barèmes'!$E408*(VLOOKUP('Instruction Barèmes'!$D408,Listes!$A$54:$E$60,5,FALSE))),('Instruction Barèmes'!$E408*(VLOOKUP('Instruction Barèmes'!$D408,Listes!$A$54:$E$60,3,FALSE))+(VLOOKUP('Instruction Barèmes'!$D408,Listes!$A$54:$E$60,4,FALSE)))))))</f>
        <v/>
      </c>
      <c r="K408" s="240" t="str">
        <f>IF($G408="","",IF($C408=Listes!$B$31,IF('Instruction Barèmes'!$E408&lt;=Listes!$B$42,('Instruction Barèmes'!$E408*(VLOOKUP('Instruction Barèmes'!$D408,Listes!$A$43:$E$49,2,FALSE))),IF('Instruction Barèmes'!$E408&gt;Listes!$D$42,('Instruction Barèmes'!$E408*(VLOOKUP('Instruction Barèmes'!$D408,Listes!$A$43:$E$49,5,FALSE))),('Instruction Barèmes'!$E408*(VLOOKUP('Instruction Barèmes'!$D408,Listes!$A$43:$E$49,3,FALSE))+(VLOOKUP('Instruction Barèmes'!$D408,Listes!$A$43:$E$49,4,FALSE)))))))</f>
        <v/>
      </c>
      <c r="L408" s="240" t="str">
        <f>IF($G408="","",IF($C408=Listes!$B$34,Listes!$I$31,IF($C408=Listes!$B$35,(VLOOKUP('Instruction Barèmes'!$F408,Listes!$E$31:$F$36,2,FALSE)),IF($C408=Listes!$B$33,IF('Instruction Barèmes'!$E408&lt;=Listes!$A$64,'Instruction Barèmes'!$E408*Listes!$A$65,IF('Instruction Barèmes'!$E408&gt;Listes!$D$64,'Instruction Barèmes'!$E408*Listes!$D$65,(('Instruction Barèmes'!$E408*Listes!$B$65)+Listes!$C$65)))))))</f>
        <v/>
      </c>
      <c r="M408" s="279" t="str">
        <f>IF(Barèmes!M407="","",Barèmes!M407)</f>
        <v/>
      </c>
      <c r="N408" s="94" t="str">
        <f t="shared" si="24"/>
        <v/>
      </c>
      <c r="O408" s="254" t="str">
        <f t="shared" si="25"/>
        <v/>
      </c>
      <c r="P408" s="304" t="str">
        <f t="shared" si="26"/>
        <v/>
      </c>
      <c r="Q408" s="285" t="str">
        <f t="shared" si="27"/>
        <v/>
      </c>
      <c r="R408" s="259"/>
      <c r="S408" s="126"/>
    </row>
    <row r="409" spans="1:19" ht="20.100000000000001" customHeight="1" x14ac:dyDescent="0.25">
      <c r="A409" s="244">
        <v>403</v>
      </c>
      <c r="B409" s="252" t="str">
        <f>IF(Barèmes!B408="","",Barèmes!B408)</f>
        <v/>
      </c>
      <c r="C409" s="252" t="str">
        <f>IF(Barèmes!C408="","",Barèmes!C408)</f>
        <v/>
      </c>
      <c r="D409" s="252" t="str">
        <f>IF(Barèmes!D408="","",Barèmes!D408)</f>
        <v/>
      </c>
      <c r="E409" s="252" t="str">
        <f>IF(Barèmes!E408="","",Barèmes!E408)</f>
        <v/>
      </c>
      <c r="F409" s="252" t="str">
        <f>IF(Barèmes!F408="","",Barèmes!F408)</f>
        <v/>
      </c>
      <c r="G409" s="252" t="str">
        <f>IF(Barèmes!G408="","",Barèmes!G408)</f>
        <v/>
      </c>
      <c r="H409" s="252" t="str">
        <f>IF(Barèmes!H408="","",Barèmes!H408)</f>
        <v/>
      </c>
      <c r="I409" s="252" t="str">
        <f>IF(Barèmes!I408="","",Barèmes!I408)</f>
        <v/>
      </c>
      <c r="J409" s="240" t="str">
        <f>IF($G409="","",IF($C409=Listes!$B$32,IF('Instruction Barèmes'!$E409&lt;=Listes!$B$53,('Instruction Barèmes'!$E409*(VLOOKUP('Instruction Barèmes'!$D409,Listes!$A$54:$E$60,2,FALSE))),IF('Instruction Barèmes'!$E409&gt;Listes!$E$53,('Instruction Barèmes'!$E409*(VLOOKUP('Instruction Barèmes'!$D409,Listes!$A$54:$E$60,5,FALSE))),('Instruction Barèmes'!$E409*(VLOOKUP('Instruction Barèmes'!$D409,Listes!$A$54:$E$60,3,FALSE))+(VLOOKUP('Instruction Barèmes'!$D409,Listes!$A$54:$E$60,4,FALSE)))))))</f>
        <v/>
      </c>
      <c r="K409" s="240" t="str">
        <f>IF($G409="","",IF($C409=Listes!$B$31,IF('Instruction Barèmes'!$E409&lt;=Listes!$B$42,('Instruction Barèmes'!$E409*(VLOOKUP('Instruction Barèmes'!$D409,Listes!$A$43:$E$49,2,FALSE))),IF('Instruction Barèmes'!$E409&gt;Listes!$D$42,('Instruction Barèmes'!$E409*(VLOOKUP('Instruction Barèmes'!$D409,Listes!$A$43:$E$49,5,FALSE))),('Instruction Barèmes'!$E409*(VLOOKUP('Instruction Barèmes'!$D409,Listes!$A$43:$E$49,3,FALSE))+(VLOOKUP('Instruction Barèmes'!$D409,Listes!$A$43:$E$49,4,FALSE)))))))</f>
        <v/>
      </c>
      <c r="L409" s="240" t="str">
        <f>IF($G409="","",IF($C409=Listes!$B$34,Listes!$I$31,IF($C409=Listes!$B$35,(VLOOKUP('Instruction Barèmes'!$F409,Listes!$E$31:$F$36,2,FALSE)),IF($C409=Listes!$B$33,IF('Instruction Barèmes'!$E409&lt;=Listes!$A$64,'Instruction Barèmes'!$E409*Listes!$A$65,IF('Instruction Barèmes'!$E409&gt;Listes!$D$64,'Instruction Barèmes'!$E409*Listes!$D$65,(('Instruction Barèmes'!$E409*Listes!$B$65)+Listes!$C$65)))))))</f>
        <v/>
      </c>
      <c r="M409" s="279" t="str">
        <f>IF(Barèmes!M408="","",Barèmes!M408)</f>
        <v/>
      </c>
      <c r="N409" s="94" t="str">
        <f t="shared" si="24"/>
        <v/>
      </c>
      <c r="O409" s="254" t="str">
        <f t="shared" si="25"/>
        <v/>
      </c>
      <c r="P409" s="304" t="str">
        <f t="shared" si="26"/>
        <v/>
      </c>
      <c r="Q409" s="285" t="str">
        <f t="shared" si="27"/>
        <v/>
      </c>
      <c r="R409" s="259"/>
      <c r="S409" s="126"/>
    </row>
    <row r="410" spans="1:19" ht="20.100000000000001" customHeight="1" x14ac:dyDescent="0.25">
      <c r="A410" s="244">
        <v>404</v>
      </c>
      <c r="B410" s="252" t="str">
        <f>IF(Barèmes!B409="","",Barèmes!B409)</f>
        <v/>
      </c>
      <c r="C410" s="252" t="str">
        <f>IF(Barèmes!C409="","",Barèmes!C409)</f>
        <v/>
      </c>
      <c r="D410" s="252" t="str">
        <f>IF(Barèmes!D409="","",Barèmes!D409)</f>
        <v/>
      </c>
      <c r="E410" s="252" t="str">
        <f>IF(Barèmes!E409="","",Barèmes!E409)</f>
        <v/>
      </c>
      <c r="F410" s="252" t="str">
        <f>IF(Barèmes!F409="","",Barèmes!F409)</f>
        <v/>
      </c>
      <c r="G410" s="252" t="str">
        <f>IF(Barèmes!G409="","",Barèmes!G409)</f>
        <v/>
      </c>
      <c r="H410" s="252" t="str">
        <f>IF(Barèmes!H409="","",Barèmes!H409)</f>
        <v/>
      </c>
      <c r="I410" s="252" t="str">
        <f>IF(Barèmes!I409="","",Barèmes!I409)</f>
        <v/>
      </c>
      <c r="J410" s="240" t="str">
        <f>IF($G410="","",IF($C410=Listes!$B$32,IF('Instruction Barèmes'!$E410&lt;=Listes!$B$53,('Instruction Barèmes'!$E410*(VLOOKUP('Instruction Barèmes'!$D410,Listes!$A$54:$E$60,2,FALSE))),IF('Instruction Barèmes'!$E410&gt;Listes!$E$53,('Instruction Barèmes'!$E410*(VLOOKUP('Instruction Barèmes'!$D410,Listes!$A$54:$E$60,5,FALSE))),('Instruction Barèmes'!$E410*(VLOOKUP('Instruction Barèmes'!$D410,Listes!$A$54:$E$60,3,FALSE))+(VLOOKUP('Instruction Barèmes'!$D410,Listes!$A$54:$E$60,4,FALSE)))))))</f>
        <v/>
      </c>
      <c r="K410" s="240" t="str">
        <f>IF($G410="","",IF($C410=Listes!$B$31,IF('Instruction Barèmes'!$E410&lt;=Listes!$B$42,('Instruction Barèmes'!$E410*(VLOOKUP('Instruction Barèmes'!$D410,Listes!$A$43:$E$49,2,FALSE))),IF('Instruction Barèmes'!$E410&gt;Listes!$D$42,('Instruction Barèmes'!$E410*(VLOOKUP('Instruction Barèmes'!$D410,Listes!$A$43:$E$49,5,FALSE))),('Instruction Barèmes'!$E410*(VLOOKUP('Instruction Barèmes'!$D410,Listes!$A$43:$E$49,3,FALSE))+(VLOOKUP('Instruction Barèmes'!$D410,Listes!$A$43:$E$49,4,FALSE)))))))</f>
        <v/>
      </c>
      <c r="L410" s="240" t="str">
        <f>IF($G410="","",IF($C410=Listes!$B$34,Listes!$I$31,IF($C410=Listes!$B$35,(VLOOKUP('Instruction Barèmes'!$F410,Listes!$E$31:$F$36,2,FALSE)),IF($C410=Listes!$B$33,IF('Instruction Barèmes'!$E410&lt;=Listes!$A$64,'Instruction Barèmes'!$E410*Listes!$A$65,IF('Instruction Barèmes'!$E410&gt;Listes!$D$64,'Instruction Barèmes'!$E410*Listes!$D$65,(('Instruction Barèmes'!$E410*Listes!$B$65)+Listes!$C$65)))))))</f>
        <v/>
      </c>
      <c r="M410" s="279" t="str">
        <f>IF(Barèmes!M409="","",Barèmes!M409)</f>
        <v/>
      </c>
      <c r="N410" s="94" t="str">
        <f t="shared" si="24"/>
        <v/>
      </c>
      <c r="O410" s="254" t="str">
        <f t="shared" si="25"/>
        <v/>
      </c>
      <c r="P410" s="304" t="str">
        <f t="shared" si="26"/>
        <v/>
      </c>
      <c r="Q410" s="285" t="str">
        <f t="shared" si="27"/>
        <v/>
      </c>
      <c r="R410" s="259"/>
      <c r="S410" s="126"/>
    </row>
    <row r="411" spans="1:19" ht="20.100000000000001" customHeight="1" x14ac:dyDescent="0.25">
      <c r="A411" s="244">
        <v>405</v>
      </c>
      <c r="B411" s="252" t="str">
        <f>IF(Barèmes!B410="","",Barèmes!B410)</f>
        <v/>
      </c>
      <c r="C411" s="252" t="str">
        <f>IF(Barèmes!C410="","",Barèmes!C410)</f>
        <v/>
      </c>
      <c r="D411" s="252" t="str">
        <f>IF(Barèmes!D410="","",Barèmes!D410)</f>
        <v/>
      </c>
      <c r="E411" s="252" t="str">
        <f>IF(Barèmes!E410="","",Barèmes!E410)</f>
        <v/>
      </c>
      <c r="F411" s="252" t="str">
        <f>IF(Barèmes!F410="","",Barèmes!F410)</f>
        <v/>
      </c>
      <c r="G411" s="252" t="str">
        <f>IF(Barèmes!G410="","",Barèmes!G410)</f>
        <v/>
      </c>
      <c r="H411" s="252" t="str">
        <f>IF(Barèmes!H410="","",Barèmes!H410)</f>
        <v/>
      </c>
      <c r="I411" s="252" t="str">
        <f>IF(Barèmes!I410="","",Barèmes!I410)</f>
        <v/>
      </c>
      <c r="J411" s="240" t="str">
        <f>IF($G411="","",IF($C411=Listes!$B$32,IF('Instruction Barèmes'!$E411&lt;=Listes!$B$53,('Instruction Barèmes'!$E411*(VLOOKUP('Instruction Barèmes'!$D411,Listes!$A$54:$E$60,2,FALSE))),IF('Instruction Barèmes'!$E411&gt;Listes!$E$53,('Instruction Barèmes'!$E411*(VLOOKUP('Instruction Barèmes'!$D411,Listes!$A$54:$E$60,5,FALSE))),('Instruction Barèmes'!$E411*(VLOOKUP('Instruction Barèmes'!$D411,Listes!$A$54:$E$60,3,FALSE))+(VLOOKUP('Instruction Barèmes'!$D411,Listes!$A$54:$E$60,4,FALSE)))))))</f>
        <v/>
      </c>
      <c r="K411" s="240" t="str">
        <f>IF($G411="","",IF($C411=Listes!$B$31,IF('Instruction Barèmes'!$E411&lt;=Listes!$B$42,('Instruction Barèmes'!$E411*(VLOOKUP('Instruction Barèmes'!$D411,Listes!$A$43:$E$49,2,FALSE))),IF('Instruction Barèmes'!$E411&gt;Listes!$D$42,('Instruction Barèmes'!$E411*(VLOOKUP('Instruction Barèmes'!$D411,Listes!$A$43:$E$49,5,FALSE))),('Instruction Barèmes'!$E411*(VLOOKUP('Instruction Barèmes'!$D411,Listes!$A$43:$E$49,3,FALSE))+(VLOOKUP('Instruction Barèmes'!$D411,Listes!$A$43:$E$49,4,FALSE)))))))</f>
        <v/>
      </c>
      <c r="L411" s="240" t="str">
        <f>IF($G411="","",IF($C411=Listes!$B$34,Listes!$I$31,IF($C411=Listes!$B$35,(VLOOKUP('Instruction Barèmes'!$F411,Listes!$E$31:$F$36,2,FALSE)),IF($C411=Listes!$B$33,IF('Instruction Barèmes'!$E411&lt;=Listes!$A$64,'Instruction Barèmes'!$E411*Listes!$A$65,IF('Instruction Barèmes'!$E411&gt;Listes!$D$64,'Instruction Barèmes'!$E411*Listes!$D$65,(('Instruction Barèmes'!$E411*Listes!$B$65)+Listes!$C$65)))))))</f>
        <v/>
      </c>
      <c r="M411" s="279" t="str">
        <f>IF(Barèmes!M410="","",Barèmes!M410)</f>
        <v/>
      </c>
      <c r="N411" s="94" t="str">
        <f t="shared" si="24"/>
        <v/>
      </c>
      <c r="O411" s="254" t="str">
        <f t="shared" si="25"/>
        <v/>
      </c>
      <c r="P411" s="304" t="str">
        <f t="shared" si="26"/>
        <v/>
      </c>
      <c r="Q411" s="285" t="str">
        <f t="shared" si="27"/>
        <v/>
      </c>
      <c r="R411" s="259"/>
      <c r="S411" s="126"/>
    </row>
    <row r="412" spans="1:19" ht="20.100000000000001" customHeight="1" x14ac:dyDescent="0.25">
      <c r="A412" s="244">
        <v>406</v>
      </c>
      <c r="B412" s="252" t="str">
        <f>IF(Barèmes!B411="","",Barèmes!B411)</f>
        <v/>
      </c>
      <c r="C412" s="252" t="str">
        <f>IF(Barèmes!C411="","",Barèmes!C411)</f>
        <v/>
      </c>
      <c r="D412" s="252" t="str">
        <f>IF(Barèmes!D411="","",Barèmes!D411)</f>
        <v/>
      </c>
      <c r="E412" s="252" t="str">
        <f>IF(Barèmes!E411="","",Barèmes!E411)</f>
        <v/>
      </c>
      <c r="F412" s="252" t="str">
        <f>IF(Barèmes!F411="","",Barèmes!F411)</f>
        <v/>
      </c>
      <c r="G412" s="252" t="str">
        <f>IF(Barèmes!G411="","",Barèmes!G411)</f>
        <v/>
      </c>
      <c r="H412" s="252" t="str">
        <f>IF(Barèmes!H411="","",Barèmes!H411)</f>
        <v/>
      </c>
      <c r="I412" s="252" t="str">
        <f>IF(Barèmes!I411="","",Barèmes!I411)</f>
        <v/>
      </c>
      <c r="J412" s="240" t="str">
        <f>IF($G412="","",IF($C412=Listes!$B$32,IF('Instruction Barèmes'!$E412&lt;=Listes!$B$53,('Instruction Barèmes'!$E412*(VLOOKUP('Instruction Barèmes'!$D412,Listes!$A$54:$E$60,2,FALSE))),IF('Instruction Barèmes'!$E412&gt;Listes!$E$53,('Instruction Barèmes'!$E412*(VLOOKUP('Instruction Barèmes'!$D412,Listes!$A$54:$E$60,5,FALSE))),('Instruction Barèmes'!$E412*(VLOOKUP('Instruction Barèmes'!$D412,Listes!$A$54:$E$60,3,FALSE))+(VLOOKUP('Instruction Barèmes'!$D412,Listes!$A$54:$E$60,4,FALSE)))))))</f>
        <v/>
      </c>
      <c r="K412" s="240" t="str">
        <f>IF($G412="","",IF($C412=Listes!$B$31,IF('Instruction Barèmes'!$E412&lt;=Listes!$B$42,('Instruction Barèmes'!$E412*(VLOOKUP('Instruction Barèmes'!$D412,Listes!$A$43:$E$49,2,FALSE))),IF('Instruction Barèmes'!$E412&gt;Listes!$D$42,('Instruction Barèmes'!$E412*(VLOOKUP('Instruction Barèmes'!$D412,Listes!$A$43:$E$49,5,FALSE))),('Instruction Barèmes'!$E412*(VLOOKUP('Instruction Barèmes'!$D412,Listes!$A$43:$E$49,3,FALSE))+(VLOOKUP('Instruction Barèmes'!$D412,Listes!$A$43:$E$49,4,FALSE)))))))</f>
        <v/>
      </c>
      <c r="L412" s="240" t="str">
        <f>IF($G412="","",IF($C412=Listes!$B$34,Listes!$I$31,IF($C412=Listes!$B$35,(VLOOKUP('Instruction Barèmes'!$F412,Listes!$E$31:$F$36,2,FALSE)),IF($C412=Listes!$B$33,IF('Instruction Barèmes'!$E412&lt;=Listes!$A$64,'Instruction Barèmes'!$E412*Listes!$A$65,IF('Instruction Barèmes'!$E412&gt;Listes!$D$64,'Instruction Barèmes'!$E412*Listes!$D$65,(('Instruction Barèmes'!$E412*Listes!$B$65)+Listes!$C$65)))))))</f>
        <v/>
      </c>
      <c r="M412" s="279" t="str">
        <f>IF(Barèmes!M411="","",Barèmes!M411)</f>
        <v/>
      </c>
      <c r="N412" s="94" t="str">
        <f t="shared" si="24"/>
        <v/>
      </c>
      <c r="O412" s="254" t="str">
        <f t="shared" si="25"/>
        <v/>
      </c>
      <c r="P412" s="304" t="str">
        <f t="shared" si="26"/>
        <v/>
      </c>
      <c r="Q412" s="285" t="str">
        <f t="shared" si="27"/>
        <v/>
      </c>
      <c r="R412" s="259"/>
      <c r="S412" s="126"/>
    </row>
    <row r="413" spans="1:19" ht="20.100000000000001" customHeight="1" x14ac:dyDescent="0.25">
      <c r="A413" s="244">
        <v>407</v>
      </c>
      <c r="B413" s="252" t="str">
        <f>IF(Barèmes!B412="","",Barèmes!B412)</f>
        <v/>
      </c>
      <c r="C413" s="252" t="str">
        <f>IF(Barèmes!C412="","",Barèmes!C412)</f>
        <v/>
      </c>
      <c r="D413" s="252" t="str">
        <f>IF(Barèmes!D412="","",Barèmes!D412)</f>
        <v/>
      </c>
      <c r="E413" s="252" t="str">
        <f>IF(Barèmes!E412="","",Barèmes!E412)</f>
        <v/>
      </c>
      <c r="F413" s="252" t="str">
        <f>IF(Barèmes!F412="","",Barèmes!F412)</f>
        <v/>
      </c>
      <c r="G413" s="252" t="str">
        <f>IF(Barèmes!G412="","",Barèmes!G412)</f>
        <v/>
      </c>
      <c r="H413" s="252" t="str">
        <f>IF(Barèmes!H412="","",Barèmes!H412)</f>
        <v/>
      </c>
      <c r="I413" s="252" t="str">
        <f>IF(Barèmes!I412="","",Barèmes!I412)</f>
        <v/>
      </c>
      <c r="J413" s="240" t="str">
        <f>IF($G413="","",IF($C413=Listes!$B$32,IF('Instruction Barèmes'!$E413&lt;=Listes!$B$53,('Instruction Barèmes'!$E413*(VLOOKUP('Instruction Barèmes'!$D413,Listes!$A$54:$E$60,2,FALSE))),IF('Instruction Barèmes'!$E413&gt;Listes!$E$53,('Instruction Barèmes'!$E413*(VLOOKUP('Instruction Barèmes'!$D413,Listes!$A$54:$E$60,5,FALSE))),('Instruction Barèmes'!$E413*(VLOOKUP('Instruction Barèmes'!$D413,Listes!$A$54:$E$60,3,FALSE))+(VLOOKUP('Instruction Barèmes'!$D413,Listes!$A$54:$E$60,4,FALSE)))))))</f>
        <v/>
      </c>
      <c r="K413" s="240" t="str">
        <f>IF($G413="","",IF($C413=Listes!$B$31,IF('Instruction Barèmes'!$E413&lt;=Listes!$B$42,('Instruction Barèmes'!$E413*(VLOOKUP('Instruction Barèmes'!$D413,Listes!$A$43:$E$49,2,FALSE))),IF('Instruction Barèmes'!$E413&gt;Listes!$D$42,('Instruction Barèmes'!$E413*(VLOOKUP('Instruction Barèmes'!$D413,Listes!$A$43:$E$49,5,FALSE))),('Instruction Barèmes'!$E413*(VLOOKUP('Instruction Barèmes'!$D413,Listes!$A$43:$E$49,3,FALSE))+(VLOOKUP('Instruction Barèmes'!$D413,Listes!$A$43:$E$49,4,FALSE)))))))</f>
        <v/>
      </c>
      <c r="L413" s="240" t="str">
        <f>IF($G413="","",IF($C413=Listes!$B$34,Listes!$I$31,IF($C413=Listes!$B$35,(VLOOKUP('Instruction Barèmes'!$F413,Listes!$E$31:$F$36,2,FALSE)),IF($C413=Listes!$B$33,IF('Instruction Barèmes'!$E413&lt;=Listes!$A$64,'Instruction Barèmes'!$E413*Listes!$A$65,IF('Instruction Barèmes'!$E413&gt;Listes!$D$64,'Instruction Barèmes'!$E413*Listes!$D$65,(('Instruction Barèmes'!$E413*Listes!$B$65)+Listes!$C$65)))))))</f>
        <v/>
      </c>
      <c r="M413" s="279" t="str">
        <f>IF(Barèmes!M412="","",Barèmes!M412)</f>
        <v/>
      </c>
      <c r="N413" s="94" t="str">
        <f t="shared" si="24"/>
        <v/>
      </c>
      <c r="O413" s="254" t="str">
        <f t="shared" si="25"/>
        <v/>
      </c>
      <c r="P413" s="304" t="str">
        <f t="shared" si="26"/>
        <v/>
      </c>
      <c r="Q413" s="285" t="str">
        <f t="shared" si="27"/>
        <v/>
      </c>
      <c r="R413" s="259"/>
      <c r="S413" s="126"/>
    </row>
    <row r="414" spans="1:19" ht="20.100000000000001" customHeight="1" x14ac:dyDescent="0.25">
      <c r="A414" s="244">
        <v>408</v>
      </c>
      <c r="B414" s="252" t="str">
        <f>IF(Barèmes!B413="","",Barèmes!B413)</f>
        <v/>
      </c>
      <c r="C414" s="252" t="str">
        <f>IF(Barèmes!C413="","",Barèmes!C413)</f>
        <v/>
      </c>
      <c r="D414" s="252" t="str">
        <f>IF(Barèmes!D413="","",Barèmes!D413)</f>
        <v/>
      </c>
      <c r="E414" s="252" t="str">
        <f>IF(Barèmes!E413="","",Barèmes!E413)</f>
        <v/>
      </c>
      <c r="F414" s="252" t="str">
        <f>IF(Barèmes!F413="","",Barèmes!F413)</f>
        <v/>
      </c>
      <c r="G414" s="252" t="str">
        <f>IF(Barèmes!G413="","",Barèmes!G413)</f>
        <v/>
      </c>
      <c r="H414" s="252" t="str">
        <f>IF(Barèmes!H413="","",Barèmes!H413)</f>
        <v/>
      </c>
      <c r="I414" s="252" t="str">
        <f>IF(Barèmes!I413="","",Barèmes!I413)</f>
        <v/>
      </c>
      <c r="J414" s="240" t="str">
        <f>IF($G414="","",IF($C414=Listes!$B$32,IF('Instruction Barèmes'!$E414&lt;=Listes!$B$53,('Instruction Barèmes'!$E414*(VLOOKUP('Instruction Barèmes'!$D414,Listes!$A$54:$E$60,2,FALSE))),IF('Instruction Barèmes'!$E414&gt;Listes!$E$53,('Instruction Barèmes'!$E414*(VLOOKUP('Instruction Barèmes'!$D414,Listes!$A$54:$E$60,5,FALSE))),('Instruction Barèmes'!$E414*(VLOOKUP('Instruction Barèmes'!$D414,Listes!$A$54:$E$60,3,FALSE))+(VLOOKUP('Instruction Barèmes'!$D414,Listes!$A$54:$E$60,4,FALSE)))))))</f>
        <v/>
      </c>
      <c r="K414" s="240" t="str">
        <f>IF($G414="","",IF($C414=Listes!$B$31,IF('Instruction Barèmes'!$E414&lt;=Listes!$B$42,('Instruction Barèmes'!$E414*(VLOOKUP('Instruction Barèmes'!$D414,Listes!$A$43:$E$49,2,FALSE))),IF('Instruction Barèmes'!$E414&gt;Listes!$D$42,('Instruction Barèmes'!$E414*(VLOOKUP('Instruction Barèmes'!$D414,Listes!$A$43:$E$49,5,FALSE))),('Instruction Barèmes'!$E414*(VLOOKUP('Instruction Barèmes'!$D414,Listes!$A$43:$E$49,3,FALSE))+(VLOOKUP('Instruction Barèmes'!$D414,Listes!$A$43:$E$49,4,FALSE)))))))</f>
        <v/>
      </c>
      <c r="L414" s="240" t="str">
        <f>IF($G414="","",IF($C414=Listes!$B$34,Listes!$I$31,IF($C414=Listes!$B$35,(VLOOKUP('Instruction Barèmes'!$F414,Listes!$E$31:$F$36,2,FALSE)),IF($C414=Listes!$B$33,IF('Instruction Barèmes'!$E414&lt;=Listes!$A$64,'Instruction Barèmes'!$E414*Listes!$A$65,IF('Instruction Barèmes'!$E414&gt;Listes!$D$64,'Instruction Barèmes'!$E414*Listes!$D$65,(('Instruction Barèmes'!$E414*Listes!$B$65)+Listes!$C$65)))))))</f>
        <v/>
      </c>
      <c r="M414" s="279" t="str">
        <f>IF(Barèmes!M413="","",Barèmes!M413)</f>
        <v/>
      </c>
      <c r="N414" s="94" t="str">
        <f t="shared" si="24"/>
        <v/>
      </c>
      <c r="O414" s="254" t="str">
        <f t="shared" si="25"/>
        <v/>
      </c>
      <c r="P414" s="304" t="str">
        <f t="shared" si="26"/>
        <v/>
      </c>
      <c r="Q414" s="285" t="str">
        <f t="shared" si="27"/>
        <v/>
      </c>
      <c r="R414" s="259"/>
      <c r="S414" s="126"/>
    </row>
    <row r="415" spans="1:19" ht="20.100000000000001" customHeight="1" x14ac:dyDescent="0.25">
      <c r="A415" s="244">
        <v>409</v>
      </c>
      <c r="B415" s="252" t="str">
        <f>IF(Barèmes!B414="","",Barèmes!B414)</f>
        <v/>
      </c>
      <c r="C415" s="252" t="str">
        <f>IF(Barèmes!C414="","",Barèmes!C414)</f>
        <v/>
      </c>
      <c r="D415" s="252" t="str">
        <f>IF(Barèmes!D414="","",Barèmes!D414)</f>
        <v/>
      </c>
      <c r="E415" s="252" t="str">
        <f>IF(Barèmes!E414="","",Barèmes!E414)</f>
        <v/>
      </c>
      <c r="F415" s="252" t="str">
        <f>IF(Barèmes!F414="","",Barèmes!F414)</f>
        <v/>
      </c>
      <c r="G415" s="252" t="str">
        <f>IF(Barèmes!G414="","",Barèmes!G414)</f>
        <v/>
      </c>
      <c r="H415" s="252" t="str">
        <f>IF(Barèmes!H414="","",Barèmes!H414)</f>
        <v/>
      </c>
      <c r="I415" s="252" t="str">
        <f>IF(Barèmes!I414="","",Barèmes!I414)</f>
        <v/>
      </c>
      <c r="J415" s="240" t="str">
        <f>IF($G415="","",IF($C415=Listes!$B$32,IF('Instruction Barèmes'!$E415&lt;=Listes!$B$53,('Instruction Barèmes'!$E415*(VLOOKUP('Instruction Barèmes'!$D415,Listes!$A$54:$E$60,2,FALSE))),IF('Instruction Barèmes'!$E415&gt;Listes!$E$53,('Instruction Barèmes'!$E415*(VLOOKUP('Instruction Barèmes'!$D415,Listes!$A$54:$E$60,5,FALSE))),('Instruction Barèmes'!$E415*(VLOOKUP('Instruction Barèmes'!$D415,Listes!$A$54:$E$60,3,FALSE))+(VLOOKUP('Instruction Barèmes'!$D415,Listes!$A$54:$E$60,4,FALSE)))))))</f>
        <v/>
      </c>
      <c r="K415" s="240" t="str">
        <f>IF($G415="","",IF($C415=Listes!$B$31,IF('Instruction Barèmes'!$E415&lt;=Listes!$B$42,('Instruction Barèmes'!$E415*(VLOOKUP('Instruction Barèmes'!$D415,Listes!$A$43:$E$49,2,FALSE))),IF('Instruction Barèmes'!$E415&gt;Listes!$D$42,('Instruction Barèmes'!$E415*(VLOOKUP('Instruction Barèmes'!$D415,Listes!$A$43:$E$49,5,FALSE))),('Instruction Barèmes'!$E415*(VLOOKUP('Instruction Barèmes'!$D415,Listes!$A$43:$E$49,3,FALSE))+(VLOOKUP('Instruction Barèmes'!$D415,Listes!$A$43:$E$49,4,FALSE)))))))</f>
        <v/>
      </c>
      <c r="L415" s="240" t="str">
        <f>IF($G415="","",IF($C415=Listes!$B$34,Listes!$I$31,IF($C415=Listes!$B$35,(VLOOKUP('Instruction Barèmes'!$F415,Listes!$E$31:$F$36,2,FALSE)),IF($C415=Listes!$B$33,IF('Instruction Barèmes'!$E415&lt;=Listes!$A$64,'Instruction Barèmes'!$E415*Listes!$A$65,IF('Instruction Barèmes'!$E415&gt;Listes!$D$64,'Instruction Barèmes'!$E415*Listes!$D$65,(('Instruction Barèmes'!$E415*Listes!$B$65)+Listes!$C$65)))))))</f>
        <v/>
      </c>
      <c r="M415" s="279" t="str">
        <f>IF(Barèmes!M414="","",Barèmes!M414)</f>
        <v/>
      </c>
      <c r="N415" s="94" t="str">
        <f t="shared" si="24"/>
        <v/>
      </c>
      <c r="O415" s="254" t="str">
        <f t="shared" si="25"/>
        <v/>
      </c>
      <c r="P415" s="304" t="str">
        <f t="shared" si="26"/>
        <v/>
      </c>
      <c r="Q415" s="285" t="str">
        <f t="shared" si="27"/>
        <v/>
      </c>
      <c r="R415" s="259"/>
      <c r="S415" s="126"/>
    </row>
    <row r="416" spans="1:19" ht="20.100000000000001" customHeight="1" x14ac:dyDescent="0.25">
      <c r="A416" s="244">
        <v>410</v>
      </c>
      <c r="B416" s="252" t="str">
        <f>IF(Barèmes!B415="","",Barèmes!B415)</f>
        <v/>
      </c>
      <c r="C416" s="252" t="str">
        <f>IF(Barèmes!C415="","",Barèmes!C415)</f>
        <v/>
      </c>
      <c r="D416" s="252" t="str">
        <f>IF(Barèmes!D415="","",Barèmes!D415)</f>
        <v/>
      </c>
      <c r="E416" s="252" t="str">
        <f>IF(Barèmes!E415="","",Barèmes!E415)</f>
        <v/>
      </c>
      <c r="F416" s="252" t="str">
        <f>IF(Barèmes!F415="","",Barèmes!F415)</f>
        <v/>
      </c>
      <c r="G416" s="252" t="str">
        <f>IF(Barèmes!G415="","",Barèmes!G415)</f>
        <v/>
      </c>
      <c r="H416" s="252" t="str">
        <f>IF(Barèmes!H415="","",Barèmes!H415)</f>
        <v/>
      </c>
      <c r="I416" s="252" t="str">
        <f>IF(Barèmes!I415="","",Barèmes!I415)</f>
        <v/>
      </c>
      <c r="J416" s="240" t="str">
        <f>IF($G416="","",IF($C416=Listes!$B$32,IF('Instruction Barèmes'!$E416&lt;=Listes!$B$53,('Instruction Barèmes'!$E416*(VLOOKUP('Instruction Barèmes'!$D416,Listes!$A$54:$E$60,2,FALSE))),IF('Instruction Barèmes'!$E416&gt;Listes!$E$53,('Instruction Barèmes'!$E416*(VLOOKUP('Instruction Barèmes'!$D416,Listes!$A$54:$E$60,5,FALSE))),('Instruction Barèmes'!$E416*(VLOOKUP('Instruction Barèmes'!$D416,Listes!$A$54:$E$60,3,FALSE))+(VLOOKUP('Instruction Barèmes'!$D416,Listes!$A$54:$E$60,4,FALSE)))))))</f>
        <v/>
      </c>
      <c r="K416" s="240" t="str">
        <f>IF($G416="","",IF($C416=Listes!$B$31,IF('Instruction Barèmes'!$E416&lt;=Listes!$B$42,('Instruction Barèmes'!$E416*(VLOOKUP('Instruction Barèmes'!$D416,Listes!$A$43:$E$49,2,FALSE))),IF('Instruction Barèmes'!$E416&gt;Listes!$D$42,('Instruction Barèmes'!$E416*(VLOOKUP('Instruction Barèmes'!$D416,Listes!$A$43:$E$49,5,FALSE))),('Instruction Barèmes'!$E416*(VLOOKUP('Instruction Barèmes'!$D416,Listes!$A$43:$E$49,3,FALSE))+(VLOOKUP('Instruction Barèmes'!$D416,Listes!$A$43:$E$49,4,FALSE)))))))</f>
        <v/>
      </c>
      <c r="L416" s="240" t="str">
        <f>IF($G416="","",IF($C416=Listes!$B$34,Listes!$I$31,IF($C416=Listes!$B$35,(VLOOKUP('Instruction Barèmes'!$F416,Listes!$E$31:$F$36,2,FALSE)),IF($C416=Listes!$B$33,IF('Instruction Barèmes'!$E416&lt;=Listes!$A$64,'Instruction Barèmes'!$E416*Listes!$A$65,IF('Instruction Barèmes'!$E416&gt;Listes!$D$64,'Instruction Barèmes'!$E416*Listes!$D$65,(('Instruction Barèmes'!$E416*Listes!$B$65)+Listes!$C$65)))))))</f>
        <v/>
      </c>
      <c r="M416" s="279" t="str">
        <f>IF(Barèmes!M415="","",Barèmes!M415)</f>
        <v/>
      </c>
      <c r="N416" s="94" t="str">
        <f t="shared" si="24"/>
        <v/>
      </c>
      <c r="O416" s="254" t="str">
        <f t="shared" si="25"/>
        <v/>
      </c>
      <c r="P416" s="304" t="str">
        <f t="shared" si="26"/>
        <v/>
      </c>
      <c r="Q416" s="285" t="str">
        <f t="shared" si="27"/>
        <v/>
      </c>
      <c r="R416" s="259"/>
      <c r="S416" s="126"/>
    </row>
    <row r="417" spans="1:19" ht="20.100000000000001" customHeight="1" x14ac:dyDescent="0.25">
      <c r="A417" s="244">
        <v>411</v>
      </c>
      <c r="B417" s="252" t="str">
        <f>IF(Barèmes!B416="","",Barèmes!B416)</f>
        <v/>
      </c>
      <c r="C417" s="252" t="str">
        <f>IF(Barèmes!C416="","",Barèmes!C416)</f>
        <v/>
      </c>
      <c r="D417" s="252" t="str">
        <f>IF(Barèmes!D416="","",Barèmes!D416)</f>
        <v/>
      </c>
      <c r="E417" s="252" t="str">
        <f>IF(Barèmes!E416="","",Barèmes!E416)</f>
        <v/>
      </c>
      <c r="F417" s="252" t="str">
        <f>IF(Barèmes!F416="","",Barèmes!F416)</f>
        <v/>
      </c>
      <c r="G417" s="252" t="str">
        <f>IF(Barèmes!G416="","",Barèmes!G416)</f>
        <v/>
      </c>
      <c r="H417" s="252" t="str">
        <f>IF(Barèmes!H416="","",Barèmes!H416)</f>
        <v/>
      </c>
      <c r="I417" s="252" t="str">
        <f>IF(Barèmes!I416="","",Barèmes!I416)</f>
        <v/>
      </c>
      <c r="J417" s="240" t="str">
        <f>IF($G417="","",IF($C417=Listes!$B$32,IF('Instruction Barèmes'!$E417&lt;=Listes!$B$53,('Instruction Barèmes'!$E417*(VLOOKUP('Instruction Barèmes'!$D417,Listes!$A$54:$E$60,2,FALSE))),IF('Instruction Barèmes'!$E417&gt;Listes!$E$53,('Instruction Barèmes'!$E417*(VLOOKUP('Instruction Barèmes'!$D417,Listes!$A$54:$E$60,5,FALSE))),('Instruction Barèmes'!$E417*(VLOOKUP('Instruction Barèmes'!$D417,Listes!$A$54:$E$60,3,FALSE))+(VLOOKUP('Instruction Barèmes'!$D417,Listes!$A$54:$E$60,4,FALSE)))))))</f>
        <v/>
      </c>
      <c r="K417" s="240" t="str">
        <f>IF($G417="","",IF($C417=Listes!$B$31,IF('Instruction Barèmes'!$E417&lt;=Listes!$B$42,('Instruction Barèmes'!$E417*(VLOOKUP('Instruction Barèmes'!$D417,Listes!$A$43:$E$49,2,FALSE))),IF('Instruction Barèmes'!$E417&gt;Listes!$D$42,('Instruction Barèmes'!$E417*(VLOOKUP('Instruction Barèmes'!$D417,Listes!$A$43:$E$49,5,FALSE))),('Instruction Barèmes'!$E417*(VLOOKUP('Instruction Barèmes'!$D417,Listes!$A$43:$E$49,3,FALSE))+(VLOOKUP('Instruction Barèmes'!$D417,Listes!$A$43:$E$49,4,FALSE)))))))</f>
        <v/>
      </c>
      <c r="L417" s="240" t="str">
        <f>IF($G417="","",IF($C417=Listes!$B$34,Listes!$I$31,IF($C417=Listes!$B$35,(VLOOKUP('Instruction Barèmes'!$F417,Listes!$E$31:$F$36,2,FALSE)),IF($C417=Listes!$B$33,IF('Instruction Barèmes'!$E417&lt;=Listes!$A$64,'Instruction Barèmes'!$E417*Listes!$A$65,IF('Instruction Barèmes'!$E417&gt;Listes!$D$64,'Instruction Barèmes'!$E417*Listes!$D$65,(('Instruction Barèmes'!$E417*Listes!$B$65)+Listes!$C$65)))))))</f>
        <v/>
      </c>
      <c r="M417" s="279" t="str">
        <f>IF(Barèmes!M416="","",Barèmes!M416)</f>
        <v/>
      </c>
      <c r="N417" s="94" t="str">
        <f t="shared" si="24"/>
        <v/>
      </c>
      <c r="O417" s="254" t="str">
        <f t="shared" si="25"/>
        <v/>
      </c>
      <c r="P417" s="304" t="str">
        <f t="shared" si="26"/>
        <v/>
      </c>
      <c r="Q417" s="285" t="str">
        <f t="shared" si="27"/>
        <v/>
      </c>
      <c r="R417" s="259"/>
      <c r="S417" s="126"/>
    </row>
    <row r="418" spans="1:19" ht="20.100000000000001" customHeight="1" x14ac:dyDescent="0.25">
      <c r="A418" s="244">
        <v>412</v>
      </c>
      <c r="B418" s="252" t="str">
        <f>IF(Barèmes!B417="","",Barèmes!B417)</f>
        <v/>
      </c>
      <c r="C418" s="252" t="str">
        <f>IF(Barèmes!C417="","",Barèmes!C417)</f>
        <v/>
      </c>
      <c r="D418" s="252" t="str">
        <f>IF(Barèmes!D417="","",Barèmes!D417)</f>
        <v/>
      </c>
      <c r="E418" s="252" t="str">
        <f>IF(Barèmes!E417="","",Barèmes!E417)</f>
        <v/>
      </c>
      <c r="F418" s="252" t="str">
        <f>IF(Barèmes!F417="","",Barèmes!F417)</f>
        <v/>
      </c>
      <c r="G418" s="252" t="str">
        <f>IF(Barèmes!G417="","",Barèmes!G417)</f>
        <v/>
      </c>
      <c r="H418" s="252" t="str">
        <f>IF(Barèmes!H417="","",Barèmes!H417)</f>
        <v/>
      </c>
      <c r="I418" s="252" t="str">
        <f>IF(Barèmes!I417="","",Barèmes!I417)</f>
        <v/>
      </c>
      <c r="J418" s="240" t="str">
        <f>IF($G418="","",IF($C418=Listes!$B$32,IF('Instruction Barèmes'!$E418&lt;=Listes!$B$53,('Instruction Barèmes'!$E418*(VLOOKUP('Instruction Barèmes'!$D418,Listes!$A$54:$E$60,2,FALSE))),IF('Instruction Barèmes'!$E418&gt;Listes!$E$53,('Instruction Barèmes'!$E418*(VLOOKUP('Instruction Barèmes'!$D418,Listes!$A$54:$E$60,5,FALSE))),('Instruction Barèmes'!$E418*(VLOOKUP('Instruction Barèmes'!$D418,Listes!$A$54:$E$60,3,FALSE))+(VLOOKUP('Instruction Barèmes'!$D418,Listes!$A$54:$E$60,4,FALSE)))))))</f>
        <v/>
      </c>
      <c r="K418" s="240" t="str">
        <f>IF($G418="","",IF($C418=Listes!$B$31,IF('Instruction Barèmes'!$E418&lt;=Listes!$B$42,('Instruction Barèmes'!$E418*(VLOOKUP('Instruction Barèmes'!$D418,Listes!$A$43:$E$49,2,FALSE))),IF('Instruction Barèmes'!$E418&gt;Listes!$D$42,('Instruction Barèmes'!$E418*(VLOOKUP('Instruction Barèmes'!$D418,Listes!$A$43:$E$49,5,FALSE))),('Instruction Barèmes'!$E418*(VLOOKUP('Instruction Barèmes'!$D418,Listes!$A$43:$E$49,3,FALSE))+(VLOOKUP('Instruction Barèmes'!$D418,Listes!$A$43:$E$49,4,FALSE)))))))</f>
        <v/>
      </c>
      <c r="L418" s="240" t="str">
        <f>IF($G418="","",IF($C418=Listes!$B$34,Listes!$I$31,IF($C418=Listes!$B$35,(VLOOKUP('Instruction Barèmes'!$F418,Listes!$E$31:$F$36,2,FALSE)),IF($C418=Listes!$B$33,IF('Instruction Barèmes'!$E418&lt;=Listes!$A$64,'Instruction Barèmes'!$E418*Listes!$A$65,IF('Instruction Barèmes'!$E418&gt;Listes!$D$64,'Instruction Barèmes'!$E418*Listes!$D$65,(('Instruction Barèmes'!$E418*Listes!$B$65)+Listes!$C$65)))))))</f>
        <v/>
      </c>
      <c r="M418" s="279" t="str">
        <f>IF(Barèmes!M417="","",Barèmes!M417)</f>
        <v/>
      </c>
      <c r="N418" s="94" t="str">
        <f t="shared" si="24"/>
        <v/>
      </c>
      <c r="O418" s="254" t="str">
        <f t="shared" si="25"/>
        <v/>
      </c>
      <c r="P418" s="304" t="str">
        <f t="shared" si="26"/>
        <v/>
      </c>
      <c r="Q418" s="285" t="str">
        <f t="shared" si="27"/>
        <v/>
      </c>
      <c r="R418" s="259"/>
      <c r="S418" s="126"/>
    </row>
    <row r="419" spans="1:19" ht="20.100000000000001" customHeight="1" x14ac:dyDescent="0.25">
      <c r="A419" s="244">
        <v>413</v>
      </c>
      <c r="B419" s="252" t="str">
        <f>IF(Barèmes!B418="","",Barèmes!B418)</f>
        <v/>
      </c>
      <c r="C419" s="252" t="str">
        <f>IF(Barèmes!C418="","",Barèmes!C418)</f>
        <v/>
      </c>
      <c r="D419" s="252" t="str">
        <f>IF(Barèmes!D418="","",Barèmes!D418)</f>
        <v/>
      </c>
      <c r="E419" s="252" t="str">
        <f>IF(Barèmes!E418="","",Barèmes!E418)</f>
        <v/>
      </c>
      <c r="F419" s="252" t="str">
        <f>IF(Barèmes!F418="","",Barèmes!F418)</f>
        <v/>
      </c>
      <c r="G419" s="252" t="str">
        <f>IF(Barèmes!G418="","",Barèmes!G418)</f>
        <v/>
      </c>
      <c r="H419" s="252" t="str">
        <f>IF(Barèmes!H418="","",Barèmes!H418)</f>
        <v/>
      </c>
      <c r="I419" s="252" t="str">
        <f>IF(Barèmes!I418="","",Barèmes!I418)</f>
        <v/>
      </c>
      <c r="J419" s="240" t="str">
        <f>IF($G419="","",IF($C419=Listes!$B$32,IF('Instruction Barèmes'!$E419&lt;=Listes!$B$53,('Instruction Barèmes'!$E419*(VLOOKUP('Instruction Barèmes'!$D419,Listes!$A$54:$E$60,2,FALSE))),IF('Instruction Barèmes'!$E419&gt;Listes!$E$53,('Instruction Barèmes'!$E419*(VLOOKUP('Instruction Barèmes'!$D419,Listes!$A$54:$E$60,5,FALSE))),('Instruction Barèmes'!$E419*(VLOOKUP('Instruction Barèmes'!$D419,Listes!$A$54:$E$60,3,FALSE))+(VLOOKUP('Instruction Barèmes'!$D419,Listes!$A$54:$E$60,4,FALSE)))))))</f>
        <v/>
      </c>
      <c r="K419" s="240" t="str">
        <f>IF($G419="","",IF($C419=Listes!$B$31,IF('Instruction Barèmes'!$E419&lt;=Listes!$B$42,('Instruction Barèmes'!$E419*(VLOOKUP('Instruction Barèmes'!$D419,Listes!$A$43:$E$49,2,FALSE))),IF('Instruction Barèmes'!$E419&gt;Listes!$D$42,('Instruction Barèmes'!$E419*(VLOOKUP('Instruction Barèmes'!$D419,Listes!$A$43:$E$49,5,FALSE))),('Instruction Barèmes'!$E419*(VLOOKUP('Instruction Barèmes'!$D419,Listes!$A$43:$E$49,3,FALSE))+(VLOOKUP('Instruction Barèmes'!$D419,Listes!$A$43:$E$49,4,FALSE)))))))</f>
        <v/>
      </c>
      <c r="L419" s="240" t="str">
        <f>IF($G419="","",IF($C419=Listes!$B$34,Listes!$I$31,IF($C419=Listes!$B$35,(VLOOKUP('Instruction Barèmes'!$F419,Listes!$E$31:$F$36,2,FALSE)),IF($C419=Listes!$B$33,IF('Instruction Barèmes'!$E419&lt;=Listes!$A$64,'Instruction Barèmes'!$E419*Listes!$A$65,IF('Instruction Barèmes'!$E419&gt;Listes!$D$64,'Instruction Barèmes'!$E419*Listes!$D$65,(('Instruction Barèmes'!$E419*Listes!$B$65)+Listes!$C$65)))))))</f>
        <v/>
      </c>
      <c r="M419" s="279" t="str">
        <f>IF(Barèmes!M418="","",Barèmes!M418)</f>
        <v/>
      </c>
      <c r="N419" s="94" t="str">
        <f t="shared" si="24"/>
        <v/>
      </c>
      <c r="O419" s="254" t="str">
        <f t="shared" si="25"/>
        <v/>
      </c>
      <c r="P419" s="304" t="str">
        <f t="shared" si="26"/>
        <v/>
      </c>
      <c r="Q419" s="285" t="str">
        <f t="shared" si="27"/>
        <v/>
      </c>
      <c r="R419" s="259"/>
      <c r="S419" s="126"/>
    </row>
    <row r="420" spans="1:19" ht="20.100000000000001" customHeight="1" x14ac:dyDescent="0.25">
      <c r="A420" s="244">
        <v>414</v>
      </c>
      <c r="B420" s="252" t="str">
        <f>IF(Barèmes!B419="","",Barèmes!B419)</f>
        <v/>
      </c>
      <c r="C420" s="252" t="str">
        <f>IF(Barèmes!C419="","",Barèmes!C419)</f>
        <v/>
      </c>
      <c r="D420" s="252" t="str">
        <f>IF(Barèmes!D419="","",Barèmes!D419)</f>
        <v/>
      </c>
      <c r="E420" s="252" t="str">
        <f>IF(Barèmes!E419="","",Barèmes!E419)</f>
        <v/>
      </c>
      <c r="F420" s="252" t="str">
        <f>IF(Barèmes!F419="","",Barèmes!F419)</f>
        <v/>
      </c>
      <c r="G420" s="252" t="str">
        <f>IF(Barèmes!G419="","",Barèmes!G419)</f>
        <v/>
      </c>
      <c r="H420" s="252" t="str">
        <f>IF(Barèmes!H419="","",Barèmes!H419)</f>
        <v/>
      </c>
      <c r="I420" s="252" t="str">
        <f>IF(Barèmes!I419="","",Barèmes!I419)</f>
        <v/>
      </c>
      <c r="J420" s="240" t="str">
        <f>IF($G420="","",IF($C420=Listes!$B$32,IF('Instruction Barèmes'!$E420&lt;=Listes!$B$53,('Instruction Barèmes'!$E420*(VLOOKUP('Instruction Barèmes'!$D420,Listes!$A$54:$E$60,2,FALSE))),IF('Instruction Barèmes'!$E420&gt;Listes!$E$53,('Instruction Barèmes'!$E420*(VLOOKUP('Instruction Barèmes'!$D420,Listes!$A$54:$E$60,5,FALSE))),('Instruction Barèmes'!$E420*(VLOOKUP('Instruction Barèmes'!$D420,Listes!$A$54:$E$60,3,FALSE))+(VLOOKUP('Instruction Barèmes'!$D420,Listes!$A$54:$E$60,4,FALSE)))))))</f>
        <v/>
      </c>
      <c r="K420" s="240" t="str">
        <f>IF($G420="","",IF($C420=Listes!$B$31,IF('Instruction Barèmes'!$E420&lt;=Listes!$B$42,('Instruction Barèmes'!$E420*(VLOOKUP('Instruction Barèmes'!$D420,Listes!$A$43:$E$49,2,FALSE))),IF('Instruction Barèmes'!$E420&gt;Listes!$D$42,('Instruction Barèmes'!$E420*(VLOOKUP('Instruction Barèmes'!$D420,Listes!$A$43:$E$49,5,FALSE))),('Instruction Barèmes'!$E420*(VLOOKUP('Instruction Barèmes'!$D420,Listes!$A$43:$E$49,3,FALSE))+(VLOOKUP('Instruction Barèmes'!$D420,Listes!$A$43:$E$49,4,FALSE)))))))</f>
        <v/>
      </c>
      <c r="L420" s="240" t="str">
        <f>IF($G420="","",IF($C420=Listes!$B$34,Listes!$I$31,IF($C420=Listes!$B$35,(VLOOKUP('Instruction Barèmes'!$F420,Listes!$E$31:$F$36,2,FALSE)),IF($C420=Listes!$B$33,IF('Instruction Barèmes'!$E420&lt;=Listes!$A$64,'Instruction Barèmes'!$E420*Listes!$A$65,IF('Instruction Barèmes'!$E420&gt;Listes!$D$64,'Instruction Barèmes'!$E420*Listes!$D$65,(('Instruction Barèmes'!$E420*Listes!$B$65)+Listes!$C$65)))))))</f>
        <v/>
      </c>
      <c r="M420" s="279" t="str">
        <f>IF(Barèmes!M419="","",Barèmes!M419)</f>
        <v/>
      </c>
      <c r="N420" s="94" t="str">
        <f t="shared" si="24"/>
        <v/>
      </c>
      <c r="O420" s="254" t="str">
        <f t="shared" si="25"/>
        <v/>
      </c>
      <c r="P420" s="304" t="str">
        <f t="shared" si="26"/>
        <v/>
      </c>
      <c r="Q420" s="285" t="str">
        <f t="shared" si="27"/>
        <v/>
      </c>
      <c r="R420" s="259"/>
      <c r="S420" s="126"/>
    </row>
    <row r="421" spans="1:19" ht="20.100000000000001" customHeight="1" x14ac:dyDescent="0.25">
      <c r="A421" s="244">
        <v>415</v>
      </c>
      <c r="B421" s="252" t="str">
        <f>IF(Barèmes!B420="","",Barèmes!B420)</f>
        <v/>
      </c>
      <c r="C421" s="252" t="str">
        <f>IF(Barèmes!C420="","",Barèmes!C420)</f>
        <v/>
      </c>
      <c r="D421" s="252" t="str">
        <f>IF(Barèmes!D420="","",Barèmes!D420)</f>
        <v/>
      </c>
      <c r="E421" s="252" t="str">
        <f>IF(Barèmes!E420="","",Barèmes!E420)</f>
        <v/>
      </c>
      <c r="F421" s="252" t="str">
        <f>IF(Barèmes!F420="","",Barèmes!F420)</f>
        <v/>
      </c>
      <c r="G421" s="252" t="str">
        <f>IF(Barèmes!G420="","",Barèmes!G420)</f>
        <v/>
      </c>
      <c r="H421" s="252" t="str">
        <f>IF(Barèmes!H420="","",Barèmes!H420)</f>
        <v/>
      </c>
      <c r="I421" s="252" t="str">
        <f>IF(Barèmes!I420="","",Barèmes!I420)</f>
        <v/>
      </c>
      <c r="J421" s="240" t="str">
        <f>IF($G421="","",IF($C421=Listes!$B$32,IF('Instruction Barèmes'!$E421&lt;=Listes!$B$53,('Instruction Barèmes'!$E421*(VLOOKUP('Instruction Barèmes'!$D421,Listes!$A$54:$E$60,2,FALSE))),IF('Instruction Barèmes'!$E421&gt;Listes!$E$53,('Instruction Barèmes'!$E421*(VLOOKUP('Instruction Barèmes'!$D421,Listes!$A$54:$E$60,5,FALSE))),('Instruction Barèmes'!$E421*(VLOOKUP('Instruction Barèmes'!$D421,Listes!$A$54:$E$60,3,FALSE))+(VLOOKUP('Instruction Barèmes'!$D421,Listes!$A$54:$E$60,4,FALSE)))))))</f>
        <v/>
      </c>
      <c r="K421" s="240" t="str">
        <f>IF($G421="","",IF($C421=Listes!$B$31,IF('Instruction Barèmes'!$E421&lt;=Listes!$B$42,('Instruction Barèmes'!$E421*(VLOOKUP('Instruction Barèmes'!$D421,Listes!$A$43:$E$49,2,FALSE))),IF('Instruction Barèmes'!$E421&gt;Listes!$D$42,('Instruction Barèmes'!$E421*(VLOOKUP('Instruction Barèmes'!$D421,Listes!$A$43:$E$49,5,FALSE))),('Instruction Barèmes'!$E421*(VLOOKUP('Instruction Barèmes'!$D421,Listes!$A$43:$E$49,3,FALSE))+(VLOOKUP('Instruction Barèmes'!$D421,Listes!$A$43:$E$49,4,FALSE)))))))</f>
        <v/>
      </c>
      <c r="L421" s="240" t="str">
        <f>IF($G421="","",IF($C421=Listes!$B$34,Listes!$I$31,IF($C421=Listes!$B$35,(VLOOKUP('Instruction Barèmes'!$F421,Listes!$E$31:$F$36,2,FALSE)),IF($C421=Listes!$B$33,IF('Instruction Barèmes'!$E421&lt;=Listes!$A$64,'Instruction Barèmes'!$E421*Listes!$A$65,IF('Instruction Barèmes'!$E421&gt;Listes!$D$64,'Instruction Barèmes'!$E421*Listes!$D$65,(('Instruction Barèmes'!$E421*Listes!$B$65)+Listes!$C$65)))))))</f>
        <v/>
      </c>
      <c r="M421" s="279" t="str">
        <f>IF(Barèmes!M420="","",Barèmes!M420)</f>
        <v/>
      </c>
      <c r="N421" s="94" t="str">
        <f t="shared" si="24"/>
        <v/>
      </c>
      <c r="O421" s="254" t="str">
        <f t="shared" si="25"/>
        <v/>
      </c>
      <c r="P421" s="304" t="str">
        <f t="shared" si="26"/>
        <v/>
      </c>
      <c r="Q421" s="285" t="str">
        <f t="shared" si="27"/>
        <v/>
      </c>
      <c r="R421" s="259"/>
      <c r="S421" s="126"/>
    </row>
    <row r="422" spans="1:19" ht="20.100000000000001" customHeight="1" x14ac:dyDescent="0.25">
      <c r="A422" s="244">
        <v>416</v>
      </c>
      <c r="B422" s="252" t="str">
        <f>IF(Barèmes!B421="","",Barèmes!B421)</f>
        <v/>
      </c>
      <c r="C422" s="252" t="str">
        <f>IF(Barèmes!C421="","",Barèmes!C421)</f>
        <v/>
      </c>
      <c r="D422" s="252" t="str">
        <f>IF(Barèmes!D421="","",Barèmes!D421)</f>
        <v/>
      </c>
      <c r="E422" s="252" t="str">
        <f>IF(Barèmes!E421="","",Barèmes!E421)</f>
        <v/>
      </c>
      <c r="F422" s="252" t="str">
        <f>IF(Barèmes!F421="","",Barèmes!F421)</f>
        <v/>
      </c>
      <c r="G422" s="252" t="str">
        <f>IF(Barèmes!G421="","",Barèmes!G421)</f>
        <v/>
      </c>
      <c r="H422" s="252" t="str">
        <f>IF(Barèmes!H421="","",Barèmes!H421)</f>
        <v/>
      </c>
      <c r="I422" s="252" t="str">
        <f>IF(Barèmes!I421="","",Barèmes!I421)</f>
        <v/>
      </c>
      <c r="J422" s="240" t="str">
        <f>IF($G422="","",IF($C422=Listes!$B$32,IF('Instruction Barèmes'!$E422&lt;=Listes!$B$53,('Instruction Barèmes'!$E422*(VLOOKUP('Instruction Barèmes'!$D422,Listes!$A$54:$E$60,2,FALSE))),IF('Instruction Barèmes'!$E422&gt;Listes!$E$53,('Instruction Barèmes'!$E422*(VLOOKUP('Instruction Barèmes'!$D422,Listes!$A$54:$E$60,5,FALSE))),('Instruction Barèmes'!$E422*(VLOOKUP('Instruction Barèmes'!$D422,Listes!$A$54:$E$60,3,FALSE))+(VLOOKUP('Instruction Barèmes'!$D422,Listes!$A$54:$E$60,4,FALSE)))))))</f>
        <v/>
      </c>
      <c r="K422" s="240" t="str">
        <f>IF($G422="","",IF($C422=Listes!$B$31,IF('Instruction Barèmes'!$E422&lt;=Listes!$B$42,('Instruction Barèmes'!$E422*(VLOOKUP('Instruction Barèmes'!$D422,Listes!$A$43:$E$49,2,FALSE))),IF('Instruction Barèmes'!$E422&gt;Listes!$D$42,('Instruction Barèmes'!$E422*(VLOOKUP('Instruction Barèmes'!$D422,Listes!$A$43:$E$49,5,FALSE))),('Instruction Barèmes'!$E422*(VLOOKUP('Instruction Barèmes'!$D422,Listes!$A$43:$E$49,3,FALSE))+(VLOOKUP('Instruction Barèmes'!$D422,Listes!$A$43:$E$49,4,FALSE)))))))</f>
        <v/>
      </c>
      <c r="L422" s="240" t="str">
        <f>IF($G422="","",IF($C422=Listes!$B$34,Listes!$I$31,IF($C422=Listes!$B$35,(VLOOKUP('Instruction Barèmes'!$F422,Listes!$E$31:$F$36,2,FALSE)),IF($C422=Listes!$B$33,IF('Instruction Barèmes'!$E422&lt;=Listes!$A$64,'Instruction Barèmes'!$E422*Listes!$A$65,IF('Instruction Barèmes'!$E422&gt;Listes!$D$64,'Instruction Barèmes'!$E422*Listes!$D$65,(('Instruction Barèmes'!$E422*Listes!$B$65)+Listes!$C$65)))))))</f>
        <v/>
      </c>
      <c r="M422" s="279" t="str">
        <f>IF(Barèmes!M421="","",Barèmes!M421)</f>
        <v/>
      </c>
      <c r="N422" s="94" t="str">
        <f t="shared" si="24"/>
        <v/>
      </c>
      <c r="O422" s="254" t="str">
        <f t="shared" si="25"/>
        <v/>
      </c>
      <c r="P422" s="304" t="str">
        <f t="shared" si="26"/>
        <v/>
      </c>
      <c r="Q422" s="285" t="str">
        <f t="shared" si="27"/>
        <v/>
      </c>
      <c r="R422" s="259"/>
      <c r="S422" s="126"/>
    </row>
    <row r="423" spans="1:19" ht="20.100000000000001" customHeight="1" x14ac:dyDescent="0.25">
      <c r="A423" s="244">
        <v>417</v>
      </c>
      <c r="B423" s="252" t="str">
        <f>IF(Barèmes!B422="","",Barèmes!B422)</f>
        <v/>
      </c>
      <c r="C423" s="252" t="str">
        <f>IF(Barèmes!C422="","",Barèmes!C422)</f>
        <v/>
      </c>
      <c r="D423" s="252" t="str">
        <f>IF(Barèmes!D422="","",Barèmes!D422)</f>
        <v/>
      </c>
      <c r="E423" s="252" t="str">
        <f>IF(Barèmes!E422="","",Barèmes!E422)</f>
        <v/>
      </c>
      <c r="F423" s="252" t="str">
        <f>IF(Barèmes!F422="","",Barèmes!F422)</f>
        <v/>
      </c>
      <c r="G423" s="252" t="str">
        <f>IF(Barèmes!G422="","",Barèmes!G422)</f>
        <v/>
      </c>
      <c r="H423" s="252" t="str">
        <f>IF(Barèmes!H422="","",Barèmes!H422)</f>
        <v/>
      </c>
      <c r="I423" s="252" t="str">
        <f>IF(Barèmes!I422="","",Barèmes!I422)</f>
        <v/>
      </c>
      <c r="J423" s="240" t="str">
        <f>IF($G423="","",IF($C423=Listes!$B$32,IF('Instruction Barèmes'!$E423&lt;=Listes!$B$53,('Instruction Barèmes'!$E423*(VLOOKUP('Instruction Barèmes'!$D423,Listes!$A$54:$E$60,2,FALSE))),IF('Instruction Barèmes'!$E423&gt;Listes!$E$53,('Instruction Barèmes'!$E423*(VLOOKUP('Instruction Barèmes'!$D423,Listes!$A$54:$E$60,5,FALSE))),('Instruction Barèmes'!$E423*(VLOOKUP('Instruction Barèmes'!$D423,Listes!$A$54:$E$60,3,FALSE))+(VLOOKUP('Instruction Barèmes'!$D423,Listes!$A$54:$E$60,4,FALSE)))))))</f>
        <v/>
      </c>
      <c r="K423" s="240" t="str">
        <f>IF($G423="","",IF($C423=Listes!$B$31,IF('Instruction Barèmes'!$E423&lt;=Listes!$B$42,('Instruction Barèmes'!$E423*(VLOOKUP('Instruction Barèmes'!$D423,Listes!$A$43:$E$49,2,FALSE))),IF('Instruction Barèmes'!$E423&gt;Listes!$D$42,('Instruction Barèmes'!$E423*(VLOOKUP('Instruction Barèmes'!$D423,Listes!$A$43:$E$49,5,FALSE))),('Instruction Barèmes'!$E423*(VLOOKUP('Instruction Barèmes'!$D423,Listes!$A$43:$E$49,3,FALSE))+(VLOOKUP('Instruction Barèmes'!$D423,Listes!$A$43:$E$49,4,FALSE)))))))</f>
        <v/>
      </c>
      <c r="L423" s="240" t="str">
        <f>IF($G423="","",IF($C423=Listes!$B$34,Listes!$I$31,IF($C423=Listes!$B$35,(VLOOKUP('Instruction Barèmes'!$F423,Listes!$E$31:$F$36,2,FALSE)),IF($C423=Listes!$B$33,IF('Instruction Barèmes'!$E423&lt;=Listes!$A$64,'Instruction Barèmes'!$E423*Listes!$A$65,IF('Instruction Barèmes'!$E423&gt;Listes!$D$64,'Instruction Barèmes'!$E423*Listes!$D$65,(('Instruction Barèmes'!$E423*Listes!$B$65)+Listes!$C$65)))))))</f>
        <v/>
      </c>
      <c r="M423" s="279" t="str">
        <f>IF(Barèmes!M422="","",Barèmes!M422)</f>
        <v/>
      </c>
      <c r="N423" s="94" t="str">
        <f t="shared" si="24"/>
        <v/>
      </c>
      <c r="O423" s="254" t="str">
        <f t="shared" si="25"/>
        <v/>
      </c>
      <c r="P423" s="304" t="str">
        <f t="shared" si="26"/>
        <v/>
      </c>
      <c r="Q423" s="285" t="str">
        <f t="shared" si="27"/>
        <v/>
      </c>
      <c r="R423" s="259"/>
      <c r="S423" s="126"/>
    </row>
    <row r="424" spans="1:19" ht="20.100000000000001" customHeight="1" x14ac:dyDescent="0.25">
      <c r="A424" s="244">
        <v>418</v>
      </c>
      <c r="B424" s="252" t="str">
        <f>IF(Barèmes!B423="","",Barèmes!B423)</f>
        <v/>
      </c>
      <c r="C424" s="252" t="str">
        <f>IF(Barèmes!C423="","",Barèmes!C423)</f>
        <v/>
      </c>
      <c r="D424" s="252" t="str">
        <f>IF(Barèmes!D423="","",Barèmes!D423)</f>
        <v/>
      </c>
      <c r="E424" s="252" t="str">
        <f>IF(Barèmes!E423="","",Barèmes!E423)</f>
        <v/>
      </c>
      <c r="F424" s="252" t="str">
        <f>IF(Barèmes!F423="","",Barèmes!F423)</f>
        <v/>
      </c>
      <c r="G424" s="252" t="str">
        <f>IF(Barèmes!G423="","",Barèmes!G423)</f>
        <v/>
      </c>
      <c r="H424" s="252" t="str">
        <f>IF(Barèmes!H423="","",Barèmes!H423)</f>
        <v/>
      </c>
      <c r="I424" s="252" t="str">
        <f>IF(Barèmes!I423="","",Barèmes!I423)</f>
        <v/>
      </c>
      <c r="J424" s="240" t="str">
        <f>IF($G424="","",IF($C424=Listes!$B$32,IF('Instruction Barèmes'!$E424&lt;=Listes!$B$53,('Instruction Barèmes'!$E424*(VLOOKUP('Instruction Barèmes'!$D424,Listes!$A$54:$E$60,2,FALSE))),IF('Instruction Barèmes'!$E424&gt;Listes!$E$53,('Instruction Barèmes'!$E424*(VLOOKUP('Instruction Barèmes'!$D424,Listes!$A$54:$E$60,5,FALSE))),('Instruction Barèmes'!$E424*(VLOOKUP('Instruction Barèmes'!$D424,Listes!$A$54:$E$60,3,FALSE))+(VLOOKUP('Instruction Barèmes'!$D424,Listes!$A$54:$E$60,4,FALSE)))))))</f>
        <v/>
      </c>
      <c r="K424" s="240" t="str">
        <f>IF($G424="","",IF($C424=Listes!$B$31,IF('Instruction Barèmes'!$E424&lt;=Listes!$B$42,('Instruction Barèmes'!$E424*(VLOOKUP('Instruction Barèmes'!$D424,Listes!$A$43:$E$49,2,FALSE))),IF('Instruction Barèmes'!$E424&gt;Listes!$D$42,('Instruction Barèmes'!$E424*(VLOOKUP('Instruction Barèmes'!$D424,Listes!$A$43:$E$49,5,FALSE))),('Instruction Barèmes'!$E424*(VLOOKUP('Instruction Barèmes'!$D424,Listes!$A$43:$E$49,3,FALSE))+(VLOOKUP('Instruction Barèmes'!$D424,Listes!$A$43:$E$49,4,FALSE)))))))</f>
        <v/>
      </c>
      <c r="L424" s="240" t="str">
        <f>IF($G424="","",IF($C424=Listes!$B$34,Listes!$I$31,IF($C424=Listes!$B$35,(VLOOKUP('Instruction Barèmes'!$F424,Listes!$E$31:$F$36,2,FALSE)),IF($C424=Listes!$B$33,IF('Instruction Barèmes'!$E424&lt;=Listes!$A$64,'Instruction Barèmes'!$E424*Listes!$A$65,IF('Instruction Barèmes'!$E424&gt;Listes!$D$64,'Instruction Barèmes'!$E424*Listes!$D$65,(('Instruction Barèmes'!$E424*Listes!$B$65)+Listes!$C$65)))))))</f>
        <v/>
      </c>
      <c r="M424" s="279" t="str">
        <f>IF(Barèmes!M423="","",Barèmes!M423)</f>
        <v/>
      </c>
      <c r="N424" s="94" t="str">
        <f t="shared" si="24"/>
        <v/>
      </c>
      <c r="O424" s="254" t="str">
        <f t="shared" si="25"/>
        <v/>
      </c>
      <c r="P424" s="304" t="str">
        <f t="shared" si="26"/>
        <v/>
      </c>
      <c r="Q424" s="285" t="str">
        <f t="shared" si="27"/>
        <v/>
      </c>
      <c r="R424" s="259"/>
      <c r="S424" s="126"/>
    </row>
    <row r="425" spans="1:19" ht="20.100000000000001" customHeight="1" x14ac:dyDescent="0.25">
      <c r="A425" s="244">
        <v>419</v>
      </c>
      <c r="B425" s="252" t="str">
        <f>IF(Barèmes!B424="","",Barèmes!B424)</f>
        <v/>
      </c>
      <c r="C425" s="252" t="str">
        <f>IF(Barèmes!C424="","",Barèmes!C424)</f>
        <v/>
      </c>
      <c r="D425" s="252" t="str">
        <f>IF(Barèmes!D424="","",Barèmes!D424)</f>
        <v/>
      </c>
      <c r="E425" s="252" t="str">
        <f>IF(Barèmes!E424="","",Barèmes!E424)</f>
        <v/>
      </c>
      <c r="F425" s="252" t="str">
        <f>IF(Barèmes!F424="","",Barèmes!F424)</f>
        <v/>
      </c>
      <c r="G425" s="252" t="str">
        <f>IF(Barèmes!G424="","",Barèmes!G424)</f>
        <v/>
      </c>
      <c r="H425" s="252" t="str">
        <f>IF(Barèmes!H424="","",Barèmes!H424)</f>
        <v/>
      </c>
      <c r="I425" s="252" t="str">
        <f>IF(Barèmes!I424="","",Barèmes!I424)</f>
        <v/>
      </c>
      <c r="J425" s="240" t="str">
        <f>IF($G425="","",IF($C425=Listes!$B$32,IF('Instruction Barèmes'!$E425&lt;=Listes!$B$53,('Instruction Barèmes'!$E425*(VLOOKUP('Instruction Barèmes'!$D425,Listes!$A$54:$E$60,2,FALSE))),IF('Instruction Barèmes'!$E425&gt;Listes!$E$53,('Instruction Barèmes'!$E425*(VLOOKUP('Instruction Barèmes'!$D425,Listes!$A$54:$E$60,5,FALSE))),('Instruction Barèmes'!$E425*(VLOOKUP('Instruction Barèmes'!$D425,Listes!$A$54:$E$60,3,FALSE))+(VLOOKUP('Instruction Barèmes'!$D425,Listes!$A$54:$E$60,4,FALSE)))))))</f>
        <v/>
      </c>
      <c r="K425" s="240" t="str">
        <f>IF($G425="","",IF($C425=Listes!$B$31,IF('Instruction Barèmes'!$E425&lt;=Listes!$B$42,('Instruction Barèmes'!$E425*(VLOOKUP('Instruction Barèmes'!$D425,Listes!$A$43:$E$49,2,FALSE))),IF('Instruction Barèmes'!$E425&gt;Listes!$D$42,('Instruction Barèmes'!$E425*(VLOOKUP('Instruction Barèmes'!$D425,Listes!$A$43:$E$49,5,FALSE))),('Instruction Barèmes'!$E425*(VLOOKUP('Instruction Barèmes'!$D425,Listes!$A$43:$E$49,3,FALSE))+(VLOOKUP('Instruction Barèmes'!$D425,Listes!$A$43:$E$49,4,FALSE)))))))</f>
        <v/>
      </c>
      <c r="L425" s="240" t="str">
        <f>IF($G425="","",IF($C425=Listes!$B$34,Listes!$I$31,IF($C425=Listes!$B$35,(VLOOKUP('Instruction Barèmes'!$F425,Listes!$E$31:$F$36,2,FALSE)),IF($C425=Listes!$B$33,IF('Instruction Barèmes'!$E425&lt;=Listes!$A$64,'Instruction Barèmes'!$E425*Listes!$A$65,IF('Instruction Barèmes'!$E425&gt;Listes!$D$64,'Instruction Barèmes'!$E425*Listes!$D$65,(('Instruction Barèmes'!$E425*Listes!$B$65)+Listes!$C$65)))))))</f>
        <v/>
      </c>
      <c r="M425" s="279" t="str">
        <f>IF(Barèmes!M424="","",Barèmes!M424)</f>
        <v/>
      </c>
      <c r="N425" s="94" t="str">
        <f t="shared" si="24"/>
        <v/>
      </c>
      <c r="O425" s="254" t="str">
        <f t="shared" si="25"/>
        <v/>
      </c>
      <c r="P425" s="304" t="str">
        <f t="shared" si="26"/>
        <v/>
      </c>
      <c r="Q425" s="285" t="str">
        <f t="shared" si="27"/>
        <v/>
      </c>
      <c r="R425" s="259"/>
      <c r="S425" s="126"/>
    </row>
    <row r="426" spans="1:19" ht="20.100000000000001" customHeight="1" x14ac:dyDescent="0.25">
      <c r="A426" s="244">
        <v>420</v>
      </c>
      <c r="B426" s="252" t="str">
        <f>IF(Barèmes!B425="","",Barèmes!B425)</f>
        <v/>
      </c>
      <c r="C426" s="252" t="str">
        <f>IF(Barèmes!C425="","",Barèmes!C425)</f>
        <v/>
      </c>
      <c r="D426" s="252" t="str">
        <f>IF(Barèmes!D425="","",Barèmes!D425)</f>
        <v/>
      </c>
      <c r="E426" s="252" t="str">
        <f>IF(Barèmes!E425="","",Barèmes!E425)</f>
        <v/>
      </c>
      <c r="F426" s="252" t="str">
        <f>IF(Barèmes!F425="","",Barèmes!F425)</f>
        <v/>
      </c>
      <c r="G426" s="252" t="str">
        <f>IF(Barèmes!G425="","",Barèmes!G425)</f>
        <v/>
      </c>
      <c r="H426" s="252" t="str">
        <f>IF(Barèmes!H425="","",Barèmes!H425)</f>
        <v/>
      </c>
      <c r="I426" s="252" t="str">
        <f>IF(Barèmes!I425="","",Barèmes!I425)</f>
        <v/>
      </c>
      <c r="J426" s="240" t="str">
        <f>IF($G426="","",IF($C426=Listes!$B$32,IF('Instruction Barèmes'!$E426&lt;=Listes!$B$53,('Instruction Barèmes'!$E426*(VLOOKUP('Instruction Barèmes'!$D426,Listes!$A$54:$E$60,2,FALSE))),IF('Instruction Barèmes'!$E426&gt;Listes!$E$53,('Instruction Barèmes'!$E426*(VLOOKUP('Instruction Barèmes'!$D426,Listes!$A$54:$E$60,5,FALSE))),('Instruction Barèmes'!$E426*(VLOOKUP('Instruction Barèmes'!$D426,Listes!$A$54:$E$60,3,FALSE))+(VLOOKUP('Instruction Barèmes'!$D426,Listes!$A$54:$E$60,4,FALSE)))))))</f>
        <v/>
      </c>
      <c r="K426" s="240" t="str">
        <f>IF($G426="","",IF($C426=Listes!$B$31,IF('Instruction Barèmes'!$E426&lt;=Listes!$B$42,('Instruction Barèmes'!$E426*(VLOOKUP('Instruction Barèmes'!$D426,Listes!$A$43:$E$49,2,FALSE))),IF('Instruction Barèmes'!$E426&gt;Listes!$D$42,('Instruction Barèmes'!$E426*(VLOOKUP('Instruction Barèmes'!$D426,Listes!$A$43:$E$49,5,FALSE))),('Instruction Barèmes'!$E426*(VLOOKUP('Instruction Barèmes'!$D426,Listes!$A$43:$E$49,3,FALSE))+(VLOOKUP('Instruction Barèmes'!$D426,Listes!$A$43:$E$49,4,FALSE)))))))</f>
        <v/>
      </c>
      <c r="L426" s="240" t="str">
        <f>IF($G426="","",IF($C426=Listes!$B$34,Listes!$I$31,IF($C426=Listes!$B$35,(VLOOKUP('Instruction Barèmes'!$F426,Listes!$E$31:$F$36,2,FALSE)),IF($C426=Listes!$B$33,IF('Instruction Barèmes'!$E426&lt;=Listes!$A$64,'Instruction Barèmes'!$E426*Listes!$A$65,IF('Instruction Barèmes'!$E426&gt;Listes!$D$64,'Instruction Barèmes'!$E426*Listes!$D$65,(('Instruction Barèmes'!$E426*Listes!$B$65)+Listes!$C$65)))))))</f>
        <v/>
      </c>
      <c r="M426" s="279" t="str">
        <f>IF(Barèmes!M425="","",Barèmes!M425)</f>
        <v/>
      </c>
      <c r="N426" s="94" t="str">
        <f t="shared" si="24"/>
        <v/>
      </c>
      <c r="O426" s="254" t="str">
        <f t="shared" si="25"/>
        <v/>
      </c>
      <c r="P426" s="304" t="str">
        <f t="shared" si="26"/>
        <v/>
      </c>
      <c r="Q426" s="285" t="str">
        <f t="shared" si="27"/>
        <v/>
      </c>
      <c r="R426" s="259"/>
      <c r="S426" s="126"/>
    </row>
    <row r="427" spans="1:19" ht="20.100000000000001" customHeight="1" x14ac:dyDescent="0.25">
      <c r="A427" s="244">
        <v>421</v>
      </c>
      <c r="B427" s="252" t="str">
        <f>IF(Barèmes!B426="","",Barèmes!B426)</f>
        <v/>
      </c>
      <c r="C427" s="252" t="str">
        <f>IF(Barèmes!C426="","",Barèmes!C426)</f>
        <v/>
      </c>
      <c r="D427" s="252" t="str">
        <f>IF(Barèmes!D426="","",Barèmes!D426)</f>
        <v/>
      </c>
      <c r="E427" s="252" t="str">
        <f>IF(Barèmes!E426="","",Barèmes!E426)</f>
        <v/>
      </c>
      <c r="F427" s="252" t="str">
        <f>IF(Barèmes!F426="","",Barèmes!F426)</f>
        <v/>
      </c>
      <c r="G427" s="252" t="str">
        <f>IF(Barèmes!G426="","",Barèmes!G426)</f>
        <v/>
      </c>
      <c r="H427" s="252" t="str">
        <f>IF(Barèmes!H426="","",Barèmes!H426)</f>
        <v/>
      </c>
      <c r="I427" s="252" t="str">
        <f>IF(Barèmes!I426="","",Barèmes!I426)</f>
        <v/>
      </c>
      <c r="J427" s="240" t="str">
        <f>IF($G427="","",IF($C427=Listes!$B$32,IF('Instruction Barèmes'!$E427&lt;=Listes!$B$53,('Instruction Barèmes'!$E427*(VLOOKUP('Instruction Barèmes'!$D427,Listes!$A$54:$E$60,2,FALSE))),IF('Instruction Barèmes'!$E427&gt;Listes!$E$53,('Instruction Barèmes'!$E427*(VLOOKUP('Instruction Barèmes'!$D427,Listes!$A$54:$E$60,5,FALSE))),('Instruction Barèmes'!$E427*(VLOOKUP('Instruction Barèmes'!$D427,Listes!$A$54:$E$60,3,FALSE))+(VLOOKUP('Instruction Barèmes'!$D427,Listes!$A$54:$E$60,4,FALSE)))))))</f>
        <v/>
      </c>
      <c r="K427" s="240" t="str">
        <f>IF($G427="","",IF($C427=Listes!$B$31,IF('Instruction Barèmes'!$E427&lt;=Listes!$B$42,('Instruction Barèmes'!$E427*(VLOOKUP('Instruction Barèmes'!$D427,Listes!$A$43:$E$49,2,FALSE))),IF('Instruction Barèmes'!$E427&gt;Listes!$D$42,('Instruction Barèmes'!$E427*(VLOOKUP('Instruction Barèmes'!$D427,Listes!$A$43:$E$49,5,FALSE))),('Instruction Barèmes'!$E427*(VLOOKUP('Instruction Barèmes'!$D427,Listes!$A$43:$E$49,3,FALSE))+(VLOOKUP('Instruction Barèmes'!$D427,Listes!$A$43:$E$49,4,FALSE)))))))</f>
        <v/>
      </c>
      <c r="L427" s="240" t="str">
        <f>IF($G427="","",IF($C427=Listes!$B$34,Listes!$I$31,IF($C427=Listes!$B$35,(VLOOKUP('Instruction Barèmes'!$F427,Listes!$E$31:$F$36,2,FALSE)),IF($C427=Listes!$B$33,IF('Instruction Barèmes'!$E427&lt;=Listes!$A$64,'Instruction Barèmes'!$E427*Listes!$A$65,IF('Instruction Barèmes'!$E427&gt;Listes!$D$64,'Instruction Barèmes'!$E427*Listes!$D$65,(('Instruction Barèmes'!$E427*Listes!$B$65)+Listes!$C$65)))))))</f>
        <v/>
      </c>
      <c r="M427" s="279" t="str">
        <f>IF(Barèmes!M426="","",Barèmes!M426)</f>
        <v/>
      </c>
      <c r="N427" s="94" t="str">
        <f t="shared" si="24"/>
        <v/>
      </c>
      <c r="O427" s="254" t="str">
        <f t="shared" si="25"/>
        <v/>
      </c>
      <c r="P427" s="304" t="str">
        <f t="shared" si="26"/>
        <v/>
      </c>
      <c r="Q427" s="285" t="str">
        <f t="shared" si="27"/>
        <v/>
      </c>
      <c r="R427" s="259"/>
      <c r="S427" s="126"/>
    </row>
    <row r="428" spans="1:19" ht="20.100000000000001" customHeight="1" x14ac:dyDescent="0.25">
      <c r="A428" s="244">
        <v>422</v>
      </c>
      <c r="B428" s="252" t="str">
        <f>IF(Barèmes!B427="","",Barèmes!B427)</f>
        <v/>
      </c>
      <c r="C428" s="252" t="str">
        <f>IF(Barèmes!C427="","",Barèmes!C427)</f>
        <v/>
      </c>
      <c r="D428" s="252" t="str">
        <f>IF(Barèmes!D427="","",Barèmes!D427)</f>
        <v/>
      </c>
      <c r="E428" s="252" t="str">
        <f>IF(Barèmes!E427="","",Barèmes!E427)</f>
        <v/>
      </c>
      <c r="F428" s="252" t="str">
        <f>IF(Barèmes!F427="","",Barèmes!F427)</f>
        <v/>
      </c>
      <c r="G428" s="252" t="str">
        <f>IF(Barèmes!G427="","",Barèmes!G427)</f>
        <v/>
      </c>
      <c r="H428" s="252" t="str">
        <f>IF(Barèmes!H427="","",Barèmes!H427)</f>
        <v/>
      </c>
      <c r="I428" s="252" t="str">
        <f>IF(Barèmes!I427="","",Barèmes!I427)</f>
        <v/>
      </c>
      <c r="J428" s="240" t="str">
        <f>IF($G428="","",IF($C428=Listes!$B$32,IF('Instruction Barèmes'!$E428&lt;=Listes!$B$53,('Instruction Barèmes'!$E428*(VLOOKUP('Instruction Barèmes'!$D428,Listes!$A$54:$E$60,2,FALSE))),IF('Instruction Barèmes'!$E428&gt;Listes!$E$53,('Instruction Barèmes'!$E428*(VLOOKUP('Instruction Barèmes'!$D428,Listes!$A$54:$E$60,5,FALSE))),('Instruction Barèmes'!$E428*(VLOOKUP('Instruction Barèmes'!$D428,Listes!$A$54:$E$60,3,FALSE))+(VLOOKUP('Instruction Barèmes'!$D428,Listes!$A$54:$E$60,4,FALSE)))))))</f>
        <v/>
      </c>
      <c r="K428" s="240" t="str">
        <f>IF($G428="","",IF($C428=Listes!$B$31,IF('Instruction Barèmes'!$E428&lt;=Listes!$B$42,('Instruction Barèmes'!$E428*(VLOOKUP('Instruction Barèmes'!$D428,Listes!$A$43:$E$49,2,FALSE))),IF('Instruction Barèmes'!$E428&gt;Listes!$D$42,('Instruction Barèmes'!$E428*(VLOOKUP('Instruction Barèmes'!$D428,Listes!$A$43:$E$49,5,FALSE))),('Instruction Barèmes'!$E428*(VLOOKUP('Instruction Barèmes'!$D428,Listes!$A$43:$E$49,3,FALSE))+(VLOOKUP('Instruction Barèmes'!$D428,Listes!$A$43:$E$49,4,FALSE)))))))</f>
        <v/>
      </c>
      <c r="L428" s="240" t="str">
        <f>IF($G428="","",IF($C428=Listes!$B$34,Listes!$I$31,IF($C428=Listes!$B$35,(VLOOKUP('Instruction Barèmes'!$F428,Listes!$E$31:$F$36,2,FALSE)),IF($C428=Listes!$B$33,IF('Instruction Barèmes'!$E428&lt;=Listes!$A$64,'Instruction Barèmes'!$E428*Listes!$A$65,IF('Instruction Barèmes'!$E428&gt;Listes!$D$64,'Instruction Barèmes'!$E428*Listes!$D$65,(('Instruction Barèmes'!$E428*Listes!$B$65)+Listes!$C$65)))))))</f>
        <v/>
      </c>
      <c r="M428" s="279" t="str">
        <f>IF(Barèmes!M427="","",Barèmes!M427)</f>
        <v/>
      </c>
      <c r="N428" s="94" t="str">
        <f t="shared" si="24"/>
        <v/>
      </c>
      <c r="O428" s="254" t="str">
        <f t="shared" si="25"/>
        <v/>
      </c>
      <c r="P428" s="304" t="str">
        <f t="shared" si="26"/>
        <v/>
      </c>
      <c r="Q428" s="285" t="str">
        <f t="shared" si="27"/>
        <v/>
      </c>
      <c r="R428" s="259"/>
      <c r="S428" s="126"/>
    </row>
    <row r="429" spans="1:19" ht="20.100000000000001" customHeight="1" x14ac:dyDescent="0.25">
      <c r="A429" s="244">
        <v>423</v>
      </c>
      <c r="B429" s="252" t="str">
        <f>IF(Barèmes!B428="","",Barèmes!B428)</f>
        <v/>
      </c>
      <c r="C429" s="252" t="str">
        <f>IF(Barèmes!C428="","",Barèmes!C428)</f>
        <v/>
      </c>
      <c r="D429" s="252" t="str">
        <f>IF(Barèmes!D428="","",Barèmes!D428)</f>
        <v/>
      </c>
      <c r="E429" s="252" t="str">
        <f>IF(Barèmes!E428="","",Barèmes!E428)</f>
        <v/>
      </c>
      <c r="F429" s="252" t="str">
        <f>IF(Barèmes!F428="","",Barèmes!F428)</f>
        <v/>
      </c>
      <c r="G429" s="252" t="str">
        <f>IF(Barèmes!G428="","",Barèmes!G428)</f>
        <v/>
      </c>
      <c r="H429" s="252" t="str">
        <f>IF(Barèmes!H428="","",Barèmes!H428)</f>
        <v/>
      </c>
      <c r="I429" s="252" t="str">
        <f>IF(Barèmes!I428="","",Barèmes!I428)</f>
        <v/>
      </c>
      <c r="J429" s="240" t="str">
        <f>IF($G429="","",IF($C429=Listes!$B$32,IF('Instruction Barèmes'!$E429&lt;=Listes!$B$53,('Instruction Barèmes'!$E429*(VLOOKUP('Instruction Barèmes'!$D429,Listes!$A$54:$E$60,2,FALSE))),IF('Instruction Barèmes'!$E429&gt;Listes!$E$53,('Instruction Barèmes'!$E429*(VLOOKUP('Instruction Barèmes'!$D429,Listes!$A$54:$E$60,5,FALSE))),('Instruction Barèmes'!$E429*(VLOOKUP('Instruction Barèmes'!$D429,Listes!$A$54:$E$60,3,FALSE))+(VLOOKUP('Instruction Barèmes'!$D429,Listes!$A$54:$E$60,4,FALSE)))))))</f>
        <v/>
      </c>
      <c r="K429" s="240" t="str">
        <f>IF($G429="","",IF($C429=Listes!$B$31,IF('Instruction Barèmes'!$E429&lt;=Listes!$B$42,('Instruction Barèmes'!$E429*(VLOOKUP('Instruction Barèmes'!$D429,Listes!$A$43:$E$49,2,FALSE))),IF('Instruction Barèmes'!$E429&gt;Listes!$D$42,('Instruction Barèmes'!$E429*(VLOOKUP('Instruction Barèmes'!$D429,Listes!$A$43:$E$49,5,FALSE))),('Instruction Barèmes'!$E429*(VLOOKUP('Instruction Barèmes'!$D429,Listes!$A$43:$E$49,3,FALSE))+(VLOOKUP('Instruction Barèmes'!$D429,Listes!$A$43:$E$49,4,FALSE)))))))</f>
        <v/>
      </c>
      <c r="L429" s="240" t="str">
        <f>IF($G429="","",IF($C429=Listes!$B$34,Listes!$I$31,IF($C429=Listes!$B$35,(VLOOKUP('Instruction Barèmes'!$F429,Listes!$E$31:$F$36,2,FALSE)),IF($C429=Listes!$B$33,IF('Instruction Barèmes'!$E429&lt;=Listes!$A$64,'Instruction Barèmes'!$E429*Listes!$A$65,IF('Instruction Barèmes'!$E429&gt;Listes!$D$64,'Instruction Barèmes'!$E429*Listes!$D$65,(('Instruction Barèmes'!$E429*Listes!$B$65)+Listes!$C$65)))))))</f>
        <v/>
      </c>
      <c r="M429" s="279" t="str">
        <f>IF(Barèmes!M428="","",Barèmes!M428)</f>
        <v/>
      </c>
      <c r="N429" s="94" t="str">
        <f t="shared" si="24"/>
        <v/>
      </c>
      <c r="O429" s="254" t="str">
        <f t="shared" si="25"/>
        <v/>
      </c>
      <c r="P429" s="304" t="str">
        <f t="shared" si="26"/>
        <v/>
      </c>
      <c r="Q429" s="285" t="str">
        <f t="shared" si="27"/>
        <v/>
      </c>
      <c r="R429" s="259"/>
      <c r="S429" s="126"/>
    </row>
    <row r="430" spans="1:19" ht="20.100000000000001" customHeight="1" x14ac:dyDescent="0.25">
      <c r="A430" s="244">
        <v>424</v>
      </c>
      <c r="B430" s="252" t="str">
        <f>IF(Barèmes!B429="","",Barèmes!B429)</f>
        <v/>
      </c>
      <c r="C430" s="252" t="str">
        <f>IF(Barèmes!C429="","",Barèmes!C429)</f>
        <v/>
      </c>
      <c r="D430" s="252" t="str">
        <f>IF(Barèmes!D429="","",Barèmes!D429)</f>
        <v/>
      </c>
      <c r="E430" s="252" t="str">
        <f>IF(Barèmes!E429="","",Barèmes!E429)</f>
        <v/>
      </c>
      <c r="F430" s="252" t="str">
        <f>IF(Barèmes!F429="","",Barèmes!F429)</f>
        <v/>
      </c>
      <c r="G430" s="252" t="str">
        <f>IF(Barèmes!G429="","",Barèmes!G429)</f>
        <v/>
      </c>
      <c r="H430" s="252" t="str">
        <f>IF(Barèmes!H429="","",Barèmes!H429)</f>
        <v/>
      </c>
      <c r="I430" s="252" t="str">
        <f>IF(Barèmes!I429="","",Barèmes!I429)</f>
        <v/>
      </c>
      <c r="J430" s="240" t="str">
        <f>IF($G430="","",IF($C430=Listes!$B$32,IF('Instruction Barèmes'!$E430&lt;=Listes!$B$53,('Instruction Barèmes'!$E430*(VLOOKUP('Instruction Barèmes'!$D430,Listes!$A$54:$E$60,2,FALSE))),IF('Instruction Barèmes'!$E430&gt;Listes!$E$53,('Instruction Barèmes'!$E430*(VLOOKUP('Instruction Barèmes'!$D430,Listes!$A$54:$E$60,5,FALSE))),('Instruction Barèmes'!$E430*(VLOOKUP('Instruction Barèmes'!$D430,Listes!$A$54:$E$60,3,FALSE))+(VLOOKUP('Instruction Barèmes'!$D430,Listes!$A$54:$E$60,4,FALSE)))))))</f>
        <v/>
      </c>
      <c r="K430" s="240" t="str">
        <f>IF($G430="","",IF($C430=Listes!$B$31,IF('Instruction Barèmes'!$E430&lt;=Listes!$B$42,('Instruction Barèmes'!$E430*(VLOOKUP('Instruction Barèmes'!$D430,Listes!$A$43:$E$49,2,FALSE))),IF('Instruction Barèmes'!$E430&gt;Listes!$D$42,('Instruction Barèmes'!$E430*(VLOOKUP('Instruction Barèmes'!$D430,Listes!$A$43:$E$49,5,FALSE))),('Instruction Barèmes'!$E430*(VLOOKUP('Instruction Barèmes'!$D430,Listes!$A$43:$E$49,3,FALSE))+(VLOOKUP('Instruction Barèmes'!$D430,Listes!$A$43:$E$49,4,FALSE)))))))</f>
        <v/>
      </c>
      <c r="L430" s="240" t="str">
        <f>IF($G430="","",IF($C430=Listes!$B$34,Listes!$I$31,IF($C430=Listes!$B$35,(VLOOKUP('Instruction Barèmes'!$F430,Listes!$E$31:$F$36,2,FALSE)),IF($C430=Listes!$B$33,IF('Instruction Barèmes'!$E430&lt;=Listes!$A$64,'Instruction Barèmes'!$E430*Listes!$A$65,IF('Instruction Barèmes'!$E430&gt;Listes!$D$64,'Instruction Barèmes'!$E430*Listes!$D$65,(('Instruction Barèmes'!$E430*Listes!$B$65)+Listes!$C$65)))))))</f>
        <v/>
      </c>
      <c r="M430" s="279" t="str">
        <f>IF(Barèmes!M429="","",Barèmes!M429)</f>
        <v/>
      </c>
      <c r="N430" s="94" t="str">
        <f t="shared" si="24"/>
        <v/>
      </c>
      <c r="O430" s="254" t="str">
        <f t="shared" si="25"/>
        <v/>
      </c>
      <c r="P430" s="304" t="str">
        <f t="shared" si="26"/>
        <v/>
      </c>
      <c r="Q430" s="285" t="str">
        <f t="shared" si="27"/>
        <v/>
      </c>
      <c r="R430" s="259"/>
      <c r="S430" s="126"/>
    </row>
    <row r="431" spans="1:19" ht="20.100000000000001" customHeight="1" x14ac:dyDescent="0.25">
      <c r="A431" s="244">
        <v>425</v>
      </c>
      <c r="B431" s="252" t="str">
        <f>IF(Barèmes!B430="","",Barèmes!B430)</f>
        <v/>
      </c>
      <c r="C431" s="252" t="str">
        <f>IF(Barèmes!C430="","",Barèmes!C430)</f>
        <v/>
      </c>
      <c r="D431" s="252" t="str">
        <f>IF(Barèmes!D430="","",Barèmes!D430)</f>
        <v/>
      </c>
      <c r="E431" s="252" t="str">
        <f>IF(Barèmes!E430="","",Barèmes!E430)</f>
        <v/>
      </c>
      <c r="F431" s="252" t="str">
        <f>IF(Barèmes!F430="","",Barèmes!F430)</f>
        <v/>
      </c>
      <c r="G431" s="252" t="str">
        <f>IF(Barèmes!G430="","",Barèmes!G430)</f>
        <v/>
      </c>
      <c r="H431" s="252" t="str">
        <f>IF(Barèmes!H430="","",Barèmes!H430)</f>
        <v/>
      </c>
      <c r="I431" s="252" t="str">
        <f>IF(Barèmes!I430="","",Barèmes!I430)</f>
        <v/>
      </c>
      <c r="J431" s="240" t="str">
        <f>IF($G431="","",IF($C431=Listes!$B$32,IF('Instruction Barèmes'!$E431&lt;=Listes!$B$53,('Instruction Barèmes'!$E431*(VLOOKUP('Instruction Barèmes'!$D431,Listes!$A$54:$E$60,2,FALSE))),IF('Instruction Barèmes'!$E431&gt;Listes!$E$53,('Instruction Barèmes'!$E431*(VLOOKUP('Instruction Barèmes'!$D431,Listes!$A$54:$E$60,5,FALSE))),('Instruction Barèmes'!$E431*(VLOOKUP('Instruction Barèmes'!$D431,Listes!$A$54:$E$60,3,FALSE))+(VLOOKUP('Instruction Barèmes'!$D431,Listes!$A$54:$E$60,4,FALSE)))))))</f>
        <v/>
      </c>
      <c r="K431" s="240" t="str">
        <f>IF($G431="","",IF($C431=Listes!$B$31,IF('Instruction Barèmes'!$E431&lt;=Listes!$B$42,('Instruction Barèmes'!$E431*(VLOOKUP('Instruction Barèmes'!$D431,Listes!$A$43:$E$49,2,FALSE))),IF('Instruction Barèmes'!$E431&gt;Listes!$D$42,('Instruction Barèmes'!$E431*(VLOOKUP('Instruction Barèmes'!$D431,Listes!$A$43:$E$49,5,FALSE))),('Instruction Barèmes'!$E431*(VLOOKUP('Instruction Barèmes'!$D431,Listes!$A$43:$E$49,3,FALSE))+(VLOOKUP('Instruction Barèmes'!$D431,Listes!$A$43:$E$49,4,FALSE)))))))</f>
        <v/>
      </c>
      <c r="L431" s="240" t="str">
        <f>IF($G431="","",IF($C431=Listes!$B$34,Listes!$I$31,IF($C431=Listes!$B$35,(VLOOKUP('Instruction Barèmes'!$F431,Listes!$E$31:$F$36,2,FALSE)),IF($C431=Listes!$B$33,IF('Instruction Barèmes'!$E431&lt;=Listes!$A$64,'Instruction Barèmes'!$E431*Listes!$A$65,IF('Instruction Barèmes'!$E431&gt;Listes!$D$64,'Instruction Barèmes'!$E431*Listes!$D$65,(('Instruction Barèmes'!$E431*Listes!$B$65)+Listes!$C$65)))))))</f>
        <v/>
      </c>
      <c r="M431" s="279" t="str">
        <f>IF(Barèmes!M430="","",Barèmes!M430)</f>
        <v/>
      </c>
      <c r="N431" s="94" t="str">
        <f t="shared" si="24"/>
        <v/>
      </c>
      <c r="O431" s="254" t="str">
        <f t="shared" si="25"/>
        <v/>
      </c>
      <c r="P431" s="304" t="str">
        <f t="shared" si="26"/>
        <v/>
      </c>
      <c r="Q431" s="285" t="str">
        <f t="shared" si="27"/>
        <v/>
      </c>
      <c r="R431" s="259"/>
      <c r="S431" s="126"/>
    </row>
    <row r="432" spans="1:19" ht="20.100000000000001" customHeight="1" x14ac:dyDescent="0.25">
      <c r="A432" s="244">
        <v>426</v>
      </c>
      <c r="B432" s="252" t="str">
        <f>IF(Barèmes!B431="","",Barèmes!B431)</f>
        <v/>
      </c>
      <c r="C432" s="252" t="str">
        <f>IF(Barèmes!C431="","",Barèmes!C431)</f>
        <v/>
      </c>
      <c r="D432" s="252" t="str">
        <f>IF(Barèmes!D431="","",Barèmes!D431)</f>
        <v/>
      </c>
      <c r="E432" s="252" t="str">
        <f>IF(Barèmes!E431="","",Barèmes!E431)</f>
        <v/>
      </c>
      <c r="F432" s="252" t="str">
        <f>IF(Barèmes!F431="","",Barèmes!F431)</f>
        <v/>
      </c>
      <c r="G432" s="252" t="str">
        <f>IF(Barèmes!G431="","",Barèmes!G431)</f>
        <v/>
      </c>
      <c r="H432" s="252" t="str">
        <f>IF(Barèmes!H431="","",Barèmes!H431)</f>
        <v/>
      </c>
      <c r="I432" s="252" t="str">
        <f>IF(Barèmes!I431="","",Barèmes!I431)</f>
        <v/>
      </c>
      <c r="J432" s="240" t="str">
        <f>IF($G432="","",IF($C432=Listes!$B$32,IF('Instruction Barèmes'!$E432&lt;=Listes!$B$53,('Instruction Barèmes'!$E432*(VLOOKUP('Instruction Barèmes'!$D432,Listes!$A$54:$E$60,2,FALSE))),IF('Instruction Barèmes'!$E432&gt;Listes!$E$53,('Instruction Barèmes'!$E432*(VLOOKUP('Instruction Barèmes'!$D432,Listes!$A$54:$E$60,5,FALSE))),('Instruction Barèmes'!$E432*(VLOOKUP('Instruction Barèmes'!$D432,Listes!$A$54:$E$60,3,FALSE))+(VLOOKUP('Instruction Barèmes'!$D432,Listes!$A$54:$E$60,4,FALSE)))))))</f>
        <v/>
      </c>
      <c r="K432" s="240" t="str">
        <f>IF($G432="","",IF($C432=Listes!$B$31,IF('Instruction Barèmes'!$E432&lt;=Listes!$B$42,('Instruction Barèmes'!$E432*(VLOOKUP('Instruction Barèmes'!$D432,Listes!$A$43:$E$49,2,FALSE))),IF('Instruction Barèmes'!$E432&gt;Listes!$D$42,('Instruction Barèmes'!$E432*(VLOOKUP('Instruction Barèmes'!$D432,Listes!$A$43:$E$49,5,FALSE))),('Instruction Barèmes'!$E432*(VLOOKUP('Instruction Barèmes'!$D432,Listes!$A$43:$E$49,3,FALSE))+(VLOOKUP('Instruction Barèmes'!$D432,Listes!$A$43:$E$49,4,FALSE)))))))</f>
        <v/>
      </c>
      <c r="L432" s="240" t="str">
        <f>IF($G432="","",IF($C432=Listes!$B$34,Listes!$I$31,IF($C432=Listes!$B$35,(VLOOKUP('Instruction Barèmes'!$F432,Listes!$E$31:$F$36,2,FALSE)),IF($C432=Listes!$B$33,IF('Instruction Barèmes'!$E432&lt;=Listes!$A$64,'Instruction Barèmes'!$E432*Listes!$A$65,IF('Instruction Barèmes'!$E432&gt;Listes!$D$64,'Instruction Barèmes'!$E432*Listes!$D$65,(('Instruction Barèmes'!$E432*Listes!$B$65)+Listes!$C$65)))))))</f>
        <v/>
      </c>
      <c r="M432" s="279" t="str">
        <f>IF(Barèmes!M431="","",Barèmes!M431)</f>
        <v/>
      </c>
      <c r="N432" s="94" t="str">
        <f t="shared" si="24"/>
        <v/>
      </c>
      <c r="O432" s="254" t="str">
        <f t="shared" si="25"/>
        <v/>
      </c>
      <c r="P432" s="304" t="str">
        <f t="shared" si="26"/>
        <v/>
      </c>
      <c r="Q432" s="285" t="str">
        <f t="shared" si="27"/>
        <v/>
      </c>
      <c r="R432" s="259"/>
      <c r="S432" s="126"/>
    </row>
    <row r="433" spans="1:19" ht="20.100000000000001" customHeight="1" x14ac:dyDescent="0.25">
      <c r="A433" s="244">
        <v>427</v>
      </c>
      <c r="B433" s="252" t="str">
        <f>IF(Barèmes!B432="","",Barèmes!B432)</f>
        <v/>
      </c>
      <c r="C433" s="252" t="str">
        <f>IF(Barèmes!C432="","",Barèmes!C432)</f>
        <v/>
      </c>
      <c r="D433" s="252" t="str">
        <f>IF(Barèmes!D432="","",Barèmes!D432)</f>
        <v/>
      </c>
      <c r="E433" s="252" t="str">
        <f>IF(Barèmes!E432="","",Barèmes!E432)</f>
        <v/>
      </c>
      <c r="F433" s="252" t="str">
        <f>IF(Barèmes!F432="","",Barèmes!F432)</f>
        <v/>
      </c>
      <c r="G433" s="252" t="str">
        <f>IF(Barèmes!G432="","",Barèmes!G432)</f>
        <v/>
      </c>
      <c r="H433" s="252" t="str">
        <f>IF(Barèmes!H432="","",Barèmes!H432)</f>
        <v/>
      </c>
      <c r="I433" s="252" t="str">
        <f>IF(Barèmes!I432="","",Barèmes!I432)</f>
        <v/>
      </c>
      <c r="J433" s="240" t="str">
        <f>IF($G433="","",IF($C433=Listes!$B$32,IF('Instruction Barèmes'!$E433&lt;=Listes!$B$53,('Instruction Barèmes'!$E433*(VLOOKUP('Instruction Barèmes'!$D433,Listes!$A$54:$E$60,2,FALSE))),IF('Instruction Barèmes'!$E433&gt;Listes!$E$53,('Instruction Barèmes'!$E433*(VLOOKUP('Instruction Barèmes'!$D433,Listes!$A$54:$E$60,5,FALSE))),('Instruction Barèmes'!$E433*(VLOOKUP('Instruction Barèmes'!$D433,Listes!$A$54:$E$60,3,FALSE))+(VLOOKUP('Instruction Barèmes'!$D433,Listes!$A$54:$E$60,4,FALSE)))))))</f>
        <v/>
      </c>
      <c r="K433" s="240" t="str">
        <f>IF($G433="","",IF($C433=Listes!$B$31,IF('Instruction Barèmes'!$E433&lt;=Listes!$B$42,('Instruction Barèmes'!$E433*(VLOOKUP('Instruction Barèmes'!$D433,Listes!$A$43:$E$49,2,FALSE))),IF('Instruction Barèmes'!$E433&gt;Listes!$D$42,('Instruction Barèmes'!$E433*(VLOOKUP('Instruction Barèmes'!$D433,Listes!$A$43:$E$49,5,FALSE))),('Instruction Barèmes'!$E433*(VLOOKUP('Instruction Barèmes'!$D433,Listes!$A$43:$E$49,3,FALSE))+(VLOOKUP('Instruction Barèmes'!$D433,Listes!$A$43:$E$49,4,FALSE)))))))</f>
        <v/>
      </c>
      <c r="L433" s="240" t="str">
        <f>IF($G433="","",IF($C433=Listes!$B$34,Listes!$I$31,IF($C433=Listes!$B$35,(VLOOKUP('Instruction Barèmes'!$F433,Listes!$E$31:$F$36,2,FALSE)),IF($C433=Listes!$B$33,IF('Instruction Barèmes'!$E433&lt;=Listes!$A$64,'Instruction Barèmes'!$E433*Listes!$A$65,IF('Instruction Barèmes'!$E433&gt;Listes!$D$64,'Instruction Barèmes'!$E433*Listes!$D$65,(('Instruction Barèmes'!$E433*Listes!$B$65)+Listes!$C$65)))))))</f>
        <v/>
      </c>
      <c r="M433" s="279" t="str">
        <f>IF(Barèmes!M432="","",Barèmes!M432)</f>
        <v/>
      </c>
      <c r="N433" s="94" t="str">
        <f t="shared" si="24"/>
        <v/>
      </c>
      <c r="O433" s="254" t="str">
        <f t="shared" si="25"/>
        <v/>
      </c>
      <c r="P433" s="304" t="str">
        <f t="shared" si="26"/>
        <v/>
      </c>
      <c r="Q433" s="285" t="str">
        <f t="shared" si="27"/>
        <v/>
      </c>
      <c r="R433" s="259"/>
      <c r="S433" s="126"/>
    </row>
    <row r="434" spans="1:19" ht="20.100000000000001" customHeight="1" x14ac:dyDescent="0.25">
      <c r="A434" s="244">
        <v>428</v>
      </c>
      <c r="B434" s="252" t="str">
        <f>IF(Barèmes!B433="","",Barèmes!B433)</f>
        <v/>
      </c>
      <c r="C434" s="252" t="str">
        <f>IF(Barèmes!C433="","",Barèmes!C433)</f>
        <v/>
      </c>
      <c r="D434" s="252" t="str">
        <f>IF(Barèmes!D433="","",Barèmes!D433)</f>
        <v/>
      </c>
      <c r="E434" s="252" t="str">
        <f>IF(Barèmes!E433="","",Barèmes!E433)</f>
        <v/>
      </c>
      <c r="F434" s="252" t="str">
        <f>IF(Barèmes!F433="","",Barèmes!F433)</f>
        <v/>
      </c>
      <c r="G434" s="252" t="str">
        <f>IF(Barèmes!G433="","",Barèmes!G433)</f>
        <v/>
      </c>
      <c r="H434" s="252" t="str">
        <f>IF(Barèmes!H433="","",Barèmes!H433)</f>
        <v/>
      </c>
      <c r="I434" s="252" t="str">
        <f>IF(Barèmes!I433="","",Barèmes!I433)</f>
        <v/>
      </c>
      <c r="J434" s="240" t="str">
        <f>IF($G434="","",IF($C434=Listes!$B$32,IF('Instruction Barèmes'!$E434&lt;=Listes!$B$53,('Instruction Barèmes'!$E434*(VLOOKUP('Instruction Barèmes'!$D434,Listes!$A$54:$E$60,2,FALSE))),IF('Instruction Barèmes'!$E434&gt;Listes!$E$53,('Instruction Barèmes'!$E434*(VLOOKUP('Instruction Barèmes'!$D434,Listes!$A$54:$E$60,5,FALSE))),('Instruction Barèmes'!$E434*(VLOOKUP('Instruction Barèmes'!$D434,Listes!$A$54:$E$60,3,FALSE))+(VLOOKUP('Instruction Barèmes'!$D434,Listes!$A$54:$E$60,4,FALSE)))))))</f>
        <v/>
      </c>
      <c r="K434" s="240" t="str">
        <f>IF($G434="","",IF($C434=Listes!$B$31,IF('Instruction Barèmes'!$E434&lt;=Listes!$B$42,('Instruction Barèmes'!$E434*(VLOOKUP('Instruction Barèmes'!$D434,Listes!$A$43:$E$49,2,FALSE))),IF('Instruction Barèmes'!$E434&gt;Listes!$D$42,('Instruction Barèmes'!$E434*(VLOOKUP('Instruction Barèmes'!$D434,Listes!$A$43:$E$49,5,FALSE))),('Instruction Barèmes'!$E434*(VLOOKUP('Instruction Barèmes'!$D434,Listes!$A$43:$E$49,3,FALSE))+(VLOOKUP('Instruction Barèmes'!$D434,Listes!$A$43:$E$49,4,FALSE)))))))</f>
        <v/>
      </c>
      <c r="L434" s="240" t="str">
        <f>IF($G434="","",IF($C434=Listes!$B$34,Listes!$I$31,IF($C434=Listes!$B$35,(VLOOKUP('Instruction Barèmes'!$F434,Listes!$E$31:$F$36,2,FALSE)),IF($C434=Listes!$B$33,IF('Instruction Barèmes'!$E434&lt;=Listes!$A$64,'Instruction Barèmes'!$E434*Listes!$A$65,IF('Instruction Barèmes'!$E434&gt;Listes!$D$64,'Instruction Barèmes'!$E434*Listes!$D$65,(('Instruction Barèmes'!$E434*Listes!$B$65)+Listes!$C$65)))))))</f>
        <v/>
      </c>
      <c r="M434" s="279" t="str">
        <f>IF(Barèmes!M433="","",Barèmes!M433)</f>
        <v/>
      </c>
      <c r="N434" s="94" t="str">
        <f t="shared" si="24"/>
        <v/>
      </c>
      <c r="O434" s="254" t="str">
        <f t="shared" si="25"/>
        <v/>
      </c>
      <c r="P434" s="304" t="str">
        <f t="shared" si="26"/>
        <v/>
      </c>
      <c r="Q434" s="285" t="str">
        <f t="shared" si="27"/>
        <v/>
      </c>
      <c r="R434" s="259"/>
      <c r="S434" s="126"/>
    </row>
    <row r="435" spans="1:19" ht="20.100000000000001" customHeight="1" x14ac:dyDescent="0.25">
      <c r="A435" s="244">
        <v>429</v>
      </c>
      <c r="B435" s="252" t="str">
        <f>IF(Barèmes!B434="","",Barèmes!B434)</f>
        <v/>
      </c>
      <c r="C435" s="252" t="str">
        <f>IF(Barèmes!C434="","",Barèmes!C434)</f>
        <v/>
      </c>
      <c r="D435" s="252" t="str">
        <f>IF(Barèmes!D434="","",Barèmes!D434)</f>
        <v/>
      </c>
      <c r="E435" s="252" t="str">
        <f>IF(Barèmes!E434="","",Barèmes!E434)</f>
        <v/>
      </c>
      <c r="F435" s="252" t="str">
        <f>IF(Barèmes!F434="","",Barèmes!F434)</f>
        <v/>
      </c>
      <c r="G435" s="252" t="str">
        <f>IF(Barèmes!G434="","",Barèmes!G434)</f>
        <v/>
      </c>
      <c r="H435" s="252" t="str">
        <f>IF(Barèmes!H434="","",Barèmes!H434)</f>
        <v/>
      </c>
      <c r="I435" s="252" t="str">
        <f>IF(Barèmes!I434="","",Barèmes!I434)</f>
        <v/>
      </c>
      <c r="J435" s="240" t="str">
        <f>IF($G435="","",IF($C435=Listes!$B$32,IF('Instruction Barèmes'!$E435&lt;=Listes!$B$53,('Instruction Barèmes'!$E435*(VLOOKUP('Instruction Barèmes'!$D435,Listes!$A$54:$E$60,2,FALSE))),IF('Instruction Barèmes'!$E435&gt;Listes!$E$53,('Instruction Barèmes'!$E435*(VLOOKUP('Instruction Barèmes'!$D435,Listes!$A$54:$E$60,5,FALSE))),('Instruction Barèmes'!$E435*(VLOOKUP('Instruction Barèmes'!$D435,Listes!$A$54:$E$60,3,FALSE))+(VLOOKUP('Instruction Barèmes'!$D435,Listes!$A$54:$E$60,4,FALSE)))))))</f>
        <v/>
      </c>
      <c r="K435" s="240" t="str">
        <f>IF($G435="","",IF($C435=Listes!$B$31,IF('Instruction Barèmes'!$E435&lt;=Listes!$B$42,('Instruction Barèmes'!$E435*(VLOOKUP('Instruction Barèmes'!$D435,Listes!$A$43:$E$49,2,FALSE))),IF('Instruction Barèmes'!$E435&gt;Listes!$D$42,('Instruction Barèmes'!$E435*(VLOOKUP('Instruction Barèmes'!$D435,Listes!$A$43:$E$49,5,FALSE))),('Instruction Barèmes'!$E435*(VLOOKUP('Instruction Barèmes'!$D435,Listes!$A$43:$E$49,3,FALSE))+(VLOOKUP('Instruction Barèmes'!$D435,Listes!$A$43:$E$49,4,FALSE)))))))</f>
        <v/>
      </c>
      <c r="L435" s="240" t="str">
        <f>IF($G435="","",IF($C435=Listes!$B$34,Listes!$I$31,IF($C435=Listes!$B$35,(VLOOKUP('Instruction Barèmes'!$F435,Listes!$E$31:$F$36,2,FALSE)),IF($C435=Listes!$B$33,IF('Instruction Barèmes'!$E435&lt;=Listes!$A$64,'Instruction Barèmes'!$E435*Listes!$A$65,IF('Instruction Barèmes'!$E435&gt;Listes!$D$64,'Instruction Barèmes'!$E435*Listes!$D$65,(('Instruction Barèmes'!$E435*Listes!$B$65)+Listes!$C$65)))))))</f>
        <v/>
      </c>
      <c r="M435" s="279" t="str">
        <f>IF(Barèmes!M434="","",Barèmes!M434)</f>
        <v/>
      </c>
      <c r="N435" s="94" t="str">
        <f t="shared" si="24"/>
        <v/>
      </c>
      <c r="O435" s="254" t="str">
        <f t="shared" si="25"/>
        <v/>
      </c>
      <c r="P435" s="304" t="str">
        <f t="shared" si="26"/>
        <v/>
      </c>
      <c r="Q435" s="285" t="str">
        <f t="shared" si="27"/>
        <v/>
      </c>
      <c r="R435" s="259"/>
      <c r="S435" s="126"/>
    </row>
    <row r="436" spans="1:19" ht="20.100000000000001" customHeight="1" x14ac:dyDescent="0.25">
      <c r="A436" s="244">
        <v>430</v>
      </c>
      <c r="B436" s="252" t="str">
        <f>IF(Barèmes!B435="","",Barèmes!B435)</f>
        <v/>
      </c>
      <c r="C436" s="252" t="str">
        <f>IF(Barèmes!C435="","",Barèmes!C435)</f>
        <v/>
      </c>
      <c r="D436" s="252" t="str">
        <f>IF(Barèmes!D435="","",Barèmes!D435)</f>
        <v/>
      </c>
      <c r="E436" s="252" t="str">
        <f>IF(Barèmes!E435="","",Barèmes!E435)</f>
        <v/>
      </c>
      <c r="F436" s="252" t="str">
        <f>IF(Barèmes!F435="","",Barèmes!F435)</f>
        <v/>
      </c>
      <c r="G436" s="252" t="str">
        <f>IF(Barèmes!G435="","",Barèmes!G435)</f>
        <v/>
      </c>
      <c r="H436" s="252" t="str">
        <f>IF(Barèmes!H435="","",Barèmes!H435)</f>
        <v/>
      </c>
      <c r="I436" s="252" t="str">
        <f>IF(Barèmes!I435="","",Barèmes!I435)</f>
        <v/>
      </c>
      <c r="J436" s="240" t="str">
        <f>IF($G436="","",IF($C436=Listes!$B$32,IF('Instruction Barèmes'!$E436&lt;=Listes!$B$53,('Instruction Barèmes'!$E436*(VLOOKUP('Instruction Barèmes'!$D436,Listes!$A$54:$E$60,2,FALSE))),IF('Instruction Barèmes'!$E436&gt;Listes!$E$53,('Instruction Barèmes'!$E436*(VLOOKUP('Instruction Barèmes'!$D436,Listes!$A$54:$E$60,5,FALSE))),('Instruction Barèmes'!$E436*(VLOOKUP('Instruction Barèmes'!$D436,Listes!$A$54:$E$60,3,FALSE))+(VLOOKUP('Instruction Barèmes'!$D436,Listes!$A$54:$E$60,4,FALSE)))))))</f>
        <v/>
      </c>
      <c r="K436" s="240" t="str">
        <f>IF($G436="","",IF($C436=Listes!$B$31,IF('Instruction Barèmes'!$E436&lt;=Listes!$B$42,('Instruction Barèmes'!$E436*(VLOOKUP('Instruction Barèmes'!$D436,Listes!$A$43:$E$49,2,FALSE))),IF('Instruction Barèmes'!$E436&gt;Listes!$D$42,('Instruction Barèmes'!$E436*(VLOOKUP('Instruction Barèmes'!$D436,Listes!$A$43:$E$49,5,FALSE))),('Instruction Barèmes'!$E436*(VLOOKUP('Instruction Barèmes'!$D436,Listes!$A$43:$E$49,3,FALSE))+(VLOOKUP('Instruction Barèmes'!$D436,Listes!$A$43:$E$49,4,FALSE)))))))</f>
        <v/>
      </c>
      <c r="L436" s="240" t="str">
        <f>IF($G436="","",IF($C436=Listes!$B$34,Listes!$I$31,IF($C436=Listes!$B$35,(VLOOKUP('Instruction Barèmes'!$F436,Listes!$E$31:$F$36,2,FALSE)),IF($C436=Listes!$B$33,IF('Instruction Barèmes'!$E436&lt;=Listes!$A$64,'Instruction Barèmes'!$E436*Listes!$A$65,IF('Instruction Barèmes'!$E436&gt;Listes!$D$64,'Instruction Barèmes'!$E436*Listes!$D$65,(('Instruction Barèmes'!$E436*Listes!$B$65)+Listes!$C$65)))))))</f>
        <v/>
      </c>
      <c r="M436" s="279" t="str">
        <f>IF(Barèmes!M435="","",Barèmes!M435)</f>
        <v/>
      </c>
      <c r="N436" s="94" t="str">
        <f t="shared" si="24"/>
        <v/>
      </c>
      <c r="O436" s="254" t="str">
        <f t="shared" si="25"/>
        <v/>
      </c>
      <c r="P436" s="304" t="str">
        <f t="shared" si="26"/>
        <v/>
      </c>
      <c r="Q436" s="285" t="str">
        <f t="shared" si="27"/>
        <v/>
      </c>
      <c r="R436" s="259"/>
      <c r="S436" s="126"/>
    </row>
    <row r="437" spans="1:19" ht="20.100000000000001" customHeight="1" x14ac:dyDescent="0.25">
      <c r="A437" s="244">
        <v>431</v>
      </c>
      <c r="B437" s="252" t="str">
        <f>IF(Barèmes!B436="","",Barèmes!B436)</f>
        <v/>
      </c>
      <c r="C437" s="252" t="str">
        <f>IF(Barèmes!C436="","",Barèmes!C436)</f>
        <v/>
      </c>
      <c r="D437" s="252" t="str">
        <f>IF(Barèmes!D436="","",Barèmes!D436)</f>
        <v/>
      </c>
      <c r="E437" s="252" t="str">
        <f>IF(Barèmes!E436="","",Barèmes!E436)</f>
        <v/>
      </c>
      <c r="F437" s="252" t="str">
        <f>IF(Barèmes!F436="","",Barèmes!F436)</f>
        <v/>
      </c>
      <c r="G437" s="252" t="str">
        <f>IF(Barèmes!G436="","",Barèmes!G436)</f>
        <v/>
      </c>
      <c r="H437" s="252" t="str">
        <f>IF(Barèmes!H436="","",Barèmes!H436)</f>
        <v/>
      </c>
      <c r="I437" s="252" t="str">
        <f>IF(Barèmes!I436="","",Barèmes!I436)</f>
        <v/>
      </c>
      <c r="J437" s="240" t="str">
        <f>IF($G437="","",IF($C437=Listes!$B$32,IF('Instruction Barèmes'!$E437&lt;=Listes!$B$53,('Instruction Barèmes'!$E437*(VLOOKUP('Instruction Barèmes'!$D437,Listes!$A$54:$E$60,2,FALSE))),IF('Instruction Barèmes'!$E437&gt;Listes!$E$53,('Instruction Barèmes'!$E437*(VLOOKUP('Instruction Barèmes'!$D437,Listes!$A$54:$E$60,5,FALSE))),('Instruction Barèmes'!$E437*(VLOOKUP('Instruction Barèmes'!$D437,Listes!$A$54:$E$60,3,FALSE))+(VLOOKUP('Instruction Barèmes'!$D437,Listes!$A$54:$E$60,4,FALSE)))))))</f>
        <v/>
      </c>
      <c r="K437" s="240" t="str">
        <f>IF($G437="","",IF($C437=Listes!$B$31,IF('Instruction Barèmes'!$E437&lt;=Listes!$B$42,('Instruction Barèmes'!$E437*(VLOOKUP('Instruction Barèmes'!$D437,Listes!$A$43:$E$49,2,FALSE))),IF('Instruction Barèmes'!$E437&gt;Listes!$D$42,('Instruction Barèmes'!$E437*(VLOOKUP('Instruction Barèmes'!$D437,Listes!$A$43:$E$49,5,FALSE))),('Instruction Barèmes'!$E437*(VLOOKUP('Instruction Barèmes'!$D437,Listes!$A$43:$E$49,3,FALSE))+(VLOOKUP('Instruction Barèmes'!$D437,Listes!$A$43:$E$49,4,FALSE)))))))</f>
        <v/>
      </c>
      <c r="L437" s="240" t="str">
        <f>IF($G437="","",IF($C437=Listes!$B$34,Listes!$I$31,IF($C437=Listes!$B$35,(VLOOKUP('Instruction Barèmes'!$F437,Listes!$E$31:$F$36,2,FALSE)),IF($C437=Listes!$B$33,IF('Instruction Barèmes'!$E437&lt;=Listes!$A$64,'Instruction Barèmes'!$E437*Listes!$A$65,IF('Instruction Barèmes'!$E437&gt;Listes!$D$64,'Instruction Barèmes'!$E437*Listes!$D$65,(('Instruction Barèmes'!$E437*Listes!$B$65)+Listes!$C$65)))))))</f>
        <v/>
      </c>
      <c r="M437" s="279" t="str">
        <f>IF(Barèmes!M436="","",Barèmes!M436)</f>
        <v/>
      </c>
      <c r="N437" s="94" t="str">
        <f t="shared" si="24"/>
        <v/>
      </c>
      <c r="O437" s="254" t="str">
        <f t="shared" si="25"/>
        <v/>
      </c>
      <c r="P437" s="304" t="str">
        <f t="shared" si="26"/>
        <v/>
      </c>
      <c r="Q437" s="285" t="str">
        <f t="shared" si="27"/>
        <v/>
      </c>
      <c r="R437" s="259"/>
      <c r="S437" s="126"/>
    </row>
    <row r="438" spans="1:19" ht="20.100000000000001" customHeight="1" x14ac:dyDescent="0.25">
      <c r="A438" s="244">
        <v>432</v>
      </c>
      <c r="B438" s="252" t="str">
        <f>IF(Barèmes!B437="","",Barèmes!B437)</f>
        <v/>
      </c>
      <c r="C438" s="252" t="str">
        <f>IF(Barèmes!C437="","",Barèmes!C437)</f>
        <v/>
      </c>
      <c r="D438" s="252" t="str">
        <f>IF(Barèmes!D437="","",Barèmes!D437)</f>
        <v/>
      </c>
      <c r="E438" s="252" t="str">
        <f>IF(Barèmes!E437="","",Barèmes!E437)</f>
        <v/>
      </c>
      <c r="F438" s="252" t="str">
        <f>IF(Barèmes!F437="","",Barèmes!F437)</f>
        <v/>
      </c>
      <c r="G438" s="252" t="str">
        <f>IF(Barèmes!G437="","",Barèmes!G437)</f>
        <v/>
      </c>
      <c r="H438" s="252" t="str">
        <f>IF(Barèmes!H437="","",Barèmes!H437)</f>
        <v/>
      </c>
      <c r="I438" s="252" t="str">
        <f>IF(Barèmes!I437="","",Barèmes!I437)</f>
        <v/>
      </c>
      <c r="J438" s="240" t="str">
        <f>IF($G438="","",IF($C438=Listes!$B$32,IF('Instruction Barèmes'!$E438&lt;=Listes!$B$53,('Instruction Barèmes'!$E438*(VLOOKUP('Instruction Barèmes'!$D438,Listes!$A$54:$E$60,2,FALSE))),IF('Instruction Barèmes'!$E438&gt;Listes!$E$53,('Instruction Barèmes'!$E438*(VLOOKUP('Instruction Barèmes'!$D438,Listes!$A$54:$E$60,5,FALSE))),('Instruction Barèmes'!$E438*(VLOOKUP('Instruction Barèmes'!$D438,Listes!$A$54:$E$60,3,FALSE))+(VLOOKUP('Instruction Barèmes'!$D438,Listes!$A$54:$E$60,4,FALSE)))))))</f>
        <v/>
      </c>
      <c r="K438" s="240" t="str">
        <f>IF($G438="","",IF($C438=Listes!$B$31,IF('Instruction Barèmes'!$E438&lt;=Listes!$B$42,('Instruction Barèmes'!$E438*(VLOOKUP('Instruction Barèmes'!$D438,Listes!$A$43:$E$49,2,FALSE))),IF('Instruction Barèmes'!$E438&gt;Listes!$D$42,('Instruction Barèmes'!$E438*(VLOOKUP('Instruction Barèmes'!$D438,Listes!$A$43:$E$49,5,FALSE))),('Instruction Barèmes'!$E438*(VLOOKUP('Instruction Barèmes'!$D438,Listes!$A$43:$E$49,3,FALSE))+(VLOOKUP('Instruction Barèmes'!$D438,Listes!$A$43:$E$49,4,FALSE)))))))</f>
        <v/>
      </c>
      <c r="L438" s="240" t="str">
        <f>IF($G438="","",IF($C438=Listes!$B$34,Listes!$I$31,IF($C438=Listes!$B$35,(VLOOKUP('Instruction Barèmes'!$F438,Listes!$E$31:$F$36,2,FALSE)),IF($C438=Listes!$B$33,IF('Instruction Barèmes'!$E438&lt;=Listes!$A$64,'Instruction Barèmes'!$E438*Listes!$A$65,IF('Instruction Barèmes'!$E438&gt;Listes!$D$64,'Instruction Barèmes'!$E438*Listes!$D$65,(('Instruction Barèmes'!$E438*Listes!$B$65)+Listes!$C$65)))))))</f>
        <v/>
      </c>
      <c r="M438" s="279" t="str">
        <f>IF(Barèmes!M437="","",Barèmes!M437)</f>
        <v/>
      </c>
      <c r="N438" s="94" t="str">
        <f t="shared" si="24"/>
        <v/>
      </c>
      <c r="O438" s="254" t="str">
        <f t="shared" si="25"/>
        <v/>
      </c>
      <c r="P438" s="304" t="str">
        <f t="shared" si="26"/>
        <v/>
      </c>
      <c r="Q438" s="285" t="str">
        <f t="shared" si="27"/>
        <v/>
      </c>
      <c r="R438" s="259"/>
      <c r="S438" s="126"/>
    </row>
    <row r="439" spans="1:19" ht="20.100000000000001" customHeight="1" x14ac:dyDescent="0.25">
      <c r="A439" s="244">
        <v>433</v>
      </c>
      <c r="B439" s="252" t="str">
        <f>IF(Barèmes!B438="","",Barèmes!B438)</f>
        <v/>
      </c>
      <c r="C439" s="252" t="str">
        <f>IF(Barèmes!C438="","",Barèmes!C438)</f>
        <v/>
      </c>
      <c r="D439" s="252" t="str">
        <f>IF(Barèmes!D438="","",Barèmes!D438)</f>
        <v/>
      </c>
      <c r="E439" s="252" t="str">
        <f>IF(Barèmes!E438="","",Barèmes!E438)</f>
        <v/>
      </c>
      <c r="F439" s="252" t="str">
        <f>IF(Barèmes!F438="","",Barèmes!F438)</f>
        <v/>
      </c>
      <c r="G439" s="252" t="str">
        <f>IF(Barèmes!G438="","",Barèmes!G438)</f>
        <v/>
      </c>
      <c r="H439" s="252" t="str">
        <f>IF(Barèmes!H438="","",Barèmes!H438)</f>
        <v/>
      </c>
      <c r="I439" s="252" t="str">
        <f>IF(Barèmes!I438="","",Barèmes!I438)</f>
        <v/>
      </c>
      <c r="J439" s="240" t="str">
        <f>IF($G439="","",IF($C439=Listes!$B$32,IF('Instruction Barèmes'!$E439&lt;=Listes!$B$53,('Instruction Barèmes'!$E439*(VLOOKUP('Instruction Barèmes'!$D439,Listes!$A$54:$E$60,2,FALSE))),IF('Instruction Barèmes'!$E439&gt;Listes!$E$53,('Instruction Barèmes'!$E439*(VLOOKUP('Instruction Barèmes'!$D439,Listes!$A$54:$E$60,5,FALSE))),('Instruction Barèmes'!$E439*(VLOOKUP('Instruction Barèmes'!$D439,Listes!$A$54:$E$60,3,FALSE))+(VLOOKUP('Instruction Barèmes'!$D439,Listes!$A$54:$E$60,4,FALSE)))))))</f>
        <v/>
      </c>
      <c r="K439" s="240" t="str">
        <f>IF($G439="","",IF($C439=Listes!$B$31,IF('Instruction Barèmes'!$E439&lt;=Listes!$B$42,('Instruction Barèmes'!$E439*(VLOOKUP('Instruction Barèmes'!$D439,Listes!$A$43:$E$49,2,FALSE))),IF('Instruction Barèmes'!$E439&gt;Listes!$D$42,('Instruction Barèmes'!$E439*(VLOOKUP('Instruction Barèmes'!$D439,Listes!$A$43:$E$49,5,FALSE))),('Instruction Barèmes'!$E439*(VLOOKUP('Instruction Barèmes'!$D439,Listes!$A$43:$E$49,3,FALSE))+(VLOOKUP('Instruction Barèmes'!$D439,Listes!$A$43:$E$49,4,FALSE)))))))</f>
        <v/>
      </c>
      <c r="L439" s="240" t="str">
        <f>IF($G439="","",IF($C439=Listes!$B$34,Listes!$I$31,IF($C439=Listes!$B$35,(VLOOKUP('Instruction Barèmes'!$F439,Listes!$E$31:$F$36,2,FALSE)),IF($C439=Listes!$B$33,IF('Instruction Barèmes'!$E439&lt;=Listes!$A$64,'Instruction Barèmes'!$E439*Listes!$A$65,IF('Instruction Barèmes'!$E439&gt;Listes!$D$64,'Instruction Barèmes'!$E439*Listes!$D$65,(('Instruction Barèmes'!$E439*Listes!$B$65)+Listes!$C$65)))))))</f>
        <v/>
      </c>
      <c r="M439" s="279" t="str">
        <f>IF(Barèmes!M438="","",Barèmes!M438)</f>
        <v/>
      </c>
      <c r="N439" s="94" t="str">
        <f t="shared" si="24"/>
        <v/>
      </c>
      <c r="O439" s="254" t="str">
        <f t="shared" si="25"/>
        <v/>
      </c>
      <c r="P439" s="304" t="str">
        <f t="shared" si="26"/>
        <v/>
      </c>
      <c r="Q439" s="285" t="str">
        <f t="shared" si="27"/>
        <v/>
      </c>
      <c r="R439" s="259"/>
      <c r="S439" s="126"/>
    </row>
    <row r="440" spans="1:19" ht="20.100000000000001" customHeight="1" x14ac:dyDescent="0.25">
      <c r="A440" s="244">
        <v>434</v>
      </c>
      <c r="B440" s="252" t="str">
        <f>IF(Barèmes!B439="","",Barèmes!B439)</f>
        <v/>
      </c>
      <c r="C440" s="252" t="str">
        <f>IF(Barèmes!C439="","",Barèmes!C439)</f>
        <v/>
      </c>
      <c r="D440" s="252" t="str">
        <f>IF(Barèmes!D439="","",Barèmes!D439)</f>
        <v/>
      </c>
      <c r="E440" s="252" t="str">
        <f>IF(Barèmes!E439="","",Barèmes!E439)</f>
        <v/>
      </c>
      <c r="F440" s="252" t="str">
        <f>IF(Barèmes!F439="","",Barèmes!F439)</f>
        <v/>
      </c>
      <c r="G440" s="252" t="str">
        <f>IF(Barèmes!G439="","",Barèmes!G439)</f>
        <v/>
      </c>
      <c r="H440" s="252" t="str">
        <f>IF(Barèmes!H439="","",Barèmes!H439)</f>
        <v/>
      </c>
      <c r="I440" s="252" t="str">
        <f>IF(Barèmes!I439="","",Barèmes!I439)</f>
        <v/>
      </c>
      <c r="J440" s="240" t="str">
        <f>IF($G440="","",IF($C440=Listes!$B$32,IF('Instruction Barèmes'!$E440&lt;=Listes!$B$53,('Instruction Barèmes'!$E440*(VLOOKUP('Instruction Barèmes'!$D440,Listes!$A$54:$E$60,2,FALSE))),IF('Instruction Barèmes'!$E440&gt;Listes!$E$53,('Instruction Barèmes'!$E440*(VLOOKUP('Instruction Barèmes'!$D440,Listes!$A$54:$E$60,5,FALSE))),('Instruction Barèmes'!$E440*(VLOOKUP('Instruction Barèmes'!$D440,Listes!$A$54:$E$60,3,FALSE))+(VLOOKUP('Instruction Barèmes'!$D440,Listes!$A$54:$E$60,4,FALSE)))))))</f>
        <v/>
      </c>
      <c r="K440" s="240" t="str">
        <f>IF($G440="","",IF($C440=Listes!$B$31,IF('Instruction Barèmes'!$E440&lt;=Listes!$B$42,('Instruction Barèmes'!$E440*(VLOOKUP('Instruction Barèmes'!$D440,Listes!$A$43:$E$49,2,FALSE))),IF('Instruction Barèmes'!$E440&gt;Listes!$D$42,('Instruction Barèmes'!$E440*(VLOOKUP('Instruction Barèmes'!$D440,Listes!$A$43:$E$49,5,FALSE))),('Instruction Barèmes'!$E440*(VLOOKUP('Instruction Barèmes'!$D440,Listes!$A$43:$E$49,3,FALSE))+(VLOOKUP('Instruction Barèmes'!$D440,Listes!$A$43:$E$49,4,FALSE)))))))</f>
        <v/>
      </c>
      <c r="L440" s="240" t="str">
        <f>IF($G440="","",IF($C440=Listes!$B$34,Listes!$I$31,IF($C440=Listes!$B$35,(VLOOKUP('Instruction Barèmes'!$F440,Listes!$E$31:$F$36,2,FALSE)),IF($C440=Listes!$B$33,IF('Instruction Barèmes'!$E440&lt;=Listes!$A$64,'Instruction Barèmes'!$E440*Listes!$A$65,IF('Instruction Barèmes'!$E440&gt;Listes!$D$64,'Instruction Barèmes'!$E440*Listes!$D$65,(('Instruction Barèmes'!$E440*Listes!$B$65)+Listes!$C$65)))))))</f>
        <v/>
      </c>
      <c r="M440" s="279" t="str">
        <f>IF(Barèmes!M439="","",Barèmes!M439)</f>
        <v/>
      </c>
      <c r="N440" s="94" t="str">
        <f t="shared" si="24"/>
        <v/>
      </c>
      <c r="O440" s="254" t="str">
        <f t="shared" si="25"/>
        <v/>
      </c>
      <c r="P440" s="304" t="str">
        <f t="shared" si="26"/>
        <v/>
      </c>
      <c r="Q440" s="285" t="str">
        <f t="shared" si="27"/>
        <v/>
      </c>
      <c r="R440" s="259"/>
      <c r="S440" s="126"/>
    </row>
    <row r="441" spans="1:19" ht="20.100000000000001" customHeight="1" x14ac:dyDescent="0.25">
      <c r="A441" s="244">
        <v>435</v>
      </c>
      <c r="B441" s="252" t="str">
        <f>IF(Barèmes!B440="","",Barèmes!B440)</f>
        <v/>
      </c>
      <c r="C441" s="252" t="str">
        <f>IF(Barèmes!C440="","",Barèmes!C440)</f>
        <v/>
      </c>
      <c r="D441" s="252" t="str">
        <f>IF(Barèmes!D440="","",Barèmes!D440)</f>
        <v/>
      </c>
      <c r="E441" s="252" t="str">
        <f>IF(Barèmes!E440="","",Barèmes!E440)</f>
        <v/>
      </c>
      <c r="F441" s="252" t="str">
        <f>IF(Barèmes!F440="","",Barèmes!F440)</f>
        <v/>
      </c>
      <c r="G441" s="252" t="str">
        <f>IF(Barèmes!G440="","",Barèmes!G440)</f>
        <v/>
      </c>
      <c r="H441" s="252" t="str">
        <f>IF(Barèmes!H440="","",Barèmes!H440)</f>
        <v/>
      </c>
      <c r="I441" s="252" t="str">
        <f>IF(Barèmes!I440="","",Barèmes!I440)</f>
        <v/>
      </c>
      <c r="J441" s="240" t="str">
        <f>IF($G441="","",IF($C441=Listes!$B$32,IF('Instruction Barèmes'!$E441&lt;=Listes!$B$53,('Instruction Barèmes'!$E441*(VLOOKUP('Instruction Barèmes'!$D441,Listes!$A$54:$E$60,2,FALSE))),IF('Instruction Barèmes'!$E441&gt;Listes!$E$53,('Instruction Barèmes'!$E441*(VLOOKUP('Instruction Barèmes'!$D441,Listes!$A$54:$E$60,5,FALSE))),('Instruction Barèmes'!$E441*(VLOOKUP('Instruction Barèmes'!$D441,Listes!$A$54:$E$60,3,FALSE))+(VLOOKUP('Instruction Barèmes'!$D441,Listes!$A$54:$E$60,4,FALSE)))))))</f>
        <v/>
      </c>
      <c r="K441" s="240" t="str">
        <f>IF($G441="","",IF($C441=Listes!$B$31,IF('Instruction Barèmes'!$E441&lt;=Listes!$B$42,('Instruction Barèmes'!$E441*(VLOOKUP('Instruction Barèmes'!$D441,Listes!$A$43:$E$49,2,FALSE))),IF('Instruction Barèmes'!$E441&gt;Listes!$D$42,('Instruction Barèmes'!$E441*(VLOOKUP('Instruction Barèmes'!$D441,Listes!$A$43:$E$49,5,FALSE))),('Instruction Barèmes'!$E441*(VLOOKUP('Instruction Barèmes'!$D441,Listes!$A$43:$E$49,3,FALSE))+(VLOOKUP('Instruction Barèmes'!$D441,Listes!$A$43:$E$49,4,FALSE)))))))</f>
        <v/>
      </c>
      <c r="L441" s="240" t="str">
        <f>IF($G441="","",IF($C441=Listes!$B$34,Listes!$I$31,IF($C441=Listes!$B$35,(VLOOKUP('Instruction Barèmes'!$F441,Listes!$E$31:$F$36,2,FALSE)),IF($C441=Listes!$B$33,IF('Instruction Barèmes'!$E441&lt;=Listes!$A$64,'Instruction Barèmes'!$E441*Listes!$A$65,IF('Instruction Barèmes'!$E441&gt;Listes!$D$64,'Instruction Barèmes'!$E441*Listes!$D$65,(('Instruction Barèmes'!$E441*Listes!$B$65)+Listes!$C$65)))))))</f>
        <v/>
      </c>
      <c r="M441" s="279" t="str">
        <f>IF(Barèmes!M440="","",Barèmes!M440)</f>
        <v/>
      </c>
      <c r="N441" s="94" t="str">
        <f t="shared" si="24"/>
        <v/>
      </c>
      <c r="O441" s="254" t="str">
        <f t="shared" si="25"/>
        <v/>
      </c>
      <c r="P441" s="304" t="str">
        <f t="shared" si="26"/>
        <v/>
      </c>
      <c r="Q441" s="285" t="str">
        <f t="shared" si="27"/>
        <v/>
      </c>
      <c r="R441" s="259"/>
      <c r="S441" s="126"/>
    </row>
    <row r="442" spans="1:19" ht="20.100000000000001" customHeight="1" x14ac:dyDescent="0.25">
      <c r="A442" s="244">
        <v>436</v>
      </c>
      <c r="B442" s="252" t="str">
        <f>IF(Barèmes!B441="","",Barèmes!B441)</f>
        <v/>
      </c>
      <c r="C442" s="252" t="str">
        <f>IF(Barèmes!C441="","",Barèmes!C441)</f>
        <v/>
      </c>
      <c r="D442" s="252" t="str">
        <f>IF(Barèmes!D441="","",Barèmes!D441)</f>
        <v/>
      </c>
      <c r="E442" s="252" t="str">
        <f>IF(Barèmes!E441="","",Barèmes!E441)</f>
        <v/>
      </c>
      <c r="F442" s="252" t="str">
        <f>IF(Barèmes!F441="","",Barèmes!F441)</f>
        <v/>
      </c>
      <c r="G442" s="252" t="str">
        <f>IF(Barèmes!G441="","",Barèmes!G441)</f>
        <v/>
      </c>
      <c r="H442" s="252" t="str">
        <f>IF(Barèmes!H441="","",Barèmes!H441)</f>
        <v/>
      </c>
      <c r="I442" s="252" t="str">
        <f>IF(Barèmes!I441="","",Barèmes!I441)</f>
        <v/>
      </c>
      <c r="J442" s="240" t="str">
        <f>IF($G442="","",IF($C442=Listes!$B$32,IF('Instruction Barèmes'!$E442&lt;=Listes!$B$53,('Instruction Barèmes'!$E442*(VLOOKUP('Instruction Barèmes'!$D442,Listes!$A$54:$E$60,2,FALSE))),IF('Instruction Barèmes'!$E442&gt;Listes!$E$53,('Instruction Barèmes'!$E442*(VLOOKUP('Instruction Barèmes'!$D442,Listes!$A$54:$E$60,5,FALSE))),('Instruction Barèmes'!$E442*(VLOOKUP('Instruction Barèmes'!$D442,Listes!$A$54:$E$60,3,FALSE))+(VLOOKUP('Instruction Barèmes'!$D442,Listes!$A$54:$E$60,4,FALSE)))))))</f>
        <v/>
      </c>
      <c r="K442" s="240" t="str">
        <f>IF($G442="","",IF($C442=Listes!$B$31,IF('Instruction Barèmes'!$E442&lt;=Listes!$B$42,('Instruction Barèmes'!$E442*(VLOOKUP('Instruction Barèmes'!$D442,Listes!$A$43:$E$49,2,FALSE))),IF('Instruction Barèmes'!$E442&gt;Listes!$D$42,('Instruction Barèmes'!$E442*(VLOOKUP('Instruction Barèmes'!$D442,Listes!$A$43:$E$49,5,FALSE))),('Instruction Barèmes'!$E442*(VLOOKUP('Instruction Barèmes'!$D442,Listes!$A$43:$E$49,3,FALSE))+(VLOOKUP('Instruction Barèmes'!$D442,Listes!$A$43:$E$49,4,FALSE)))))))</f>
        <v/>
      </c>
      <c r="L442" s="240" t="str">
        <f>IF($G442="","",IF($C442=Listes!$B$34,Listes!$I$31,IF($C442=Listes!$B$35,(VLOOKUP('Instruction Barèmes'!$F442,Listes!$E$31:$F$36,2,FALSE)),IF($C442=Listes!$B$33,IF('Instruction Barèmes'!$E442&lt;=Listes!$A$64,'Instruction Barèmes'!$E442*Listes!$A$65,IF('Instruction Barèmes'!$E442&gt;Listes!$D$64,'Instruction Barèmes'!$E442*Listes!$D$65,(('Instruction Barèmes'!$E442*Listes!$B$65)+Listes!$C$65)))))))</f>
        <v/>
      </c>
      <c r="M442" s="279" t="str">
        <f>IF(Barèmes!M441="","",Barèmes!M441)</f>
        <v/>
      </c>
      <c r="N442" s="94" t="str">
        <f t="shared" si="24"/>
        <v/>
      </c>
      <c r="O442" s="254" t="str">
        <f t="shared" si="25"/>
        <v/>
      </c>
      <c r="P442" s="304" t="str">
        <f t="shared" si="26"/>
        <v/>
      </c>
      <c r="Q442" s="285" t="str">
        <f t="shared" si="27"/>
        <v/>
      </c>
      <c r="R442" s="259"/>
      <c r="S442" s="126"/>
    </row>
    <row r="443" spans="1:19" ht="20.100000000000001" customHeight="1" x14ac:dyDescent="0.25">
      <c r="A443" s="244">
        <v>437</v>
      </c>
      <c r="B443" s="252" t="str">
        <f>IF(Barèmes!B442="","",Barèmes!B442)</f>
        <v/>
      </c>
      <c r="C443" s="252" t="str">
        <f>IF(Barèmes!C442="","",Barèmes!C442)</f>
        <v/>
      </c>
      <c r="D443" s="252" t="str">
        <f>IF(Barèmes!D442="","",Barèmes!D442)</f>
        <v/>
      </c>
      <c r="E443" s="252" t="str">
        <f>IF(Barèmes!E442="","",Barèmes!E442)</f>
        <v/>
      </c>
      <c r="F443" s="252" t="str">
        <f>IF(Barèmes!F442="","",Barèmes!F442)</f>
        <v/>
      </c>
      <c r="G443" s="252" t="str">
        <f>IF(Barèmes!G442="","",Barèmes!G442)</f>
        <v/>
      </c>
      <c r="H443" s="252" t="str">
        <f>IF(Barèmes!H442="","",Barèmes!H442)</f>
        <v/>
      </c>
      <c r="I443" s="252" t="str">
        <f>IF(Barèmes!I442="","",Barèmes!I442)</f>
        <v/>
      </c>
      <c r="J443" s="240" t="str">
        <f>IF($G443="","",IF($C443=Listes!$B$32,IF('Instruction Barèmes'!$E443&lt;=Listes!$B$53,('Instruction Barèmes'!$E443*(VLOOKUP('Instruction Barèmes'!$D443,Listes!$A$54:$E$60,2,FALSE))),IF('Instruction Barèmes'!$E443&gt;Listes!$E$53,('Instruction Barèmes'!$E443*(VLOOKUP('Instruction Barèmes'!$D443,Listes!$A$54:$E$60,5,FALSE))),('Instruction Barèmes'!$E443*(VLOOKUP('Instruction Barèmes'!$D443,Listes!$A$54:$E$60,3,FALSE))+(VLOOKUP('Instruction Barèmes'!$D443,Listes!$A$54:$E$60,4,FALSE)))))))</f>
        <v/>
      </c>
      <c r="K443" s="240" t="str">
        <f>IF($G443="","",IF($C443=Listes!$B$31,IF('Instruction Barèmes'!$E443&lt;=Listes!$B$42,('Instruction Barèmes'!$E443*(VLOOKUP('Instruction Barèmes'!$D443,Listes!$A$43:$E$49,2,FALSE))),IF('Instruction Barèmes'!$E443&gt;Listes!$D$42,('Instruction Barèmes'!$E443*(VLOOKUP('Instruction Barèmes'!$D443,Listes!$A$43:$E$49,5,FALSE))),('Instruction Barèmes'!$E443*(VLOOKUP('Instruction Barèmes'!$D443,Listes!$A$43:$E$49,3,FALSE))+(VLOOKUP('Instruction Barèmes'!$D443,Listes!$A$43:$E$49,4,FALSE)))))))</f>
        <v/>
      </c>
      <c r="L443" s="240" t="str">
        <f>IF($G443="","",IF($C443=Listes!$B$34,Listes!$I$31,IF($C443=Listes!$B$35,(VLOOKUP('Instruction Barèmes'!$F443,Listes!$E$31:$F$36,2,FALSE)),IF($C443=Listes!$B$33,IF('Instruction Barèmes'!$E443&lt;=Listes!$A$64,'Instruction Barèmes'!$E443*Listes!$A$65,IF('Instruction Barèmes'!$E443&gt;Listes!$D$64,'Instruction Barèmes'!$E443*Listes!$D$65,(('Instruction Barèmes'!$E443*Listes!$B$65)+Listes!$C$65)))))))</f>
        <v/>
      </c>
      <c r="M443" s="279" t="str">
        <f>IF(Barèmes!M442="","",Barèmes!M442)</f>
        <v/>
      </c>
      <c r="N443" s="94" t="str">
        <f t="shared" si="24"/>
        <v/>
      </c>
      <c r="O443" s="254" t="str">
        <f t="shared" si="25"/>
        <v/>
      </c>
      <c r="P443" s="304" t="str">
        <f t="shared" si="26"/>
        <v/>
      </c>
      <c r="Q443" s="285" t="str">
        <f t="shared" si="27"/>
        <v/>
      </c>
      <c r="R443" s="259"/>
      <c r="S443" s="126"/>
    </row>
    <row r="444" spans="1:19" ht="20.100000000000001" customHeight="1" x14ac:dyDescent="0.25">
      <c r="A444" s="244">
        <v>438</v>
      </c>
      <c r="B444" s="252" t="str">
        <f>IF(Barèmes!B443="","",Barèmes!B443)</f>
        <v/>
      </c>
      <c r="C444" s="252" t="str">
        <f>IF(Barèmes!C443="","",Barèmes!C443)</f>
        <v/>
      </c>
      <c r="D444" s="252" t="str">
        <f>IF(Barèmes!D443="","",Barèmes!D443)</f>
        <v/>
      </c>
      <c r="E444" s="252" t="str">
        <f>IF(Barèmes!E443="","",Barèmes!E443)</f>
        <v/>
      </c>
      <c r="F444" s="252" t="str">
        <f>IF(Barèmes!F443="","",Barèmes!F443)</f>
        <v/>
      </c>
      <c r="G444" s="252" t="str">
        <f>IF(Barèmes!G443="","",Barèmes!G443)</f>
        <v/>
      </c>
      <c r="H444" s="252" t="str">
        <f>IF(Barèmes!H443="","",Barèmes!H443)</f>
        <v/>
      </c>
      <c r="I444" s="252" t="str">
        <f>IF(Barèmes!I443="","",Barèmes!I443)</f>
        <v/>
      </c>
      <c r="J444" s="240" t="str">
        <f>IF($G444="","",IF($C444=Listes!$B$32,IF('Instruction Barèmes'!$E444&lt;=Listes!$B$53,('Instruction Barèmes'!$E444*(VLOOKUP('Instruction Barèmes'!$D444,Listes!$A$54:$E$60,2,FALSE))),IF('Instruction Barèmes'!$E444&gt;Listes!$E$53,('Instruction Barèmes'!$E444*(VLOOKUP('Instruction Barèmes'!$D444,Listes!$A$54:$E$60,5,FALSE))),('Instruction Barèmes'!$E444*(VLOOKUP('Instruction Barèmes'!$D444,Listes!$A$54:$E$60,3,FALSE))+(VLOOKUP('Instruction Barèmes'!$D444,Listes!$A$54:$E$60,4,FALSE)))))))</f>
        <v/>
      </c>
      <c r="K444" s="240" t="str">
        <f>IF($G444="","",IF($C444=Listes!$B$31,IF('Instruction Barèmes'!$E444&lt;=Listes!$B$42,('Instruction Barèmes'!$E444*(VLOOKUP('Instruction Barèmes'!$D444,Listes!$A$43:$E$49,2,FALSE))),IF('Instruction Barèmes'!$E444&gt;Listes!$D$42,('Instruction Barèmes'!$E444*(VLOOKUP('Instruction Barèmes'!$D444,Listes!$A$43:$E$49,5,FALSE))),('Instruction Barèmes'!$E444*(VLOOKUP('Instruction Barèmes'!$D444,Listes!$A$43:$E$49,3,FALSE))+(VLOOKUP('Instruction Barèmes'!$D444,Listes!$A$43:$E$49,4,FALSE)))))))</f>
        <v/>
      </c>
      <c r="L444" s="240" t="str">
        <f>IF($G444="","",IF($C444=Listes!$B$34,Listes!$I$31,IF($C444=Listes!$B$35,(VLOOKUP('Instruction Barèmes'!$F444,Listes!$E$31:$F$36,2,FALSE)),IF($C444=Listes!$B$33,IF('Instruction Barèmes'!$E444&lt;=Listes!$A$64,'Instruction Barèmes'!$E444*Listes!$A$65,IF('Instruction Barèmes'!$E444&gt;Listes!$D$64,'Instruction Barèmes'!$E444*Listes!$D$65,(('Instruction Barèmes'!$E444*Listes!$B$65)+Listes!$C$65)))))))</f>
        <v/>
      </c>
      <c r="M444" s="279" t="str">
        <f>IF(Barèmes!M443="","",Barèmes!M443)</f>
        <v/>
      </c>
      <c r="N444" s="94" t="str">
        <f t="shared" si="24"/>
        <v/>
      </c>
      <c r="O444" s="254" t="str">
        <f t="shared" si="25"/>
        <v/>
      </c>
      <c r="P444" s="304" t="str">
        <f t="shared" si="26"/>
        <v/>
      </c>
      <c r="Q444" s="285" t="str">
        <f t="shared" si="27"/>
        <v/>
      </c>
      <c r="R444" s="259"/>
      <c r="S444" s="126"/>
    </row>
    <row r="445" spans="1:19" ht="20.100000000000001" customHeight="1" x14ac:dyDescent="0.25">
      <c r="A445" s="244">
        <v>439</v>
      </c>
      <c r="B445" s="252" t="str">
        <f>IF(Barèmes!B444="","",Barèmes!B444)</f>
        <v/>
      </c>
      <c r="C445" s="252" t="str">
        <f>IF(Barèmes!C444="","",Barèmes!C444)</f>
        <v/>
      </c>
      <c r="D445" s="252" t="str">
        <f>IF(Barèmes!D444="","",Barèmes!D444)</f>
        <v/>
      </c>
      <c r="E445" s="252" t="str">
        <f>IF(Barèmes!E444="","",Barèmes!E444)</f>
        <v/>
      </c>
      <c r="F445" s="252" t="str">
        <f>IF(Barèmes!F444="","",Barèmes!F444)</f>
        <v/>
      </c>
      <c r="G445" s="252" t="str">
        <f>IF(Barèmes!G444="","",Barèmes!G444)</f>
        <v/>
      </c>
      <c r="H445" s="252" t="str">
        <f>IF(Barèmes!H444="","",Barèmes!H444)</f>
        <v/>
      </c>
      <c r="I445" s="252" t="str">
        <f>IF(Barèmes!I444="","",Barèmes!I444)</f>
        <v/>
      </c>
      <c r="J445" s="240" t="str">
        <f>IF($G445="","",IF($C445=Listes!$B$32,IF('Instruction Barèmes'!$E445&lt;=Listes!$B$53,('Instruction Barèmes'!$E445*(VLOOKUP('Instruction Barèmes'!$D445,Listes!$A$54:$E$60,2,FALSE))),IF('Instruction Barèmes'!$E445&gt;Listes!$E$53,('Instruction Barèmes'!$E445*(VLOOKUP('Instruction Barèmes'!$D445,Listes!$A$54:$E$60,5,FALSE))),('Instruction Barèmes'!$E445*(VLOOKUP('Instruction Barèmes'!$D445,Listes!$A$54:$E$60,3,FALSE))+(VLOOKUP('Instruction Barèmes'!$D445,Listes!$A$54:$E$60,4,FALSE)))))))</f>
        <v/>
      </c>
      <c r="K445" s="240" t="str">
        <f>IF($G445="","",IF($C445=Listes!$B$31,IF('Instruction Barèmes'!$E445&lt;=Listes!$B$42,('Instruction Barèmes'!$E445*(VLOOKUP('Instruction Barèmes'!$D445,Listes!$A$43:$E$49,2,FALSE))),IF('Instruction Barèmes'!$E445&gt;Listes!$D$42,('Instruction Barèmes'!$E445*(VLOOKUP('Instruction Barèmes'!$D445,Listes!$A$43:$E$49,5,FALSE))),('Instruction Barèmes'!$E445*(VLOOKUP('Instruction Barèmes'!$D445,Listes!$A$43:$E$49,3,FALSE))+(VLOOKUP('Instruction Barèmes'!$D445,Listes!$A$43:$E$49,4,FALSE)))))))</f>
        <v/>
      </c>
      <c r="L445" s="240" t="str">
        <f>IF($G445="","",IF($C445=Listes!$B$34,Listes!$I$31,IF($C445=Listes!$B$35,(VLOOKUP('Instruction Barèmes'!$F445,Listes!$E$31:$F$36,2,FALSE)),IF($C445=Listes!$B$33,IF('Instruction Barèmes'!$E445&lt;=Listes!$A$64,'Instruction Barèmes'!$E445*Listes!$A$65,IF('Instruction Barèmes'!$E445&gt;Listes!$D$64,'Instruction Barèmes'!$E445*Listes!$D$65,(('Instruction Barèmes'!$E445*Listes!$B$65)+Listes!$C$65)))))))</f>
        <v/>
      </c>
      <c r="M445" s="279" t="str">
        <f>IF(Barèmes!M444="","",Barèmes!M444)</f>
        <v/>
      </c>
      <c r="N445" s="94" t="str">
        <f t="shared" si="24"/>
        <v/>
      </c>
      <c r="O445" s="254" t="str">
        <f t="shared" si="25"/>
        <v/>
      </c>
      <c r="P445" s="304" t="str">
        <f t="shared" si="26"/>
        <v/>
      </c>
      <c r="Q445" s="285" t="str">
        <f t="shared" si="27"/>
        <v/>
      </c>
      <c r="R445" s="259"/>
      <c r="S445" s="126"/>
    </row>
    <row r="446" spans="1:19" ht="20.100000000000001" customHeight="1" x14ac:dyDescent="0.25">
      <c r="A446" s="244">
        <v>440</v>
      </c>
      <c r="B446" s="252" t="str">
        <f>IF(Barèmes!B445="","",Barèmes!B445)</f>
        <v/>
      </c>
      <c r="C446" s="252" t="str">
        <f>IF(Barèmes!C445="","",Barèmes!C445)</f>
        <v/>
      </c>
      <c r="D446" s="252" t="str">
        <f>IF(Barèmes!D445="","",Barèmes!D445)</f>
        <v/>
      </c>
      <c r="E446" s="252" t="str">
        <f>IF(Barèmes!E445="","",Barèmes!E445)</f>
        <v/>
      </c>
      <c r="F446" s="252" t="str">
        <f>IF(Barèmes!F445="","",Barèmes!F445)</f>
        <v/>
      </c>
      <c r="G446" s="252" t="str">
        <f>IF(Barèmes!G445="","",Barèmes!G445)</f>
        <v/>
      </c>
      <c r="H446" s="252" t="str">
        <f>IF(Barèmes!H445="","",Barèmes!H445)</f>
        <v/>
      </c>
      <c r="I446" s="252" t="str">
        <f>IF(Barèmes!I445="","",Barèmes!I445)</f>
        <v/>
      </c>
      <c r="J446" s="240" t="str">
        <f>IF($G446="","",IF($C446=Listes!$B$32,IF('Instruction Barèmes'!$E446&lt;=Listes!$B$53,('Instruction Barèmes'!$E446*(VLOOKUP('Instruction Barèmes'!$D446,Listes!$A$54:$E$60,2,FALSE))),IF('Instruction Barèmes'!$E446&gt;Listes!$E$53,('Instruction Barèmes'!$E446*(VLOOKUP('Instruction Barèmes'!$D446,Listes!$A$54:$E$60,5,FALSE))),('Instruction Barèmes'!$E446*(VLOOKUP('Instruction Barèmes'!$D446,Listes!$A$54:$E$60,3,FALSE))+(VLOOKUP('Instruction Barèmes'!$D446,Listes!$A$54:$E$60,4,FALSE)))))))</f>
        <v/>
      </c>
      <c r="K446" s="240" t="str">
        <f>IF($G446="","",IF($C446=Listes!$B$31,IF('Instruction Barèmes'!$E446&lt;=Listes!$B$42,('Instruction Barèmes'!$E446*(VLOOKUP('Instruction Barèmes'!$D446,Listes!$A$43:$E$49,2,FALSE))),IF('Instruction Barèmes'!$E446&gt;Listes!$D$42,('Instruction Barèmes'!$E446*(VLOOKUP('Instruction Barèmes'!$D446,Listes!$A$43:$E$49,5,FALSE))),('Instruction Barèmes'!$E446*(VLOOKUP('Instruction Barèmes'!$D446,Listes!$A$43:$E$49,3,FALSE))+(VLOOKUP('Instruction Barèmes'!$D446,Listes!$A$43:$E$49,4,FALSE)))))))</f>
        <v/>
      </c>
      <c r="L446" s="240" t="str">
        <f>IF($G446="","",IF($C446=Listes!$B$34,Listes!$I$31,IF($C446=Listes!$B$35,(VLOOKUP('Instruction Barèmes'!$F446,Listes!$E$31:$F$36,2,FALSE)),IF($C446=Listes!$B$33,IF('Instruction Barèmes'!$E446&lt;=Listes!$A$64,'Instruction Barèmes'!$E446*Listes!$A$65,IF('Instruction Barèmes'!$E446&gt;Listes!$D$64,'Instruction Barèmes'!$E446*Listes!$D$65,(('Instruction Barèmes'!$E446*Listes!$B$65)+Listes!$C$65)))))))</f>
        <v/>
      </c>
      <c r="M446" s="279" t="str">
        <f>IF(Barèmes!M445="","",Barèmes!M445)</f>
        <v/>
      </c>
      <c r="N446" s="94" t="str">
        <f t="shared" si="24"/>
        <v/>
      </c>
      <c r="O446" s="254" t="str">
        <f t="shared" si="25"/>
        <v/>
      </c>
      <c r="P446" s="304" t="str">
        <f t="shared" si="26"/>
        <v/>
      </c>
      <c r="Q446" s="285" t="str">
        <f t="shared" si="27"/>
        <v/>
      </c>
      <c r="R446" s="259"/>
      <c r="S446" s="126"/>
    </row>
    <row r="447" spans="1:19" ht="20.100000000000001" customHeight="1" x14ac:dyDescent="0.25">
      <c r="A447" s="244">
        <v>441</v>
      </c>
      <c r="B447" s="252" t="str">
        <f>IF(Barèmes!B446="","",Barèmes!B446)</f>
        <v/>
      </c>
      <c r="C447" s="252" t="str">
        <f>IF(Barèmes!C446="","",Barèmes!C446)</f>
        <v/>
      </c>
      <c r="D447" s="252" t="str">
        <f>IF(Barèmes!D446="","",Barèmes!D446)</f>
        <v/>
      </c>
      <c r="E447" s="252" t="str">
        <f>IF(Barèmes!E446="","",Barèmes!E446)</f>
        <v/>
      </c>
      <c r="F447" s="252" t="str">
        <f>IF(Barèmes!F446="","",Barèmes!F446)</f>
        <v/>
      </c>
      <c r="G447" s="252" t="str">
        <f>IF(Barèmes!G446="","",Barèmes!G446)</f>
        <v/>
      </c>
      <c r="H447" s="252" t="str">
        <f>IF(Barèmes!H446="","",Barèmes!H446)</f>
        <v/>
      </c>
      <c r="I447" s="252" t="str">
        <f>IF(Barèmes!I446="","",Barèmes!I446)</f>
        <v/>
      </c>
      <c r="J447" s="240" t="str">
        <f>IF($G447="","",IF($C447=Listes!$B$32,IF('Instruction Barèmes'!$E447&lt;=Listes!$B$53,('Instruction Barèmes'!$E447*(VLOOKUP('Instruction Barèmes'!$D447,Listes!$A$54:$E$60,2,FALSE))),IF('Instruction Barèmes'!$E447&gt;Listes!$E$53,('Instruction Barèmes'!$E447*(VLOOKUP('Instruction Barèmes'!$D447,Listes!$A$54:$E$60,5,FALSE))),('Instruction Barèmes'!$E447*(VLOOKUP('Instruction Barèmes'!$D447,Listes!$A$54:$E$60,3,FALSE))+(VLOOKUP('Instruction Barèmes'!$D447,Listes!$A$54:$E$60,4,FALSE)))))))</f>
        <v/>
      </c>
      <c r="K447" s="240" t="str">
        <f>IF($G447="","",IF($C447=Listes!$B$31,IF('Instruction Barèmes'!$E447&lt;=Listes!$B$42,('Instruction Barèmes'!$E447*(VLOOKUP('Instruction Barèmes'!$D447,Listes!$A$43:$E$49,2,FALSE))),IF('Instruction Barèmes'!$E447&gt;Listes!$D$42,('Instruction Barèmes'!$E447*(VLOOKUP('Instruction Barèmes'!$D447,Listes!$A$43:$E$49,5,FALSE))),('Instruction Barèmes'!$E447*(VLOOKUP('Instruction Barèmes'!$D447,Listes!$A$43:$E$49,3,FALSE))+(VLOOKUP('Instruction Barèmes'!$D447,Listes!$A$43:$E$49,4,FALSE)))))))</f>
        <v/>
      </c>
      <c r="L447" s="240" t="str">
        <f>IF($G447="","",IF($C447=Listes!$B$34,Listes!$I$31,IF($C447=Listes!$B$35,(VLOOKUP('Instruction Barèmes'!$F447,Listes!$E$31:$F$36,2,FALSE)),IF($C447=Listes!$B$33,IF('Instruction Barèmes'!$E447&lt;=Listes!$A$64,'Instruction Barèmes'!$E447*Listes!$A$65,IF('Instruction Barèmes'!$E447&gt;Listes!$D$64,'Instruction Barèmes'!$E447*Listes!$D$65,(('Instruction Barèmes'!$E447*Listes!$B$65)+Listes!$C$65)))))))</f>
        <v/>
      </c>
      <c r="M447" s="279" t="str">
        <f>IF(Barèmes!M446="","",Barèmes!M446)</f>
        <v/>
      </c>
      <c r="N447" s="94" t="str">
        <f t="shared" si="24"/>
        <v/>
      </c>
      <c r="O447" s="254" t="str">
        <f t="shared" si="25"/>
        <v/>
      </c>
      <c r="P447" s="304" t="str">
        <f t="shared" si="26"/>
        <v/>
      </c>
      <c r="Q447" s="285" t="str">
        <f t="shared" si="27"/>
        <v/>
      </c>
      <c r="R447" s="259"/>
      <c r="S447" s="126"/>
    </row>
    <row r="448" spans="1:19" ht="20.100000000000001" customHeight="1" x14ac:dyDescent="0.25">
      <c r="A448" s="244">
        <v>442</v>
      </c>
      <c r="B448" s="252" t="str">
        <f>IF(Barèmes!B447="","",Barèmes!B447)</f>
        <v/>
      </c>
      <c r="C448" s="252" t="str">
        <f>IF(Barèmes!C447="","",Barèmes!C447)</f>
        <v/>
      </c>
      <c r="D448" s="252" t="str">
        <f>IF(Barèmes!D447="","",Barèmes!D447)</f>
        <v/>
      </c>
      <c r="E448" s="252" t="str">
        <f>IF(Barèmes!E447="","",Barèmes!E447)</f>
        <v/>
      </c>
      <c r="F448" s="252" t="str">
        <f>IF(Barèmes!F447="","",Barèmes!F447)</f>
        <v/>
      </c>
      <c r="G448" s="252" t="str">
        <f>IF(Barèmes!G447="","",Barèmes!G447)</f>
        <v/>
      </c>
      <c r="H448" s="252" t="str">
        <f>IF(Barèmes!H447="","",Barèmes!H447)</f>
        <v/>
      </c>
      <c r="I448" s="252" t="str">
        <f>IF(Barèmes!I447="","",Barèmes!I447)</f>
        <v/>
      </c>
      <c r="J448" s="240" t="str">
        <f>IF($G448="","",IF($C448=Listes!$B$32,IF('Instruction Barèmes'!$E448&lt;=Listes!$B$53,('Instruction Barèmes'!$E448*(VLOOKUP('Instruction Barèmes'!$D448,Listes!$A$54:$E$60,2,FALSE))),IF('Instruction Barèmes'!$E448&gt;Listes!$E$53,('Instruction Barèmes'!$E448*(VLOOKUP('Instruction Barèmes'!$D448,Listes!$A$54:$E$60,5,FALSE))),('Instruction Barèmes'!$E448*(VLOOKUP('Instruction Barèmes'!$D448,Listes!$A$54:$E$60,3,FALSE))+(VLOOKUP('Instruction Barèmes'!$D448,Listes!$A$54:$E$60,4,FALSE)))))))</f>
        <v/>
      </c>
      <c r="K448" s="240" t="str">
        <f>IF($G448="","",IF($C448=Listes!$B$31,IF('Instruction Barèmes'!$E448&lt;=Listes!$B$42,('Instruction Barèmes'!$E448*(VLOOKUP('Instruction Barèmes'!$D448,Listes!$A$43:$E$49,2,FALSE))),IF('Instruction Barèmes'!$E448&gt;Listes!$D$42,('Instruction Barèmes'!$E448*(VLOOKUP('Instruction Barèmes'!$D448,Listes!$A$43:$E$49,5,FALSE))),('Instruction Barèmes'!$E448*(VLOOKUP('Instruction Barèmes'!$D448,Listes!$A$43:$E$49,3,FALSE))+(VLOOKUP('Instruction Barèmes'!$D448,Listes!$A$43:$E$49,4,FALSE)))))))</f>
        <v/>
      </c>
      <c r="L448" s="240" t="str">
        <f>IF($G448="","",IF($C448=Listes!$B$34,Listes!$I$31,IF($C448=Listes!$B$35,(VLOOKUP('Instruction Barèmes'!$F448,Listes!$E$31:$F$36,2,FALSE)),IF($C448=Listes!$B$33,IF('Instruction Barèmes'!$E448&lt;=Listes!$A$64,'Instruction Barèmes'!$E448*Listes!$A$65,IF('Instruction Barèmes'!$E448&gt;Listes!$D$64,'Instruction Barèmes'!$E448*Listes!$D$65,(('Instruction Barèmes'!$E448*Listes!$B$65)+Listes!$C$65)))))))</f>
        <v/>
      </c>
      <c r="M448" s="279" t="str">
        <f>IF(Barèmes!M447="","",Barèmes!M447)</f>
        <v/>
      </c>
      <c r="N448" s="94" t="str">
        <f t="shared" si="24"/>
        <v/>
      </c>
      <c r="O448" s="254" t="str">
        <f t="shared" si="25"/>
        <v/>
      </c>
      <c r="P448" s="304" t="str">
        <f t="shared" si="26"/>
        <v/>
      </c>
      <c r="Q448" s="285" t="str">
        <f t="shared" si="27"/>
        <v/>
      </c>
      <c r="R448" s="259"/>
      <c r="S448" s="126"/>
    </row>
    <row r="449" spans="1:19" ht="20.100000000000001" customHeight="1" x14ac:dyDescent="0.25">
      <c r="A449" s="244">
        <v>443</v>
      </c>
      <c r="B449" s="252" t="str">
        <f>IF(Barèmes!B448="","",Barèmes!B448)</f>
        <v/>
      </c>
      <c r="C449" s="252" t="str">
        <f>IF(Barèmes!C448="","",Barèmes!C448)</f>
        <v/>
      </c>
      <c r="D449" s="252" t="str">
        <f>IF(Barèmes!D448="","",Barèmes!D448)</f>
        <v/>
      </c>
      <c r="E449" s="252" t="str">
        <f>IF(Barèmes!E448="","",Barèmes!E448)</f>
        <v/>
      </c>
      <c r="F449" s="252" t="str">
        <f>IF(Barèmes!F448="","",Barèmes!F448)</f>
        <v/>
      </c>
      <c r="G449" s="252" t="str">
        <f>IF(Barèmes!G448="","",Barèmes!G448)</f>
        <v/>
      </c>
      <c r="H449" s="252" t="str">
        <f>IF(Barèmes!H448="","",Barèmes!H448)</f>
        <v/>
      </c>
      <c r="I449" s="252" t="str">
        <f>IF(Barèmes!I448="","",Barèmes!I448)</f>
        <v/>
      </c>
      <c r="J449" s="240" t="str">
        <f>IF($G449="","",IF($C449=Listes!$B$32,IF('Instruction Barèmes'!$E449&lt;=Listes!$B$53,('Instruction Barèmes'!$E449*(VLOOKUP('Instruction Barèmes'!$D449,Listes!$A$54:$E$60,2,FALSE))),IF('Instruction Barèmes'!$E449&gt;Listes!$E$53,('Instruction Barèmes'!$E449*(VLOOKUP('Instruction Barèmes'!$D449,Listes!$A$54:$E$60,5,FALSE))),('Instruction Barèmes'!$E449*(VLOOKUP('Instruction Barèmes'!$D449,Listes!$A$54:$E$60,3,FALSE))+(VLOOKUP('Instruction Barèmes'!$D449,Listes!$A$54:$E$60,4,FALSE)))))))</f>
        <v/>
      </c>
      <c r="K449" s="240" t="str">
        <f>IF($G449="","",IF($C449=Listes!$B$31,IF('Instruction Barèmes'!$E449&lt;=Listes!$B$42,('Instruction Barèmes'!$E449*(VLOOKUP('Instruction Barèmes'!$D449,Listes!$A$43:$E$49,2,FALSE))),IF('Instruction Barèmes'!$E449&gt;Listes!$D$42,('Instruction Barèmes'!$E449*(VLOOKUP('Instruction Barèmes'!$D449,Listes!$A$43:$E$49,5,FALSE))),('Instruction Barèmes'!$E449*(VLOOKUP('Instruction Barèmes'!$D449,Listes!$A$43:$E$49,3,FALSE))+(VLOOKUP('Instruction Barèmes'!$D449,Listes!$A$43:$E$49,4,FALSE)))))))</f>
        <v/>
      </c>
      <c r="L449" s="240" t="str">
        <f>IF($G449="","",IF($C449=Listes!$B$34,Listes!$I$31,IF($C449=Listes!$B$35,(VLOOKUP('Instruction Barèmes'!$F449,Listes!$E$31:$F$36,2,FALSE)),IF($C449=Listes!$B$33,IF('Instruction Barèmes'!$E449&lt;=Listes!$A$64,'Instruction Barèmes'!$E449*Listes!$A$65,IF('Instruction Barèmes'!$E449&gt;Listes!$D$64,'Instruction Barèmes'!$E449*Listes!$D$65,(('Instruction Barèmes'!$E449*Listes!$B$65)+Listes!$C$65)))))))</f>
        <v/>
      </c>
      <c r="M449" s="279" t="str">
        <f>IF(Barèmes!M448="","",Barèmes!M448)</f>
        <v/>
      </c>
      <c r="N449" s="94" t="str">
        <f t="shared" si="24"/>
        <v/>
      </c>
      <c r="O449" s="254" t="str">
        <f t="shared" si="25"/>
        <v/>
      </c>
      <c r="P449" s="304" t="str">
        <f t="shared" si="26"/>
        <v/>
      </c>
      <c r="Q449" s="285" t="str">
        <f t="shared" si="27"/>
        <v/>
      </c>
      <c r="R449" s="259"/>
      <c r="S449" s="126"/>
    </row>
    <row r="450" spans="1:19" ht="20.100000000000001" customHeight="1" x14ac:dyDescent="0.25">
      <c r="A450" s="244">
        <v>444</v>
      </c>
      <c r="B450" s="252" t="str">
        <f>IF(Barèmes!B449="","",Barèmes!B449)</f>
        <v/>
      </c>
      <c r="C450" s="252" t="str">
        <f>IF(Barèmes!C449="","",Barèmes!C449)</f>
        <v/>
      </c>
      <c r="D450" s="252" t="str">
        <f>IF(Barèmes!D449="","",Barèmes!D449)</f>
        <v/>
      </c>
      <c r="E450" s="252" t="str">
        <f>IF(Barèmes!E449="","",Barèmes!E449)</f>
        <v/>
      </c>
      <c r="F450" s="252" t="str">
        <f>IF(Barèmes!F449="","",Barèmes!F449)</f>
        <v/>
      </c>
      <c r="G450" s="252" t="str">
        <f>IF(Barèmes!G449="","",Barèmes!G449)</f>
        <v/>
      </c>
      <c r="H450" s="252" t="str">
        <f>IF(Barèmes!H449="","",Barèmes!H449)</f>
        <v/>
      </c>
      <c r="I450" s="252" t="str">
        <f>IF(Barèmes!I449="","",Barèmes!I449)</f>
        <v/>
      </c>
      <c r="J450" s="240" t="str">
        <f>IF($G450="","",IF($C450=Listes!$B$32,IF('Instruction Barèmes'!$E450&lt;=Listes!$B$53,('Instruction Barèmes'!$E450*(VLOOKUP('Instruction Barèmes'!$D450,Listes!$A$54:$E$60,2,FALSE))),IF('Instruction Barèmes'!$E450&gt;Listes!$E$53,('Instruction Barèmes'!$E450*(VLOOKUP('Instruction Barèmes'!$D450,Listes!$A$54:$E$60,5,FALSE))),('Instruction Barèmes'!$E450*(VLOOKUP('Instruction Barèmes'!$D450,Listes!$A$54:$E$60,3,FALSE))+(VLOOKUP('Instruction Barèmes'!$D450,Listes!$A$54:$E$60,4,FALSE)))))))</f>
        <v/>
      </c>
      <c r="K450" s="240" t="str">
        <f>IF($G450="","",IF($C450=Listes!$B$31,IF('Instruction Barèmes'!$E450&lt;=Listes!$B$42,('Instruction Barèmes'!$E450*(VLOOKUP('Instruction Barèmes'!$D450,Listes!$A$43:$E$49,2,FALSE))),IF('Instruction Barèmes'!$E450&gt;Listes!$D$42,('Instruction Barèmes'!$E450*(VLOOKUP('Instruction Barèmes'!$D450,Listes!$A$43:$E$49,5,FALSE))),('Instruction Barèmes'!$E450*(VLOOKUP('Instruction Barèmes'!$D450,Listes!$A$43:$E$49,3,FALSE))+(VLOOKUP('Instruction Barèmes'!$D450,Listes!$A$43:$E$49,4,FALSE)))))))</f>
        <v/>
      </c>
      <c r="L450" s="240" t="str">
        <f>IF($G450="","",IF($C450=Listes!$B$34,Listes!$I$31,IF($C450=Listes!$B$35,(VLOOKUP('Instruction Barèmes'!$F450,Listes!$E$31:$F$36,2,FALSE)),IF($C450=Listes!$B$33,IF('Instruction Barèmes'!$E450&lt;=Listes!$A$64,'Instruction Barèmes'!$E450*Listes!$A$65,IF('Instruction Barèmes'!$E450&gt;Listes!$D$64,'Instruction Barèmes'!$E450*Listes!$D$65,(('Instruction Barèmes'!$E450*Listes!$B$65)+Listes!$C$65)))))))</f>
        <v/>
      </c>
      <c r="M450" s="279" t="str">
        <f>IF(Barèmes!M449="","",Barèmes!M449)</f>
        <v/>
      </c>
      <c r="N450" s="94" t="str">
        <f t="shared" si="24"/>
        <v/>
      </c>
      <c r="O450" s="254" t="str">
        <f t="shared" si="25"/>
        <v/>
      </c>
      <c r="P450" s="304" t="str">
        <f t="shared" si="26"/>
        <v/>
      </c>
      <c r="Q450" s="285" t="str">
        <f t="shared" si="27"/>
        <v/>
      </c>
      <c r="R450" s="259"/>
      <c r="S450" s="126"/>
    </row>
    <row r="451" spans="1:19" ht="20.100000000000001" customHeight="1" x14ac:dyDescent="0.25">
      <c r="A451" s="244">
        <v>445</v>
      </c>
      <c r="B451" s="252" t="str">
        <f>IF(Barèmes!B450="","",Barèmes!B450)</f>
        <v/>
      </c>
      <c r="C451" s="252" t="str">
        <f>IF(Barèmes!C450="","",Barèmes!C450)</f>
        <v/>
      </c>
      <c r="D451" s="252" t="str">
        <f>IF(Barèmes!D450="","",Barèmes!D450)</f>
        <v/>
      </c>
      <c r="E451" s="252" t="str">
        <f>IF(Barèmes!E450="","",Barèmes!E450)</f>
        <v/>
      </c>
      <c r="F451" s="252" t="str">
        <f>IF(Barèmes!F450="","",Barèmes!F450)</f>
        <v/>
      </c>
      <c r="G451" s="252" t="str">
        <f>IF(Barèmes!G450="","",Barèmes!G450)</f>
        <v/>
      </c>
      <c r="H451" s="252" t="str">
        <f>IF(Barèmes!H450="","",Barèmes!H450)</f>
        <v/>
      </c>
      <c r="I451" s="252" t="str">
        <f>IF(Barèmes!I450="","",Barèmes!I450)</f>
        <v/>
      </c>
      <c r="J451" s="240" t="str">
        <f>IF($G451="","",IF($C451=Listes!$B$32,IF('Instruction Barèmes'!$E451&lt;=Listes!$B$53,('Instruction Barèmes'!$E451*(VLOOKUP('Instruction Barèmes'!$D451,Listes!$A$54:$E$60,2,FALSE))),IF('Instruction Barèmes'!$E451&gt;Listes!$E$53,('Instruction Barèmes'!$E451*(VLOOKUP('Instruction Barèmes'!$D451,Listes!$A$54:$E$60,5,FALSE))),('Instruction Barèmes'!$E451*(VLOOKUP('Instruction Barèmes'!$D451,Listes!$A$54:$E$60,3,FALSE))+(VLOOKUP('Instruction Barèmes'!$D451,Listes!$A$54:$E$60,4,FALSE)))))))</f>
        <v/>
      </c>
      <c r="K451" s="240" t="str">
        <f>IF($G451="","",IF($C451=Listes!$B$31,IF('Instruction Barèmes'!$E451&lt;=Listes!$B$42,('Instruction Barèmes'!$E451*(VLOOKUP('Instruction Barèmes'!$D451,Listes!$A$43:$E$49,2,FALSE))),IF('Instruction Barèmes'!$E451&gt;Listes!$D$42,('Instruction Barèmes'!$E451*(VLOOKUP('Instruction Barèmes'!$D451,Listes!$A$43:$E$49,5,FALSE))),('Instruction Barèmes'!$E451*(VLOOKUP('Instruction Barèmes'!$D451,Listes!$A$43:$E$49,3,FALSE))+(VLOOKUP('Instruction Barèmes'!$D451,Listes!$A$43:$E$49,4,FALSE)))))))</f>
        <v/>
      </c>
      <c r="L451" s="240" t="str">
        <f>IF($G451="","",IF($C451=Listes!$B$34,Listes!$I$31,IF($C451=Listes!$B$35,(VLOOKUP('Instruction Barèmes'!$F451,Listes!$E$31:$F$36,2,FALSE)),IF($C451=Listes!$B$33,IF('Instruction Barèmes'!$E451&lt;=Listes!$A$64,'Instruction Barèmes'!$E451*Listes!$A$65,IF('Instruction Barèmes'!$E451&gt;Listes!$D$64,'Instruction Barèmes'!$E451*Listes!$D$65,(('Instruction Barèmes'!$E451*Listes!$B$65)+Listes!$C$65)))))))</f>
        <v/>
      </c>
      <c r="M451" s="279" t="str">
        <f>IF(Barèmes!M450="","",Barèmes!M450)</f>
        <v/>
      </c>
      <c r="N451" s="94" t="str">
        <f t="shared" si="24"/>
        <v/>
      </c>
      <c r="O451" s="254" t="str">
        <f t="shared" si="25"/>
        <v/>
      </c>
      <c r="P451" s="304" t="str">
        <f t="shared" si="26"/>
        <v/>
      </c>
      <c r="Q451" s="285" t="str">
        <f t="shared" si="27"/>
        <v/>
      </c>
      <c r="R451" s="259"/>
      <c r="S451" s="126"/>
    </row>
    <row r="452" spans="1:19" ht="20.100000000000001" customHeight="1" x14ac:dyDescent="0.25">
      <c r="A452" s="244">
        <v>446</v>
      </c>
      <c r="B452" s="252" t="str">
        <f>IF(Barèmes!B451="","",Barèmes!B451)</f>
        <v/>
      </c>
      <c r="C452" s="252" t="str">
        <f>IF(Barèmes!C451="","",Barèmes!C451)</f>
        <v/>
      </c>
      <c r="D452" s="252" t="str">
        <f>IF(Barèmes!D451="","",Barèmes!D451)</f>
        <v/>
      </c>
      <c r="E452" s="252" t="str">
        <f>IF(Barèmes!E451="","",Barèmes!E451)</f>
        <v/>
      </c>
      <c r="F452" s="252" t="str">
        <f>IF(Barèmes!F451="","",Barèmes!F451)</f>
        <v/>
      </c>
      <c r="G452" s="252" t="str">
        <f>IF(Barèmes!G451="","",Barèmes!G451)</f>
        <v/>
      </c>
      <c r="H452" s="252" t="str">
        <f>IF(Barèmes!H451="","",Barèmes!H451)</f>
        <v/>
      </c>
      <c r="I452" s="252" t="str">
        <f>IF(Barèmes!I451="","",Barèmes!I451)</f>
        <v/>
      </c>
      <c r="J452" s="240" t="str">
        <f>IF($G452="","",IF($C452=Listes!$B$32,IF('Instruction Barèmes'!$E452&lt;=Listes!$B$53,('Instruction Barèmes'!$E452*(VLOOKUP('Instruction Barèmes'!$D452,Listes!$A$54:$E$60,2,FALSE))),IF('Instruction Barèmes'!$E452&gt;Listes!$E$53,('Instruction Barèmes'!$E452*(VLOOKUP('Instruction Barèmes'!$D452,Listes!$A$54:$E$60,5,FALSE))),('Instruction Barèmes'!$E452*(VLOOKUP('Instruction Barèmes'!$D452,Listes!$A$54:$E$60,3,FALSE))+(VLOOKUP('Instruction Barèmes'!$D452,Listes!$A$54:$E$60,4,FALSE)))))))</f>
        <v/>
      </c>
      <c r="K452" s="240" t="str">
        <f>IF($G452="","",IF($C452=Listes!$B$31,IF('Instruction Barèmes'!$E452&lt;=Listes!$B$42,('Instruction Barèmes'!$E452*(VLOOKUP('Instruction Barèmes'!$D452,Listes!$A$43:$E$49,2,FALSE))),IF('Instruction Barèmes'!$E452&gt;Listes!$D$42,('Instruction Barèmes'!$E452*(VLOOKUP('Instruction Barèmes'!$D452,Listes!$A$43:$E$49,5,FALSE))),('Instruction Barèmes'!$E452*(VLOOKUP('Instruction Barèmes'!$D452,Listes!$A$43:$E$49,3,FALSE))+(VLOOKUP('Instruction Barèmes'!$D452,Listes!$A$43:$E$49,4,FALSE)))))))</f>
        <v/>
      </c>
      <c r="L452" s="240" t="str">
        <f>IF($G452="","",IF($C452=Listes!$B$34,Listes!$I$31,IF($C452=Listes!$B$35,(VLOOKUP('Instruction Barèmes'!$F452,Listes!$E$31:$F$36,2,FALSE)),IF($C452=Listes!$B$33,IF('Instruction Barèmes'!$E452&lt;=Listes!$A$64,'Instruction Barèmes'!$E452*Listes!$A$65,IF('Instruction Barèmes'!$E452&gt;Listes!$D$64,'Instruction Barèmes'!$E452*Listes!$D$65,(('Instruction Barèmes'!$E452*Listes!$B$65)+Listes!$C$65)))))))</f>
        <v/>
      </c>
      <c r="M452" s="279" t="str">
        <f>IF(Barèmes!M451="","",Barèmes!M451)</f>
        <v/>
      </c>
      <c r="N452" s="94" t="str">
        <f t="shared" si="24"/>
        <v/>
      </c>
      <c r="O452" s="254" t="str">
        <f t="shared" si="25"/>
        <v/>
      </c>
      <c r="P452" s="304" t="str">
        <f t="shared" si="26"/>
        <v/>
      </c>
      <c r="Q452" s="285" t="str">
        <f t="shared" si="27"/>
        <v/>
      </c>
      <c r="R452" s="259"/>
      <c r="S452" s="126"/>
    </row>
    <row r="453" spans="1:19" ht="20.100000000000001" customHeight="1" x14ac:dyDescent="0.25">
      <c r="A453" s="244">
        <v>447</v>
      </c>
      <c r="B453" s="252" t="str">
        <f>IF(Barèmes!B452="","",Barèmes!B452)</f>
        <v/>
      </c>
      <c r="C453" s="252" t="str">
        <f>IF(Barèmes!C452="","",Barèmes!C452)</f>
        <v/>
      </c>
      <c r="D453" s="252" t="str">
        <f>IF(Barèmes!D452="","",Barèmes!D452)</f>
        <v/>
      </c>
      <c r="E453" s="252" t="str">
        <f>IF(Barèmes!E452="","",Barèmes!E452)</f>
        <v/>
      </c>
      <c r="F453" s="252" t="str">
        <f>IF(Barèmes!F452="","",Barèmes!F452)</f>
        <v/>
      </c>
      <c r="G453" s="252" t="str">
        <f>IF(Barèmes!G452="","",Barèmes!G452)</f>
        <v/>
      </c>
      <c r="H453" s="252" t="str">
        <f>IF(Barèmes!H452="","",Barèmes!H452)</f>
        <v/>
      </c>
      <c r="I453" s="252" t="str">
        <f>IF(Barèmes!I452="","",Barèmes!I452)</f>
        <v/>
      </c>
      <c r="J453" s="240" t="str">
        <f>IF($G453="","",IF($C453=Listes!$B$32,IF('Instruction Barèmes'!$E453&lt;=Listes!$B$53,('Instruction Barèmes'!$E453*(VLOOKUP('Instruction Barèmes'!$D453,Listes!$A$54:$E$60,2,FALSE))),IF('Instruction Barèmes'!$E453&gt;Listes!$E$53,('Instruction Barèmes'!$E453*(VLOOKUP('Instruction Barèmes'!$D453,Listes!$A$54:$E$60,5,FALSE))),('Instruction Barèmes'!$E453*(VLOOKUP('Instruction Barèmes'!$D453,Listes!$A$54:$E$60,3,FALSE))+(VLOOKUP('Instruction Barèmes'!$D453,Listes!$A$54:$E$60,4,FALSE)))))))</f>
        <v/>
      </c>
      <c r="K453" s="240" t="str">
        <f>IF($G453="","",IF($C453=Listes!$B$31,IF('Instruction Barèmes'!$E453&lt;=Listes!$B$42,('Instruction Barèmes'!$E453*(VLOOKUP('Instruction Barèmes'!$D453,Listes!$A$43:$E$49,2,FALSE))),IF('Instruction Barèmes'!$E453&gt;Listes!$D$42,('Instruction Barèmes'!$E453*(VLOOKUP('Instruction Barèmes'!$D453,Listes!$A$43:$E$49,5,FALSE))),('Instruction Barèmes'!$E453*(VLOOKUP('Instruction Barèmes'!$D453,Listes!$A$43:$E$49,3,FALSE))+(VLOOKUP('Instruction Barèmes'!$D453,Listes!$A$43:$E$49,4,FALSE)))))))</f>
        <v/>
      </c>
      <c r="L453" s="240" t="str">
        <f>IF($G453="","",IF($C453=Listes!$B$34,Listes!$I$31,IF($C453=Listes!$B$35,(VLOOKUP('Instruction Barèmes'!$F453,Listes!$E$31:$F$36,2,FALSE)),IF($C453=Listes!$B$33,IF('Instruction Barèmes'!$E453&lt;=Listes!$A$64,'Instruction Barèmes'!$E453*Listes!$A$65,IF('Instruction Barèmes'!$E453&gt;Listes!$D$64,'Instruction Barèmes'!$E453*Listes!$D$65,(('Instruction Barèmes'!$E453*Listes!$B$65)+Listes!$C$65)))))))</f>
        <v/>
      </c>
      <c r="M453" s="279" t="str">
        <f>IF(Barèmes!M452="","",Barèmes!M452)</f>
        <v/>
      </c>
      <c r="N453" s="94" t="str">
        <f t="shared" si="24"/>
        <v/>
      </c>
      <c r="O453" s="254" t="str">
        <f t="shared" si="25"/>
        <v/>
      </c>
      <c r="P453" s="304" t="str">
        <f t="shared" si="26"/>
        <v/>
      </c>
      <c r="Q453" s="285" t="str">
        <f t="shared" si="27"/>
        <v/>
      </c>
      <c r="R453" s="259"/>
      <c r="S453" s="126"/>
    </row>
    <row r="454" spans="1:19" ht="20.100000000000001" customHeight="1" x14ac:dyDescent="0.25">
      <c r="A454" s="244">
        <v>448</v>
      </c>
      <c r="B454" s="252" t="str">
        <f>IF(Barèmes!B453="","",Barèmes!B453)</f>
        <v/>
      </c>
      <c r="C454" s="252" t="str">
        <f>IF(Barèmes!C453="","",Barèmes!C453)</f>
        <v/>
      </c>
      <c r="D454" s="252" t="str">
        <f>IF(Barèmes!D453="","",Barèmes!D453)</f>
        <v/>
      </c>
      <c r="E454" s="252" t="str">
        <f>IF(Barèmes!E453="","",Barèmes!E453)</f>
        <v/>
      </c>
      <c r="F454" s="252" t="str">
        <f>IF(Barèmes!F453="","",Barèmes!F453)</f>
        <v/>
      </c>
      <c r="G454" s="252" t="str">
        <f>IF(Barèmes!G453="","",Barèmes!G453)</f>
        <v/>
      </c>
      <c r="H454" s="252" t="str">
        <f>IF(Barèmes!H453="","",Barèmes!H453)</f>
        <v/>
      </c>
      <c r="I454" s="252" t="str">
        <f>IF(Barèmes!I453="","",Barèmes!I453)</f>
        <v/>
      </c>
      <c r="J454" s="240" t="str">
        <f>IF($G454="","",IF($C454=Listes!$B$32,IF('Instruction Barèmes'!$E454&lt;=Listes!$B$53,('Instruction Barèmes'!$E454*(VLOOKUP('Instruction Barèmes'!$D454,Listes!$A$54:$E$60,2,FALSE))),IF('Instruction Barèmes'!$E454&gt;Listes!$E$53,('Instruction Barèmes'!$E454*(VLOOKUP('Instruction Barèmes'!$D454,Listes!$A$54:$E$60,5,FALSE))),('Instruction Barèmes'!$E454*(VLOOKUP('Instruction Barèmes'!$D454,Listes!$A$54:$E$60,3,FALSE))+(VLOOKUP('Instruction Barèmes'!$D454,Listes!$A$54:$E$60,4,FALSE)))))))</f>
        <v/>
      </c>
      <c r="K454" s="240" t="str">
        <f>IF($G454="","",IF($C454=Listes!$B$31,IF('Instruction Barèmes'!$E454&lt;=Listes!$B$42,('Instruction Barèmes'!$E454*(VLOOKUP('Instruction Barèmes'!$D454,Listes!$A$43:$E$49,2,FALSE))),IF('Instruction Barèmes'!$E454&gt;Listes!$D$42,('Instruction Barèmes'!$E454*(VLOOKUP('Instruction Barèmes'!$D454,Listes!$A$43:$E$49,5,FALSE))),('Instruction Barèmes'!$E454*(VLOOKUP('Instruction Barèmes'!$D454,Listes!$A$43:$E$49,3,FALSE))+(VLOOKUP('Instruction Barèmes'!$D454,Listes!$A$43:$E$49,4,FALSE)))))))</f>
        <v/>
      </c>
      <c r="L454" s="240" t="str">
        <f>IF($G454="","",IF($C454=Listes!$B$34,Listes!$I$31,IF($C454=Listes!$B$35,(VLOOKUP('Instruction Barèmes'!$F454,Listes!$E$31:$F$36,2,FALSE)),IF($C454=Listes!$B$33,IF('Instruction Barèmes'!$E454&lt;=Listes!$A$64,'Instruction Barèmes'!$E454*Listes!$A$65,IF('Instruction Barèmes'!$E454&gt;Listes!$D$64,'Instruction Barèmes'!$E454*Listes!$D$65,(('Instruction Barèmes'!$E454*Listes!$B$65)+Listes!$C$65)))))))</f>
        <v/>
      </c>
      <c r="M454" s="279" t="str">
        <f>IF(Barèmes!M453="","",Barèmes!M453)</f>
        <v/>
      </c>
      <c r="N454" s="94" t="str">
        <f t="shared" si="24"/>
        <v/>
      </c>
      <c r="O454" s="254" t="str">
        <f t="shared" si="25"/>
        <v/>
      </c>
      <c r="P454" s="304" t="str">
        <f t="shared" si="26"/>
        <v/>
      </c>
      <c r="Q454" s="285" t="str">
        <f t="shared" si="27"/>
        <v/>
      </c>
      <c r="R454" s="259"/>
      <c r="S454" s="126"/>
    </row>
    <row r="455" spans="1:19" ht="20.100000000000001" customHeight="1" x14ac:dyDescent="0.25">
      <c r="A455" s="244">
        <v>449</v>
      </c>
      <c r="B455" s="252" t="str">
        <f>IF(Barèmes!B454="","",Barèmes!B454)</f>
        <v/>
      </c>
      <c r="C455" s="252" t="str">
        <f>IF(Barèmes!C454="","",Barèmes!C454)</f>
        <v/>
      </c>
      <c r="D455" s="252" t="str">
        <f>IF(Barèmes!D454="","",Barèmes!D454)</f>
        <v/>
      </c>
      <c r="E455" s="252" t="str">
        <f>IF(Barèmes!E454="","",Barèmes!E454)</f>
        <v/>
      </c>
      <c r="F455" s="252" t="str">
        <f>IF(Barèmes!F454="","",Barèmes!F454)</f>
        <v/>
      </c>
      <c r="G455" s="252" t="str">
        <f>IF(Barèmes!G454="","",Barèmes!G454)</f>
        <v/>
      </c>
      <c r="H455" s="252" t="str">
        <f>IF(Barèmes!H454="","",Barèmes!H454)</f>
        <v/>
      </c>
      <c r="I455" s="252" t="str">
        <f>IF(Barèmes!I454="","",Barèmes!I454)</f>
        <v/>
      </c>
      <c r="J455" s="240" t="str">
        <f>IF($G455="","",IF($C455=Listes!$B$32,IF('Instruction Barèmes'!$E455&lt;=Listes!$B$53,('Instruction Barèmes'!$E455*(VLOOKUP('Instruction Barèmes'!$D455,Listes!$A$54:$E$60,2,FALSE))),IF('Instruction Barèmes'!$E455&gt;Listes!$E$53,('Instruction Barèmes'!$E455*(VLOOKUP('Instruction Barèmes'!$D455,Listes!$A$54:$E$60,5,FALSE))),('Instruction Barèmes'!$E455*(VLOOKUP('Instruction Barèmes'!$D455,Listes!$A$54:$E$60,3,FALSE))+(VLOOKUP('Instruction Barèmes'!$D455,Listes!$A$54:$E$60,4,FALSE)))))))</f>
        <v/>
      </c>
      <c r="K455" s="240" t="str">
        <f>IF($G455="","",IF($C455=Listes!$B$31,IF('Instruction Barèmes'!$E455&lt;=Listes!$B$42,('Instruction Barèmes'!$E455*(VLOOKUP('Instruction Barèmes'!$D455,Listes!$A$43:$E$49,2,FALSE))),IF('Instruction Barèmes'!$E455&gt;Listes!$D$42,('Instruction Barèmes'!$E455*(VLOOKUP('Instruction Barèmes'!$D455,Listes!$A$43:$E$49,5,FALSE))),('Instruction Barèmes'!$E455*(VLOOKUP('Instruction Barèmes'!$D455,Listes!$A$43:$E$49,3,FALSE))+(VLOOKUP('Instruction Barèmes'!$D455,Listes!$A$43:$E$49,4,FALSE)))))))</f>
        <v/>
      </c>
      <c r="L455" s="240" t="str">
        <f>IF($G455="","",IF($C455=Listes!$B$34,Listes!$I$31,IF($C455=Listes!$B$35,(VLOOKUP('Instruction Barèmes'!$F455,Listes!$E$31:$F$36,2,FALSE)),IF($C455=Listes!$B$33,IF('Instruction Barèmes'!$E455&lt;=Listes!$A$64,'Instruction Barèmes'!$E455*Listes!$A$65,IF('Instruction Barèmes'!$E455&gt;Listes!$D$64,'Instruction Barèmes'!$E455*Listes!$D$65,(('Instruction Barèmes'!$E455*Listes!$B$65)+Listes!$C$65)))))))</f>
        <v/>
      </c>
      <c r="M455" s="279" t="str">
        <f>IF(Barèmes!M454="","",Barèmes!M454)</f>
        <v/>
      </c>
      <c r="N455" s="94" t="str">
        <f t="shared" si="24"/>
        <v/>
      </c>
      <c r="O455" s="254" t="str">
        <f t="shared" si="25"/>
        <v/>
      </c>
      <c r="P455" s="304" t="str">
        <f t="shared" si="26"/>
        <v/>
      </c>
      <c r="Q455" s="285" t="str">
        <f t="shared" si="27"/>
        <v/>
      </c>
      <c r="R455" s="259"/>
      <c r="S455" s="126"/>
    </row>
    <row r="456" spans="1:19" ht="20.100000000000001" customHeight="1" x14ac:dyDescent="0.25">
      <c r="A456" s="244">
        <v>450</v>
      </c>
      <c r="B456" s="252" t="str">
        <f>IF(Barèmes!B455="","",Barèmes!B455)</f>
        <v/>
      </c>
      <c r="C456" s="252" t="str">
        <f>IF(Barèmes!C455="","",Barèmes!C455)</f>
        <v/>
      </c>
      <c r="D456" s="252" t="str">
        <f>IF(Barèmes!D455="","",Barèmes!D455)</f>
        <v/>
      </c>
      <c r="E456" s="252" t="str">
        <f>IF(Barèmes!E455="","",Barèmes!E455)</f>
        <v/>
      </c>
      <c r="F456" s="252" t="str">
        <f>IF(Barèmes!F455="","",Barèmes!F455)</f>
        <v/>
      </c>
      <c r="G456" s="252" t="str">
        <f>IF(Barèmes!G455="","",Barèmes!G455)</f>
        <v/>
      </c>
      <c r="H456" s="252" t="str">
        <f>IF(Barèmes!H455="","",Barèmes!H455)</f>
        <v/>
      </c>
      <c r="I456" s="252" t="str">
        <f>IF(Barèmes!I455="","",Barèmes!I455)</f>
        <v/>
      </c>
      <c r="J456" s="240" t="str">
        <f>IF($G456="","",IF($C456=Listes!$B$32,IF('Instruction Barèmes'!$E456&lt;=Listes!$B$53,('Instruction Barèmes'!$E456*(VLOOKUP('Instruction Barèmes'!$D456,Listes!$A$54:$E$60,2,FALSE))),IF('Instruction Barèmes'!$E456&gt;Listes!$E$53,('Instruction Barèmes'!$E456*(VLOOKUP('Instruction Barèmes'!$D456,Listes!$A$54:$E$60,5,FALSE))),('Instruction Barèmes'!$E456*(VLOOKUP('Instruction Barèmes'!$D456,Listes!$A$54:$E$60,3,FALSE))+(VLOOKUP('Instruction Barèmes'!$D456,Listes!$A$54:$E$60,4,FALSE)))))))</f>
        <v/>
      </c>
      <c r="K456" s="240" t="str">
        <f>IF($G456="","",IF($C456=Listes!$B$31,IF('Instruction Barèmes'!$E456&lt;=Listes!$B$42,('Instruction Barèmes'!$E456*(VLOOKUP('Instruction Barèmes'!$D456,Listes!$A$43:$E$49,2,FALSE))),IF('Instruction Barèmes'!$E456&gt;Listes!$D$42,('Instruction Barèmes'!$E456*(VLOOKUP('Instruction Barèmes'!$D456,Listes!$A$43:$E$49,5,FALSE))),('Instruction Barèmes'!$E456*(VLOOKUP('Instruction Barèmes'!$D456,Listes!$A$43:$E$49,3,FALSE))+(VLOOKUP('Instruction Barèmes'!$D456,Listes!$A$43:$E$49,4,FALSE)))))))</f>
        <v/>
      </c>
      <c r="L456" s="240" t="str">
        <f>IF($G456="","",IF($C456=Listes!$B$34,Listes!$I$31,IF($C456=Listes!$B$35,(VLOOKUP('Instruction Barèmes'!$F456,Listes!$E$31:$F$36,2,FALSE)),IF($C456=Listes!$B$33,IF('Instruction Barèmes'!$E456&lt;=Listes!$A$64,'Instruction Barèmes'!$E456*Listes!$A$65,IF('Instruction Barèmes'!$E456&gt;Listes!$D$64,'Instruction Barèmes'!$E456*Listes!$D$65,(('Instruction Barèmes'!$E456*Listes!$B$65)+Listes!$C$65)))))))</f>
        <v/>
      </c>
      <c r="M456" s="279" t="str">
        <f>IF(Barèmes!M455="","",Barèmes!M455)</f>
        <v/>
      </c>
      <c r="N456" s="94" t="str">
        <f t="shared" ref="N456:N506" si="28">IF($H456="","",($L456+$K456+$J456)*$H456)</f>
        <v/>
      </c>
      <c r="O456" s="254" t="str">
        <f t="shared" ref="O456:O506" si="29">IF($M456="","",IF($N456&gt;$M456,"Le montant éligible ne peut etre supérieur au montant présenté",""))</f>
        <v/>
      </c>
      <c r="P456" s="304" t="str">
        <f t="shared" ref="P456:P506" si="30">N456</f>
        <v/>
      </c>
      <c r="Q456" s="285" t="str">
        <f t="shared" ref="Q456:Q506" si="31">IF($N456="","",$N456)</f>
        <v/>
      </c>
      <c r="R456" s="259"/>
      <c r="S456" s="126"/>
    </row>
    <row r="457" spans="1:19" ht="20.100000000000001" customHeight="1" x14ac:dyDescent="0.25">
      <c r="A457" s="244">
        <v>451</v>
      </c>
      <c r="B457" s="252" t="str">
        <f>IF(Barèmes!B456="","",Barèmes!B456)</f>
        <v/>
      </c>
      <c r="C457" s="252" t="str">
        <f>IF(Barèmes!C456="","",Barèmes!C456)</f>
        <v/>
      </c>
      <c r="D457" s="252" t="str">
        <f>IF(Barèmes!D456="","",Barèmes!D456)</f>
        <v/>
      </c>
      <c r="E457" s="252" t="str">
        <f>IF(Barèmes!E456="","",Barèmes!E456)</f>
        <v/>
      </c>
      <c r="F457" s="252" t="str">
        <f>IF(Barèmes!F456="","",Barèmes!F456)</f>
        <v/>
      </c>
      <c r="G457" s="252" t="str">
        <f>IF(Barèmes!G456="","",Barèmes!G456)</f>
        <v/>
      </c>
      <c r="H457" s="252" t="str">
        <f>IF(Barèmes!H456="","",Barèmes!H456)</f>
        <v/>
      </c>
      <c r="I457" s="252" t="str">
        <f>IF(Barèmes!I456="","",Barèmes!I456)</f>
        <v/>
      </c>
      <c r="J457" s="240" t="str">
        <f>IF($G457="","",IF($C457=Listes!$B$32,IF('Instruction Barèmes'!$E457&lt;=Listes!$B$53,('Instruction Barèmes'!$E457*(VLOOKUP('Instruction Barèmes'!$D457,Listes!$A$54:$E$60,2,FALSE))),IF('Instruction Barèmes'!$E457&gt;Listes!$E$53,('Instruction Barèmes'!$E457*(VLOOKUP('Instruction Barèmes'!$D457,Listes!$A$54:$E$60,5,FALSE))),('Instruction Barèmes'!$E457*(VLOOKUP('Instruction Barèmes'!$D457,Listes!$A$54:$E$60,3,FALSE))+(VLOOKUP('Instruction Barèmes'!$D457,Listes!$A$54:$E$60,4,FALSE)))))))</f>
        <v/>
      </c>
      <c r="K457" s="240" t="str">
        <f>IF($G457="","",IF($C457=Listes!$B$31,IF('Instruction Barèmes'!$E457&lt;=Listes!$B$42,('Instruction Barèmes'!$E457*(VLOOKUP('Instruction Barèmes'!$D457,Listes!$A$43:$E$49,2,FALSE))),IF('Instruction Barèmes'!$E457&gt;Listes!$D$42,('Instruction Barèmes'!$E457*(VLOOKUP('Instruction Barèmes'!$D457,Listes!$A$43:$E$49,5,FALSE))),('Instruction Barèmes'!$E457*(VLOOKUP('Instruction Barèmes'!$D457,Listes!$A$43:$E$49,3,FALSE))+(VLOOKUP('Instruction Barèmes'!$D457,Listes!$A$43:$E$49,4,FALSE)))))))</f>
        <v/>
      </c>
      <c r="L457" s="240" t="str">
        <f>IF($G457="","",IF($C457=Listes!$B$34,Listes!$I$31,IF($C457=Listes!$B$35,(VLOOKUP('Instruction Barèmes'!$F457,Listes!$E$31:$F$36,2,FALSE)),IF($C457=Listes!$B$33,IF('Instruction Barèmes'!$E457&lt;=Listes!$A$64,'Instruction Barèmes'!$E457*Listes!$A$65,IF('Instruction Barèmes'!$E457&gt;Listes!$D$64,'Instruction Barèmes'!$E457*Listes!$D$65,(('Instruction Barèmes'!$E457*Listes!$B$65)+Listes!$C$65)))))))</f>
        <v/>
      </c>
      <c r="M457" s="279" t="str">
        <f>IF(Barèmes!M456="","",Barèmes!M456)</f>
        <v/>
      </c>
      <c r="N457" s="94" t="str">
        <f t="shared" si="28"/>
        <v/>
      </c>
      <c r="O457" s="254" t="str">
        <f t="shared" si="29"/>
        <v/>
      </c>
      <c r="P457" s="304" t="str">
        <f t="shared" si="30"/>
        <v/>
      </c>
      <c r="Q457" s="285" t="str">
        <f t="shared" si="31"/>
        <v/>
      </c>
      <c r="R457" s="259"/>
      <c r="S457" s="126"/>
    </row>
    <row r="458" spans="1:19" ht="20.100000000000001" customHeight="1" x14ac:dyDescent="0.25">
      <c r="A458" s="244">
        <v>452</v>
      </c>
      <c r="B458" s="252" t="str">
        <f>IF(Barèmes!B457="","",Barèmes!B457)</f>
        <v/>
      </c>
      <c r="C458" s="252" t="str">
        <f>IF(Barèmes!C457="","",Barèmes!C457)</f>
        <v/>
      </c>
      <c r="D458" s="252" t="str">
        <f>IF(Barèmes!D457="","",Barèmes!D457)</f>
        <v/>
      </c>
      <c r="E458" s="252" t="str">
        <f>IF(Barèmes!E457="","",Barèmes!E457)</f>
        <v/>
      </c>
      <c r="F458" s="252" t="str">
        <f>IF(Barèmes!F457="","",Barèmes!F457)</f>
        <v/>
      </c>
      <c r="G458" s="252" t="str">
        <f>IF(Barèmes!G457="","",Barèmes!G457)</f>
        <v/>
      </c>
      <c r="H458" s="252" t="str">
        <f>IF(Barèmes!H457="","",Barèmes!H457)</f>
        <v/>
      </c>
      <c r="I458" s="252" t="str">
        <f>IF(Barèmes!I457="","",Barèmes!I457)</f>
        <v/>
      </c>
      <c r="J458" s="240" t="str">
        <f>IF($G458="","",IF($C458=Listes!$B$32,IF('Instruction Barèmes'!$E458&lt;=Listes!$B$53,('Instruction Barèmes'!$E458*(VLOOKUP('Instruction Barèmes'!$D458,Listes!$A$54:$E$60,2,FALSE))),IF('Instruction Barèmes'!$E458&gt;Listes!$E$53,('Instruction Barèmes'!$E458*(VLOOKUP('Instruction Barèmes'!$D458,Listes!$A$54:$E$60,5,FALSE))),('Instruction Barèmes'!$E458*(VLOOKUP('Instruction Barèmes'!$D458,Listes!$A$54:$E$60,3,FALSE))+(VLOOKUP('Instruction Barèmes'!$D458,Listes!$A$54:$E$60,4,FALSE)))))))</f>
        <v/>
      </c>
      <c r="K458" s="240" t="str">
        <f>IF($G458="","",IF($C458=Listes!$B$31,IF('Instruction Barèmes'!$E458&lt;=Listes!$B$42,('Instruction Barèmes'!$E458*(VLOOKUP('Instruction Barèmes'!$D458,Listes!$A$43:$E$49,2,FALSE))),IF('Instruction Barèmes'!$E458&gt;Listes!$D$42,('Instruction Barèmes'!$E458*(VLOOKUP('Instruction Barèmes'!$D458,Listes!$A$43:$E$49,5,FALSE))),('Instruction Barèmes'!$E458*(VLOOKUP('Instruction Barèmes'!$D458,Listes!$A$43:$E$49,3,FALSE))+(VLOOKUP('Instruction Barèmes'!$D458,Listes!$A$43:$E$49,4,FALSE)))))))</f>
        <v/>
      </c>
      <c r="L458" s="240" t="str">
        <f>IF($G458="","",IF($C458=Listes!$B$34,Listes!$I$31,IF($C458=Listes!$B$35,(VLOOKUP('Instruction Barèmes'!$F458,Listes!$E$31:$F$36,2,FALSE)),IF($C458=Listes!$B$33,IF('Instruction Barèmes'!$E458&lt;=Listes!$A$64,'Instruction Barèmes'!$E458*Listes!$A$65,IF('Instruction Barèmes'!$E458&gt;Listes!$D$64,'Instruction Barèmes'!$E458*Listes!$D$65,(('Instruction Barèmes'!$E458*Listes!$B$65)+Listes!$C$65)))))))</f>
        <v/>
      </c>
      <c r="M458" s="279" t="str">
        <f>IF(Barèmes!M457="","",Barèmes!M457)</f>
        <v/>
      </c>
      <c r="N458" s="94" t="str">
        <f t="shared" si="28"/>
        <v/>
      </c>
      <c r="O458" s="254" t="str">
        <f t="shared" si="29"/>
        <v/>
      </c>
      <c r="P458" s="304" t="str">
        <f t="shared" si="30"/>
        <v/>
      </c>
      <c r="Q458" s="285" t="str">
        <f t="shared" si="31"/>
        <v/>
      </c>
      <c r="R458" s="259"/>
      <c r="S458" s="126"/>
    </row>
    <row r="459" spans="1:19" ht="20.100000000000001" customHeight="1" x14ac:dyDescent="0.25">
      <c r="A459" s="244">
        <v>453</v>
      </c>
      <c r="B459" s="252" t="str">
        <f>IF(Barèmes!B458="","",Barèmes!B458)</f>
        <v/>
      </c>
      <c r="C459" s="252" t="str">
        <f>IF(Barèmes!C458="","",Barèmes!C458)</f>
        <v/>
      </c>
      <c r="D459" s="252" t="str">
        <f>IF(Barèmes!D458="","",Barèmes!D458)</f>
        <v/>
      </c>
      <c r="E459" s="252" t="str">
        <f>IF(Barèmes!E458="","",Barèmes!E458)</f>
        <v/>
      </c>
      <c r="F459" s="252" t="str">
        <f>IF(Barèmes!F458="","",Barèmes!F458)</f>
        <v/>
      </c>
      <c r="G459" s="252" t="str">
        <f>IF(Barèmes!G458="","",Barèmes!G458)</f>
        <v/>
      </c>
      <c r="H459" s="252" t="str">
        <f>IF(Barèmes!H458="","",Barèmes!H458)</f>
        <v/>
      </c>
      <c r="I459" s="252" t="str">
        <f>IF(Barèmes!I458="","",Barèmes!I458)</f>
        <v/>
      </c>
      <c r="J459" s="240" t="str">
        <f>IF($G459="","",IF($C459=Listes!$B$32,IF('Instruction Barèmes'!$E459&lt;=Listes!$B$53,('Instruction Barèmes'!$E459*(VLOOKUP('Instruction Barèmes'!$D459,Listes!$A$54:$E$60,2,FALSE))),IF('Instruction Barèmes'!$E459&gt;Listes!$E$53,('Instruction Barèmes'!$E459*(VLOOKUP('Instruction Barèmes'!$D459,Listes!$A$54:$E$60,5,FALSE))),('Instruction Barèmes'!$E459*(VLOOKUP('Instruction Barèmes'!$D459,Listes!$A$54:$E$60,3,FALSE))+(VLOOKUP('Instruction Barèmes'!$D459,Listes!$A$54:$E$60,4,FALSE)))))))</f>
        <v/>
      </c>
      <c r="K459" s="240" t="str">
        <f>IF($G459="","",IF($C459=Listes!$B$31,IF('Instruction Barèmes'!$E459&lt;=Listes!$B$42,('Instruction Barèmes'!$E459*(VLOOKUP('Instruction Barèmes'!$D459,Listes!$A$43:$E$49,2,FALSE))),IF('Instruction Barèmes'!$E459&gt;Listes!$D$42,('Instruction Barèmes'!$E459*(VLOOKUP('Instruction Barèmes'!$D459,Listes!$A$43:$E$49,5,FALSE))),('Instruction Barèmes'!$E459*(VLOOKUP('Instruction Barèmes'!$D459,Listes!$A$43:$E$49,3,FALSE))+(VLOOKUP('Instruction Barèmes'!$D459,Listes!$A$43:$E$49,4,FALSE)))))))</f>
        <v/>
      </c>
      <c r="L459" s="240" t="str">
        <f>IF($G459="","",IF($C459=Listes!$B$34,Listes!$I$31,IF($C459=Listes!$B$35,(VLOOKUP('Instruction Barèmes'!$F459,Listes!$E$31:$F$36,2,FALSE)),IF($C459=Listes!$B$33,IF('Instruction Barèmes'!$E459&lt;=Listes!$A$64,'Instruction Barèmes'!$E459*Listes!$A$65,IF('Instruction Barèmes'!$E459&gt;Listes!$D$64,'Instruction Barèmes'!$E459*Listes!$D$65,(('Instruction Barèmes'!$E459*Listes!$B$65)+Listes!$C$65)))))))</f>
        <v/>
      </c>
      <c r="M459" s="279" t="str">
        <f>IF(Barèmes!M458="","",Barèmes!M458)</f>
        <v/>
      </c>
      <c r="N459" s="94" t="str">
        <f t="shared" si="28"/>
        <v/>
      </c>
      <c r="O459" s="254" t="str">
        <f t="shared" si="29"/>
        <v/>
      </c>
      <c r="P459" s="304" t="str">
        <f t="shared" si="30"/>
        <v/>
      </c>
      <c r="Q459" s="285" t="str">
        <f t="shared" si="31"/>
        <v/>
      </c>
      <c r="R459" s="259"/>
      <c r="S459" s="126"/>
    </row>
    <row r="460" spans="1:19" ht="20.100000000000001" customHeight="1" x14ac:dyDescent="0.25">
      <c r="A460" s="244">
        <v>454</v>
      </c>
      <c r="B460" s="252" t="str">
        <f>IF(Barèmes!B459="","",Barèmes!B459)</f>
        <v/>
      </c>
      <c r="C460" s="252" t="str">
        <f>IF(Barèmes!C459="","",Barèmes!C459)</f>
        <v/>
      </c>
      <c r="D460" s="252" t="str">
        <f>IF(Barèmes!D459="","",Barèmes!D459)</f>
        <v/>
      </c>
      <c r="E460" s="252" t="str">
        <f>IF(Barèmes!E459="","",Barèmes!E459)</f>
        <v/>
      </c>
      <c r="F460" s="252" t="str">
        <f>IF(Barèmes!F459="","",Barèmes!F459)</f>
        <v/>
      </c>
      <c r="G460" s="252" t="str">
        <f>IF(Barèmes!G459="","",Barèmes!G459)</f>
        <v/>
      </c>
      <c r="H460" s="252" t="str">
        <f>IF(Barèmes!H459="","",Barèmes!H459)</f>
        <v/>
      </c>
      <c r="I460" s="252" t="str">
        <f>IF(Barèmes!I459="","",Barèmes!I459)</f>
        <v/>
      </c>
      <c r="J460" s="240" t="str">
        <f>IF($G460="","",IF($C460=Listes!$B$32,IF('Instruction Barèmes'!$E460&lt;=Listes!$B$53,('Instruction Barèmes'!$E460*(VLOOKUP('Instruction Barèmes'!$D460,Listes!$A$54:$E$60,2,FALSE))),IF('Instruction Barèmes'!$E460&gt;Listes!$E$53,('Instruction Barèmes'!$E460*(VLOOKUP('Instruction Barèmes'!$D460,Listes!$A$54:$E$60,5,FALSE))),('Instruction Barèmes'!$E460*(VLOOKUP('Instruction Barèmes'!$D460,Listes!$A$54:$E$60,3,FALSE))+(VLOOKUP('Instruction Barèmes'!$D460,Listes!$A$54:$E$60,4,FALSE)))))))</f>
        <v/>
      </c>
      <c r="K460" s="240" t="str">
        <f>IF($G460="","",IF($C460=Listes!$B$31,IF('Instruction Barèmes'!$E460&lt;=Listes!$B$42,('Instruction Barèmes'!$E460*(VLOOKUP('Instruction Barèmes'!$D460,Listes!$A$43:$E$49,2,FALSE))),IF('Instruction Barèmes'!$E460&gt;Listes!$D$42,('Instruction Barèmes'!$E460*(VLOOKUP('Instruction Barèmes'!$D460,Listes!$A$43:$E$49,5,FALSE))),('Instruction Barèmes'!$E460*(VLOOKUP('Instruction Barèmes'!$D460,Listes!$A$43:$E$49,3,FALSE))+(VLOOKUP('Instruction Barèmes'!$D460,Listes!$A$43:$E$49,4,FALSE)))))))</f>
        <v/>
      </c>
      <c r="L460" s="240" t="str">
        <f>IF($G460="","",IF($C460=Listes!$B$34,Listes!$I$31,IF($C460=Listes!$B$35,(VLOOKUP('Instruction Barèmes'!$F460,Listes!$E$31:$F$36,2,FALSE)),IF($C460=Listes!$B$33,IF('Instruction Barèmes'!$E460&lt;=Listes!$A$64,'Instruction Barèmes'!$E460*Listes!$A$65,IF('Instruction Barèmes'!$E460&gt;Listes!$D$64,'Instruction Barèmes'!$E460*Listes!$D$65,(('Instruction Barèmes'!$E460*Listes!$B$65)+Listes!$C$65)))))))</f>
        <v/>
      </c>
      <c r="M460" s="279" t="str">
        <f>IF(Barèmes!M459="","",Barèmes!M459)</f>
        <v/>
      </c>
      <c r="N460" s="94" t="str">
        <f t="shared" si="28"/>
        <v/>
      </c>
      <c r="O460" s="254" t="str">
        <f t="shared" si="29"/>
        <v/>
      </c>
      <c r="P460" s="304" t="str">
        <f t="shared" si="30"/>
        <v/>
      </c>
      <c r="Q460" s="285" t="str">
        <f t="shared" si="31"/>
        <v/>
      </c>
      <c r="R460" s="259"/>
      <c r="S460" s="126"/>
    </row>
    <row r="461" spans="1:19" ht="20.100000000000001" customHeight="1" x14ac:dyDescent="0.25">
      <c r="A461" s="244">
        <v>455</v>
      </c>
      <c r="B461" s="252" t="str">
        <f>IF(Barèmes!B460="","",Barèmes!B460)</f>
        <v/>
      </c>
      <c r="C461" s="252" t="str">
        <f>IF(Barèmes!C460="","",Barèmes!C460)</f>
        <v/>
      </c>
      <c r="D461" s="252" t="str">
        <f>IF(Barèmes!D460="","",Barèmes!D460)</f>
        <v/>
      </c>
      <c r="E461" s="252" t="str">
        <f>IF(Barèmes!E460="","",Barèmes!E460)</f>
        <v/>
      </c>
      <c r="F461" s="252" t="str">
        <f>IF(Barèmes!F460="","",Barèmes!F460)</f>
        <v/>
      </c>
      <c r="G461" s="252" t="str">
        <f>IF(Barèmes!G460="","",Barèmes!G460)</f>
        <v/>
      </c>
      <c r="H461" s="252" t="str">
        <f>IF(Barèmes!H460="","",Barèmes!H460)</f>
        <v/>
      </c>
      <c r="I461" s="252" t="str">
        <f>IF(Barèmes!I460="","",Barèmes!I460)</f>
        <v/>
      </c>
      <c r="J461" s="240" t="str">
        <f>IF($G461="","",IF($C461=Listes!$B$32,IF('Instruction Barèmes'!$E461&lt;=Listes!$B$53,('Instruction Barèmes'!$E461*(VLOOKUP('Instruction Barèmes'!$D461,Listes!$A$54:$E$60,2,FALSE))),IF('Instruction Barèmes'!$E461&gt;Listes!$E$53,('Instruction Barèmes'!$E461*(VLOOKUP('Instruction Barèmes'!$D461,Listes!$A$54:$E$60,5,FALSE))),('Instruction Barèmes'!$E461*(VLOOKUP('Instruction Barèmes'!$D461,Listes!$A$54:$E$60,3,FALSE))+(VLOOKUP('Instruction Barèmes'!$D461,Listes!$A$54:$E$60,4,FALSE)))))))</f>
        <v/>
      </c>
      <c r="K461" s="240" t="str">
        <f>IF($G461="","",IF($C461=Listes!$B$31,IF('Instruction Barèmes'!$E461&lt;=Listes!$B$42,('Instruction Barèmes'!$E461*(VLOOKUP('Instruction Barèmes'!$D461,Listes!$A$43:$E$49,2,FALSE))),IF('Instruction Barèmes'!$E461&gt;Listes!$D$42,('Instruction Barèmes'!$E461*(VLOOKUP('Instruction Barèmes'!$D461,Listes!$A$43:$E$49,5,FALSE))),('Instruction Barèmes'!$E461*(VLOOKUP('Instruction Barèmes'!$D461,Listes!$A$43:$E$49,3,FALSE))+(VLOOKUP('Instruction Barèmes'!$D461,Listes!$A$43:$E$49,4,FALSE)))))))</f>
        <v/>
      </c>
      <c r="L461" s="240" t="str">
        <f>IF($G461="","",IF($C461=Listes!$B$34,Listes!$I$31,IF($C461=Listes!$B$35,(VLOOKUP('Instruction Barèmes'!$F461,Listes!$E$31:$F$36,2,FALSE)),IF($C461=Listes!$B$33,IF('Instruction Barèmes'!$E461&lt;=Listes!$A$64,'Instruction Barèmes'!$E461*Listes!$A$65,IF('Instruction Barèmes'!$E461&gt;Listes!$D$64,'Instruction Barèmes'!$E461*Listes!$D$65,(('Instruction Barèmes'!$E461*Listes!$B$65)+Listes!$C$65)))))))</f>
        <v/>
      </c>
      <c r="M461" s="279" t="str">
        <f>IF(Barèmes!M460="","",Barèmes!M460)</f>
        <v/>
      </c>
      <c r="N461" s="94" t="str">
        <f t="shared" si="28"/>
        <v/>
      </c>
      <c r="O461" s="254" t="str">
        <f t="shared" si="29"/>
        <v/>
      </c>
      <c r="P461" s="304" t="str">
        <f t="shared" si="30"/>
        <v/>
      </c>
      <c r="Q461" s="285" t="str">
        <f t="shared" si="31"/>
        <v/>
      </c>
      <c r="R461" s="259"/>
      <c r="S461" s="126"/>
    </row>
    <row r="462" spans="1:19" ht="20.100000000000001" customHeight="1" x14ac:dyDescent="0.25">
      <c r="A462" s="244">
        <v>456</v>
      </c>
      <c r="B462" s="252" t="str">
        <f>IF(Barèmes!B461="","",Barèmes!B461)</f>
        <v/>
      </c>
      <c r="C462" s="252" t="str">
        <f>IF(Barèmes!C461="","",Barèmes!C461)</f>
        <v/>
      </c>
      <c r="D462" s="252" t="str">
        <f>IF(Barèmes!D461="","",Barèmes!D461)</f>
        <v/>
      </c>
      <c r="E462" s="252" t="str">
        <f>IF(Barèmes!E461="","",Barèmes!E461)</f>
        <v/>
      </c>
      <c r="F462" s="252" t="str">
        <f>IF(Barèmes!F461="","",Barèmes!F461)</f>
        <v/>
      </c>
      <c r="G462" s="252" t="str">
        <f>IF(Barèmes!G461="","",Barèmes!G461)</f>
        <v/>
      </c>
      <c r="H462" s="252" t="str">
        <f>IF(Barèmes!H461="","",Barèmes!H461)</f>
        <v/>
      </c>
      <c r="I462" s="252" t="str">
        <f>IF(Barèmes!I461="","",Barèmes!I461)</f>
        <v/>
      </c>
      <c r="J462" s="240" t="str">
        <f>IF($G462="","",IF($C462=Listes!$B$32,IF('Instruction Barèmes'!$E462&lt;=Listes!$B$53,('Instruction Barèmes'!$E462*(VLOOKUP('Instruction Barèmes'!$D462,Listes!$A$54:$E$60,2,FALSE))),IF('Instruction Barèmes'!$E462&gt;Listes!$E$53,('Instruction Barèmes'!$E462*(VLOOKUP('Instruction Barèmes'!$D462,Listes!$A$54:$E$60,5,FALSE))),('Instruction Barèmes'!$E462*(VLOOKUP('Instruction Barèmes'!$D462,Listes!$A$54:$E$60,3,FALSE))+(VLOOKUP('Instruction Barèmes'!$D462,Listes!$A$54:$E$60,4,FALSE)))))))</f>
        <v/>
      </c>
      <c r="K462" s="240" t="str">
        <f>IF($G462="","",IF($C462=Listes!$B$31,IF('Instruction Barèmes'!$E462&lt;=Listes!$B$42,('Instruction Barèmes'!$E462*(VLOOKUP('Instruction Barèmes'!$D462,Listes!$A$43:$E$49,2,FALSE))),IF('Instruction Barèmes'!$E462&gt;Listes!$D$42,('Instruction Barèmes'!$E462*(VLOOKUP('Instruction Barèmes'!$D462,Listes!$A$43:$E$49,5,FALSE))),('Instruction Barèmes'!$E462*(VLOOKUP('Instruction Barèmes'!$D462,Listes!$A$43:$E$49,3,FALSE))+(VLOOKUP('Instruction Barèmes'!$D462,Listes!$A$43:$E$49,4,FALSE)))))))</f>
        <v/>
      </c>
      <c r="L462" s="240" t="str">
        <f>IF($G462="","",IF($C462=Listes!$B$34,Listes!$I$31,IF($C462=Listes!$B$35,(VLOOKUP('Instruction Barèmes'!$F462,Listes!$E$31:$F$36,2,FALSE)),IF($C462=Listes!$B$33,IF('Instruction Barèmes'!$E462&lt;=Listes!$A$64,'Instruction Barèmes'!$E462*Listes!$A$65,IF('Instruction Barèmes'!$E462&gt;Listes!$D$64,'Instruction Barèmes'!$E462*Listes!$D$65,(('Instruction Barèmes'!$E462*Listes!$B$65)+Listes!$C$65)))))))</f>
        <v/>
      </c>
      <c r="M462" s="279" t="str">
        <f>IF(Barèmes!M461="","",Barèmes!M461)</f>
        <v/>
      </c>
      <c r="N462" s="94" t="str">
        <f t="shared" si="28"/>
        <v/>
      </c>
      <c r="O462" s="254" t="str">
        <f t="shared" si="29"/>
        <v/>
      </c>
      <c r="P462" s="304" t="str">
        <f t="shared" si="30"/>
        <v/>
      </c>
      <c r="Q462" s="285" t="str">
        <f t="shared" si="31"/>
        <v/>
      </c>
      <c r="R462" s="259"/>
      <c r="S462" s="126"/>
    </row>
    <row r="463" spans="1:19" ht="20.100000000000001" customHeight="1" x14ac:dyDescent="0.25">
      <c r="A463" s="244">
        <v>457</v>
      </c>
      <c r="B463" s="252" t="str">
        <f>IF(Barèmes!B462="","",Barèmes!B462)</f>
        <v/>
      </c>
      <c r="C463" s="252" t="str">
        <f>IF(Barèmes!C462="","",Barèmes!C462)</f>
        <v/>
      </c>
      <c r="D463" s="252" t="str">
        <f>IF(Barèmes!D462="","",Barèmes!D462)</f>
        <v/>
      </c>
      <c r="E463" s="252" t="str">
        <f>IF(Barèmes!E462="","",Barèmes!E462)</f>
        <v/>
      </c>
      <c r="F463" s="252" t="str">
        <f>IF(Barèmes!F462="","",Barèmes!F462)</f>
        <v/>
      </c>
      <c r="G463" s="252" t="str">
        <f>IF(Barèmes!G462="","",Barèmes!G462)</f>
        <v/>
      </c>
      <c r="H463" s="252" t="str">
        <f>IF(Barèmes!H462="","",Barèmes!H462)</f>
        <v/>
      </c>
      <c r="I463" s="252" t="str">
        <f>IF(Barèmes!I462="","",Barèmes!I462)</f>
        <v/>
      </c>
      <c r="J463" s="240" t="str">
        <f>IF($G463="","",IF($C463=Listes!$B$32,IF('Instruction Barèmes'!$E463&lt;=Listes!$B$53,('Instruction Barèmes'!$E463*(VLOOKUP('Instruction Barèmes'!$D463,Listes!$A$54:$E$60,2,FALSE))),IF('Instruction Barèmes'!$E463&gt;Listes!$E$53,('Instruction Barèmes'!$E463*(VLOOKUP('Instruction Barèmes'!$D463,Listes!$A$54:$E$60,5,FALSE))),('Instruction Barèmes'!$E463*(VLOOKUP('Instruction Barèmes'!$D463,Listes!$A$54:$E$60,3,FALSE))+(VLOOKUP('Instruction Barèmes'!$D463,Listes!$A$54:$E$60,4,FALSE)))))))</f>
        <v/>
      </c>
      <c r="K463" s="240" t="str">
        <f>IF($G463="","",IF($C463=Listes!$B$31,IF('Instruction Barèmes'!$E463&lt;=Listes!$B$42,('Instruction Barèmes'!$E463*(VLOOKUP('Instruction Barèmes'!$D463,Listes!$A$43:$E$49,2,FALSE))),IF('Instruction Barèmes'!$E463&gt;Listes!$D$42,('Instruction Barèmes'!$E463*(VLOOKUP('Instruction Barèmes'!$D463,Listes!$A$43:$E$49,5,FALSE))),('Instruction Barèmes'!$E463*(VLOOKUP('Instruction Barèmes'!$D463,Listes!$A$43:$E$49,3,FALSE))+(VLOOKUP('Instruction Barèmes'!$D463,Listes!$A$43:$E$49,4,FALSE)))))))</f>
        <v/>
      </c>
      <c r="L463" s="240" t="str">
        <f>IF($G463="","",IF($C463=Listes!$B$34,Listes!$I$31,IF($C463=Listes!$B$35,(VLOOKUP('Instruction Barèmes'!$F463,Listes!$E$31:$F$36,2,FALSE)),IF($C463=Listes!$B$33,IF('Instruction Barèmes'!$E463&lt;=Listes!$A$64,'Instruction Barèmes'!$E463*Listes!$A$65,IF('Instruction Barèmes'!$E463&gt;Listes!$D$64,'Instruction Barèmes'!$E463*Listes!$D$65,(('Instruction Barèmes'!$E463*Listes!$B$65)+Listes!$C$65)))))))</f>
        <v/>
      </c>
      <c r="M463" s="279" t="str">
        <f>IF(Barèmes!M462="","",Barèmes!M462)</f>
        <v/>
      </c>
      <c r="N463" s="94" t="str">
        <f t="shared" si="28"/>
        <v/>
      </c>
      <c r="O463" s="254" t="str">
        <f t="shared" si="29"/>
        <v/>
      </c>
      <c r="P463" s="304" t="str">
        <f t="shared" si="30"/>
        <v/>
      </c>
      <c r="Q463" s="285" t="str">
        <f t="shared" si="31"/>
        <v/>
      </c>
      <c r="R463" s="259"/>
      <c r="S463" s="126"/>
    </row>
    <row r="464" spans="1:19" ht="20.100000000000001" customHeight="1" x14ac:dyDescent="0.25">
      <c r="A464" s="244">
        <v>458</v>
      </c>
      <c r="B464" s="252" t="str">
        <f>IF(Barèmes!B463="","",Barèmes!B463)</f>
        <v/>
      </c>
      <c r="C464" s="252" t="str">
        <f>IF(Barèmes!C463="","",Barèmes!C463)</f>
        <v/>
      </c>
      <c r="D464" s="252" t="str">
        <f>IF(Barèmes!D463="","",Barèmes!D463)</f>
        <v/>
      </c>
      <c r="E464" s="252" t="str">
        <f>IF(Barèmes!E463="","",Barèmes!E463)</f>
        <v/>
      </c>
      <c r="F464" s="252" t="str">
        <f>IF(Barèmes!F463="","",Barèmes!F463)</f>
        <v/>
      </c>
      <c r="G464" s="252" t="str">
        <f>IF(Barèmes!G463="","",Barèmes!G463)</f>
        <v/>
      </c>
      <c r="H464" s="252" t="str">
        <f>IF(Barèmes!H463="","",Barèmes!H463)</f>
        <v/>
      </c>
      <c r="I464" s="252" t="str">
        <f>IF(Barèmes!I463="","",Barèmes!I463)</f>
        <v/>
      </c>
      <c r="J464" s="240" t="str">
        <f>IF($G464="","",IF($C464=Listes!$B$32,IF('Instruction Barèmes'!$E464&lt;=Listes!$B$53,('Instruction Barèmes'!$E464*(VLOOKUP('Instruction Barèmes'!$D464,Listes!$A$54:$E$60,2,FALSE))),IF('Instruction Barèmes'!$E464&gt;Listes!$E$53,('Instruction Barèmes'!$E464*(VLOOKUP('Instruction Barèmes'!$D464,Listes!$A$54:$E$60,5,FALSE))),('Instruction Barèmes'!$E464*(VLOOKUP('Instruction Barèmes'!$D464,Listes!$A$54:$E$60,3,FALSE))+(VLOOKUP('Instruction Barèmes'!$D464,Listes!$A$54:$E$60,4,FALSE)))))))</f>
        <v/>
      </c>
      <c r="K464" s="240" t="str">
        <f>IF($G464="","",IF($C464=Listes!$B$31,IF('Instruction Barèmes'!$E464&lt;=Listes!$B$42,('Instruction Barèmes'!$E464*(VLOOKUP('Instruction Barèmes'!$D464,Listes!$A$43:$E$49,2,FALSE))),IF('Instruction Barèmes'!$E464&gt;Listes!$D$42,('Instruction Barèmes'!$E464*(VLOOKUP('Instruction Barèmes'!$D464,Listes!$A$43:$E$49,5,FALSE))),('Instruction Barèmes'!$E464*(VLOOKUP('Instruction Barèmes'!$D464,Listes!$A$43:$E$49,3,FALSE))+(VLOOKUP('Instruction Barèmes'!$D464,Listes!$A$43:$E$49,4,FALSE)))))))</f>
        <v/>
      </c>
      <c r="L464" s="240" t="str">
        <f>IF($G464="","",IF($C464=Listes!$B$34,Listes!$I$31,IF($C464=Listes!$B$35,(VLOOKUP('Instruction Barèmes'!$F464,Listes!$E$31:$F$36,2,FALSE)),IF($C464=Listes!$B$33,IF('Instruction Barèmes'!$E464&lt;=Listes!$A$64,'Instruction Barèmes'!$E464*Listes!$A$65,IF('Instruction Barèmes'!$E464&gt;Listes!$D$64,'Instruction Barèmes'!$E464*Listes!$D$65,(('Instruction Barèmes'!$E464*Listes!$B$65)+Listes!$C$65)))))))</f>
        <v/>
      </c>
      <c r="M464" s="279" t="str">
        <f>IF(Barèmes!M463="","",Barèmes!M463)</f>
        <v/>
      </c>
      <c r="N464" s="94" t="str">
        <f t="shared" si="28"/>
        <v/>
      </c>
      <c r="O464" s="254" t="str">
        <f t="shared" si="29"/>
        <v/>
      </c>
      <c r="P464" s="304" t="str">
        <f t="shared" si="30"/>
        <v/>
      </c>
      <c r="Q464" s="285" t="str">
        <f t="shared" si="31"/>
        <v/>
      </c>
      <c r="R464" s="259"/>
      <c r="S464" s="126"/>
    </row>
    <row r="465" spans="1:19" ht="20.100000000000001" customHeight="1" x14ac:dyDescent="0.25">
      <c r="A465" s="244">
        <v>459</v>
      </c>
      <c r="B465" s="252" t="str">
        <f>IF(Barèmes!B464="","",Barèmes!B464)</f>
        <v/>
      </c>
      <c r="C465" s="252" t="str">
        <f>IF(Barèmes!C464="","",Barèmes!C464)</f>
        <v/>
      </c>
      <c r="D465" s="252" t="str">
        <f>IF(Barèmes!D464="","",Barèmes!D464)</f>
        <v/>
      </c>
      <c r="E465" s="252" t="str">
        <f>IF(Barèmes!E464="","",Barèmes!E464)</f>
        <v/>
      </c>
      <c r="F465" s="252" t="str">
        <f>IF(Barèmes!F464="","",Barèmes!F464)</f>
        <v/>
      </c>
      <c r="G465" s="252" t="str">
        <f>IF(Barèmes!G464="","",Barèmes!G464)</f>
        <v/>
      </c>
      <c r="H465" s="252" t="str">
        <f>IF(Barèmes!H464="","",Barèmes!H464)</f>
        <v/>
      </c>
      <c r="I465" s="252" t="str">
        <f>IF(Barèmes!I464="","",Barèmes!I464)</f>
        <v/>
      </c>
      <c r="J465" s="240" t="str">
        <f>IF($G465="","",IF($C465=Listes!$B$32,IF('Instruction Barèmes'!$E465&lt;=Listes!$B$53,('Instruction Barèmes'!$E465*(VLOOKUP('Instruction Barèmes'!$D465,Listes!$A$54:$E$60,2,FALSE))),IF('Instruction Barèmes'!$E465&gt;Listes!$E$53,('Instruction Barèmes'!$E465*(VLOOKUP('Instruction Barèmes'!$D465,Listes!$A$54:$E$60,5,FALSE))),('Instruction Barèmes'!$E465*(VLOOKUP('Instruction Barèmes'!$D465,Listes!$A$54:$E$60,3,FALSE))+(VLOOKUP('Instruction Barèmes'!$D465,Listes!$A$54:$E$60,4,FALSE)))))))</f>
        <v/>
      </c>
      <c r="K465" s="240" t="str">
        <f>IF($G465="","",IF($C465=Listes!$B$31,IF('Instruction Barèmes'!$E465&lt;=Listes!$B$42,('Instruction Barèmes'!$E465*(VLOOKUP('Instruction Barèmes'!$D465,Listes!$A$43:$E$49,2,FALSE))),IF('Instruction Barèmes'!$E465&gt;Listes!$D$42,('Instruction Barèmes'!$E465*(VLOOKUP('Instruction Barèmes'!$D465,Listes!$A$43:$E$49,5,FALSE))),('Instruction Barèmes'!$E465*(VLOOKUP('Instruction Barèmes'!$D465,Listes!$A$43:$E$49,3,FALSE))+(VLOOKUP('Instruction Barèmes'!$D465,Listes!$A$43:$E$49,4,FALSE)))))))</f>
        <v/>
      </c>
      <c r="L465" s="240" t="str">
        <f>IF($G465="","",IF($C465=Listes!$B$34,Listes!$I$31,IF($C465=Listes!$B$35,(VLOOKUP('Instruction Barèmes'!$F465,Listes!$E$31:$F$36,2,FALSE)),IF($C465=Listes!$B$33,IF('Instruction Barèmes'!$E465&lt;=Listes!$A$64,'Instruction Barèmes'!$E465*Listes!$A$65,IF('Instruction Barèmes'!$E465&gt;Listes!$D$64,'Instruction Barèmes'!$E465*Listes!$D$65,(('Instruction Barèmes'!$E465*Listes!$B$65)+Listes!$C$65)))))))</f>
        <v/>
      </c>
      <c r="M465" s="279" t="str">
        <f>IF(Barèmes!M464="","",Barèmes!M464)</f>
        <v/>
      </c>
      <c r="N465" s="94" t="str">
        <f t="shared" si="28"/>
        <v/>
      </c>
      <c r="O465" s="254" t="str">
        <f t="shared" si="29"/>
        <v/>
      </c>
      <c r="P465" s="304" t="str">
        <f t="shared" si="30"/>
        <v/>
      </c>
      <c r="Q465" s="285" t="str">
        <f t="shared" si="31"/>
        <v/>
      </c>
      <c r="R465" s="259"/>
      <c r="S465" s="126"/>
    </row>
    <row r="466" spans="1:19" ht="20.100000000000001" customHeight="1" x14ac:dyDescent="0.25">
      <c r="A466" s="244">
        <v>460</v>
      </c>
      <c r="B466" s="252" t="str">
        <f>IF(Barèmes!B465="","",Barèmes!B465)</f>
        <v/>
      </c>
      <c r="C466" s="252" t="str">
        <f>IF(Barèmes!C465="","",Barèmes!C465)</f>
        <v/>
      </c>
      <c r="D466" s="252" t="str">
        <f>IF(Barèmes!D465="","",Barèmes!D465)</f>
        <v/>
      </c>
      <c r="E466" s="252" t="str">
        <f>IF(Barèmes!E465="","",Barèmes!E465)</f>
        <v/>
      </c>
      <c r="F466" s="252" t="str">
        <f>IF(Barèmes!F465="","",Barèmes!F465)</f>
        <v/>
      </c>
      <c r="G466" s="252" t="str">
        <f>IF(Barèmes!G465="","",Barèmes!G465)</f>
        <v/>
      </c>
      <c r="H466" s="252" t="str">
        <f>IF(Barèmes!H465="","",Barèmes!H465)</f>
        <v/>
      </c>
      <c r="I466" s="252" t="str">
        <f>IF(Barèmes!I465="","",Barèmes!I465)</f>
        <v/>
      </c>
      <c r="J466" s="240" t="str">
        <f>IF($G466="","",IF($C466=Listes!$B$32,IF('Instruction Barèmes'!$E466&lt;=Listes!$B$53,('Instruction Barèmes'!$E466*(VLOOKUP('Instruction Barèmes'!$D466,Listes!$A$54:$E$60,2,FALSE))),IF('Instruction Barèmes'!$E466&gt;Listes!$E$53,('Instruction Barèmes'!$E466*(VLOOKUP('Instruction Barèmes'!$D466,Listes!$A$54:$E$60,5,FALSE))),('Instruction Barèmes'!$E466*(VLOOKUP('Instruction Barèmes'!$D466,Listes!$A$54:$E$60,3,FALSE))+(VLOOKUP('Instruction Barèmes'!$D466,Listes!$A$54:$E$60,4,FALSE)))))))</f>
        <v/>
      </c>
      <c r="K466" s="240" t="str">
        <f>IF($G466="","",IF($C466=Listes!$B$31,IF('Instruction Barèmes'!$E466&lt;=Listes!$B$42,('Instruction Barèmes'!$E466*(VLOOKUP('Instruction Barèmes'!$D466,Listes!$A$43:$E$49,2,FALSE))),IF('Instruction Barèmes'!$E466&gt;Listes!$D$42,('Instruction Barèmes'!$E466*(VLOOKUP('Instruction Barèmes'!$D466,Listes!$A$43:$E$49,5,FALSE))),('Instruction Barèmes'!$E466*(VLOOKUP('Instruction Barèmes'!$D466,Listes!$A$43:$E$49,3,FALSE))+(VLOOKUP('Instruction Barèmes'!$D466,Listes!$A$43:$E$49,4,FALSE)))))))</f>
        <v/>
      </c>
      <c r="L466" s="240" t="str">
        <f>IF($G466="","",IF($C466=Listes!$B$34,Listes!$I$31,IF($C466=Listes!$B$35,(VLOOKUP('Instruction Barèmes'!$F466,Listes!$E$31:$F$36,2,FALSE)),IF($C466=Listes!$B$33,IF('Instruction Barèmes'!$E466&lt;=Listes!$A$64,'Instruction Barèmes'!$E466*Listes!$A$65,IF('Instruction Barèmes'!$E466&gt;Listes!$D$64,'Instruction Barèmes'!$E466*Listes!$D$65,(('Instruction Barèmes'!$E466*Listes!$B$65)+Listes!$C$65)))))))</f>
        <v/>
      </c>
      <c r="M466" s="279" t="str">
        <f>IF(Barèmes!M465="","",Barèmes!M465)</f>
        <v/>
      </c>
      <c r="N466" s="94" t="str">
        <f t="shared" si="28"/>
        <v/>
      </c>
      <c r="O466" s="254" t="str">
        <f t="shared" si="29"/>
        <v/>
      </c>
      <c r="P466" s="304" t="str">
        <f t="shared" si="30"/>
        <v/>
      </c>
      <c r="Q466" s="285" t="str">
        <f t="shared" si="31"/>
        <v/>
      </c>
      <c r="R466" s="259"/>
      <c r="S466" s="126"/>
    </row>
    <row r="467" spans="1:19" ht="20.100000000000001" customHeight="1" x14ac:dyDescent="0.25">
      <c r="A467" s="244">
        <v>461</v>
      </c>
      <c r="B467" s="252" t="str">
        <f>IF(Barèmes!B466="","",Barèmes!B466)</f>
        <v/>
      </c>
      <c r="C467" s="252" t="str">
        <f>IF(Barèmes!C466="","",Barèmes!C466)</f>
        <v/>
      </c>
      <c r="D467" s="252" t="str">
        <f>IF(Barèmes!D466="","",Barèmes!D466)</f>
        <v/>
      </c>
      <c r="E467" s="252" t="str">
        <f>IF(Barèmes!E466="","",Barèmes!E466)</f>
        <v/>
      </c>
      <c r="F467" s="252" t="str">
        <f>IF(Barèmes!F466="","",Barèmes!F466)</f>
        <v/>
      </c>
      <c r="G467" s="252" t="str">
        <f>IF(Barèmes!G466="","",Barèmes!G466)</f>
        <v/>
      </c>
      <c r="H467" s="252" t="str">
        <f>IF(Barèmes!H466="","",Barèmes!H466)</f>
        <v/>
      </c>
      <c r="I467" s="252" t="str">
        <f>IF(Barèmes!I466="","",Barèmes!I466)</f>
        <v/>
      </c>
      <c r="J467" s="240" t="str">
        <f>IF($G467="","",IF($C467=Listes!$B$32,IF('Instruction Barèmes'!$E467&lt;=Listes!$B$53,('Instruction Barèmes'!$E467*(VLOOKUP('Instruction Barèmes'!$D467,Listes!$A$54:$E$60,2,FALSE))),IF('Instruction Barèmes'!$E467&gt;Listes!$E$53,('Instruction Barèmes'!$E467*(VLOOKUP('Instruction Barèmes'!$D467,Listes!$A$54:$E$60,5,FALSE))),('Instruction Barèmes'!$E467*(VLOOKUP('Instruction Barèmes'!$D467,Listes!$A$54:$E$60,3,FALSE))+(VLOOKUP('Instruction Barèmes'!$D467,Listes!$A$54:$E$60,4,FALSE)))))))</f>
        <v/>
      </c>
      <c r="K467" s="240" t="str">
        <f>IF($G467="","",IF($C467=Listes!$B$31,IF('Instruction Barèmes'!$E467&lt;=Listes!$B$42,('Instruction Barèmes'!$E467*(VLOOKUP('Instruction Barèmes'!$D467,Listes!$A$43:$E$49,2,FALSE))),IF('Instruction Barèmes'!$E467&gt;Listes!$D$42,('Instruction Barèmes'!$E467*(VLOOKUP('Instruction Barèmes'!$D467,Listes!$A$43:$E$49,5,FALSE))),('Instruction Barèmes'!$E467*(VLOOKUP('Instruction Barèmes'!$D467,Listes!$A$43:$E$49,3,FALSE))+(VLOOKUP('Instruction Barèmes'!$D467,Listes!$A$43:$E$49,4,FALSE)))))))</f>
        <v/>
      </c>
      <c r="L467" s="240" t="str">
        <f>IF($G467="","",IF($C467=Listes!$B$34,Listes!$I$31,IF($C467=Listes!$B$35,(VLOOKUP('Instruction Barèmes'!$F467,Listes!$E$31:$F$36,2,FALSE)),IF($C467=Listes!$B$33,IF('Instruction Barèmes'!$E467&lt;=Listes!$A$64,'Instruction Barèmes'!$E467*Listes!$A$65,IF('Instruction Barèmes'!$E467&gt;Listes!$D$64,'Instruction Barèmes'!$E467*Listes!$D$65,(('Instruction Barèmes'!$E467*Listes!$B$65)+Listes!$C$65)))))))</f>
        <v/>
      </c>
      <c r="M467" s="279" t="str">
        <f>IF(Barèmes!M466="","",Barèmes!M466)</f>
        <v/>
      </c>
      <c r="N467" s="94" t="str">
        <f t="shared" si="28"/>
        <v/>
      </c>
      <c r="O467" s="254" t="str">
        <f t="shared" si="29"/>
        <v/>
      </c>
      <c r="P467" s="304" t="str">
        <f t="shared" si="30"/>
        <v/>
      </c>
      <c r="Q467" s="285" t="str">
        <f t="shared" si="31"/>
        <v/>
      </c>
      <c r="R467" s="259"/>
      <c r="S467" s="126"/>
    </row>
    <row r="468" spans="1:19" ht="20.100000000000001" customHeight="1" x14ac:dyDescent="0.25">
      <c r="A468" s="244">
        <v>462</v>
      </c>
      <c r="B468" s="252" t="str">
        <f>IF(Barèmes!B467="","",Barèmes!B467)</f>
        <v/>
      </c>
      <c r="C468" s="252" t="str">
        <f>IF(Barèmes!C467="","",Barèmes!C467)</f>
        <v/>
      </c>
      <c r="D468" s="252" t="str">
        <f>IF(Barèmes!D467="","",Barèmes!D467)</f>
        <v/>
      </c>
      <c r="E468" s="252" t="str">
        <f>IF(Barèmes!E467="","",Barèmes!E467)</f>
        <v/>
      </c>
      <c r="F468" s="252" t="str">
        <f>IF(Barèmes!F467="","",Barèmes!F467)</f>
        <v/>
      </c>
      <c r="G468" s="252" t="str">
        <f>IF(Barèmes!G467="","",Barèmes!G467)</f>
        <v/>
      </c>
      <c r="H468" s="252" t="str">
        <f>IF(Barèmes!H467="","",Barèmes!H467)</f>
        <v/>
      </c>
      <c r="I468" s="252" t="str">
        <f>IF(Barèmes!I467="","",Barèmes!I467)</f>
        <v/>
      </c>
      <c r="J468" s="240" t="str">
        <f>IF($G468="","",IF($C468=Listes!$B$32,IF('Instruction Barèmes'!$E468&lt;=Listes!$B$53,('Instruction Barèmes'!$E468*(VLOOKUP('Instruction Barèmes'!$D468,Listes!$A$54:$E$60,2,FALSE))),IF('Instruction Barèmes'!$E468&gt;Listes!$E$53,('Instruction Barèmes'!$E468*(VLOOKUP('Instruction Barèmes'!$D468,Listes!$A$54:$E$60,5,FALSE))),('Instruction Barèmes'!$E468*(VLOOKUP('Instruction Barèmes'!$D468,Listes!$A$54:$E$60,3,FALSE))+(VLOOKUP('Instruction Barèmes'!$D468,Listes!$A$54:$E$60,4,FALSE)))))))</f>
        <v/>
      </c>
      <c r="K468" s="240" t="str">
        <f>IF($G468="","",IF($C468=Listes!$B$31,IF('Instruction Barèmes'!$E468&lt;=Listes!$B$42,('Instruction Barèmes'!$E468*(VLOOKUP('Instruction Barèmes'!$D468,Listes!$A$43:$E$49,2,FALSE))),IF('Instruction Barèmes'!$E468&gt;Listes!$D$42,('Instruction Barèmes'!$E468*(VLOOKUP('Instruction Barèmes'!$D468,Listes!$A$43:$E$49,5,FALSE))),('Instruction Barèmes'!$E468*(VLOOKUP('Instruction Barèmes'!$D468,Listes!$A$43:$E$49,3,FALSE))+(VLOOKUP('Instruction Barèmes'!$D468,Listes!$A$43:$E$49,4,FALSE)))))))</f>
        <v/>
      </c>
      <c r="L468" s="240" t="str">
        <f>IF($G468="","",IF($C468=Listes!$B$34,Listes!$I$31,IF($C468=Listes!$B$35,(VLOOKUP('Instruction Barèmes'!$F468,Listes!$E$31:$F$36,2,FALSE)),IF($C468=Listes!$B$33,IF('Instruction Barèmes'!$E468&lt;=Listes!$A$64,'Instruction Barèmes'!$E468*Listes!$A$65,IF('Instruction Barèmes'!$E468&gt;Listes!$D$64,'Instruction Barèmes'!$E468*Listes!$D$65,(('Instruction Barèmes'!$E468*Listes!$B$65)+Listes!$C$65)))))))</f>
        <v/>
      </c>
      <c r="M468" s="279" t="str">
        <f>IF(Barèmes!M467="","",Barèmes!M467)</f>
        <v/>
      </c>
      <c r="N468" s="94" t="str">
        <f t="shared" si="28"/>
        <v/>
      </c>
      <c r="O468" s="254" t="str">
        <f t="shared" si="29"/>
        <v/>
      </c>
      <c r="P468" s="304" t="str">
        <f t="shared" si="30"/>
        <v/>
      </c>
      <c r="Q468" s="285" t="str">
        <f t="shared" si="31"/>
        <v/>
      </c>
      <c r="R468" s="259"/>
      <c r="S468" s="126"/>
    </row>
    <row r="469" spans="1:19" ht="20.100000000000001" customHeight="1" x14ac:dyDescent="0.25">
      <c r="A469" s="244">
        <v>463</v>
      </c>
      <c r="B469" s="252" t="str">
        <f>IF(Barèmes!B468="","",Barèmes!B468)</f>
        <v/>
      </c>
      <c r="C469" s="252" t="str">
        <f>IF(Barèmes!C468="","",Barèmes!C468)</f>
        <v/>
      </c>
      <c r="D469" s="252" t="str">
        <f>IF(Barèmes!D468="","",Barèmes!D468)</f>
        <v/>
      </c>
      <c r="E469" s="252" t="str">
        <f>IF(Barèmes!E468="","",Barèmes!E468)</f>
        <v/>
      </c>
      <c r="F469" s="252" t="str">
        <f>IF(Barèmes!F468="","",Barèmes!F468)</f>
        <v/>
      </c>
      <c r="G469" s="252" t="str">
        <f>IF(Barèmes!G468="","",Barèmes!G468)</f>
        <v/>
      </c>
      <c r="H469" s="252" t="str">
        <f>IF(Barèmes!H468="","",Barèmes!H468)</f>
        <v/>
      </c>
      <c r="I469" s="252" t="str">
        <f>IF(Barèmes!I468="","",Barèmes!I468)</f>
        <v/>
      </c>
      <c r="J469" s="240" t="str">
        <f>IF($G469="","",IF($C469=Listes!$B$32,IF('Instruction Barèmes'!$E469&lt;=Listes!$B$53,('Instruction Barèmes'!$E469*(VLOOKUP('Instruction Barèmes'!$D469,Listes!$A$54:$E$60,2,FALSE))),IF('Instruction Barèmes'!$E469&gt;Listes!$E$53,('Instruction Barèmes'!$E469*(VLOOKUP('Instruction Barèmes'!$D469,Listes!$A$54:$E$60,5,FALSE))),('Instruction Barèmes'!$E469*(VLOOKUP('Instruction Barèmes'!$D469,Listes!$A$54:$E$60,3,FALSE))+(VLOOKUP('Instruction Barèmes'!$D469,Listes!$A$54:$E$60,4,FALSE)))))))</f>
        <v/>
      </c>
      <c r="K469" s="240" t="str">
        <f>IF($G469="","",IF($C469=Listes!$B$31,IF('Instruction Barèmes'!$E469&lt;=Listes!$B$42,('Instruction Barèmes'!$E469*(VLOOKUP('Instruction Barèmes'!$D469,Listes!$A$43:$E$49,2,FALSE))),IF('Instruction Barèmes'!$E469&gt;Listes!$D$42,('Instruction Barèmes'!$E469*(VLOOKUP('Instruction Barèmes'!$D469,Listes!$A$43:$E$49,5,FALSE))),('Instruction Barèmes'!$E469*(VLOOKUP('Instruction Barèmes'!$D469,Listes!$A$43:$E$49,3,FALSE))+(VLOOKUP('Instruction Barèmes'!$D469,Listes!$A$43:$E$49,4,FALSE)))))))</f>
        <v/>
      </c>
      <c r="L469" s="240" t="str">
        <f>IF($G469="","",IF($C469=Listes!$B$34,Listes!$I$31,IF($C469=Listes!$B$35,(VLOOKUP('Instruction Barèmes'!$F469,Listes!$E$31:$F$36,2,FALSE)),IF($C469=Listes!$B$33,IF('Instruction Barèmes'!$E469&lt;=Listes!$A$64,'Instruction Barèmes'!$E469*Listes!$A$65,IF('Instruction Barèmes'!$E469&gt;Listes!$D$64,'Instruction Barèmes'!$E469*Listes!$D$65,(('Instruction Barèmes'!$E469*Listes!$B$65)+Listes!$C$65)))))))</f>
        <v/>
      </c>
      <c r="M469" s="279" t="str">
        <f>IF(Barèmes!M468="","",Barèmes!M468)</f>
        <v/>
      </c>
      <c r="N469" s="94" t="str">
        <f t="shared" si="28"/>
        <v/>
      </c>
      <c r="O469" s="254" t="str">
        <f t="shared" si="29"/>
        <v/>
      </c>
      <c r="P469" s="304" t="str">
        <f t="shared" si="30"/>
        <v/>
      </c>
      <c r="Q469" s="285" t="str">
        <f t="shared" si="31"/>
        <v/>
      </c>
      <c r="R469" s="259"/>
      <c r="S469" s="126"/>
    </row>
    <row r="470" spans="1:19" ht="20.100000000000001" customHeight="1" x14ac:dyDescent="0.25">
      <c r="A470" s="244">
        <v>464</v>
      </c>
      <c r="B470" s="252" t="str">
        <f>IF(Barèmes!B469="","",Barèmes!B469)</f>
        <v/>
      </c>
      <c r="C470" s="252" t="str">
        <f>IF(Barèmes!C469="","",Barèmes!C469)</f>
        <v/>
      </c>
      <c r="D470" s="252" t="str">
        <f>IF(Barèmes!D469="","",Barèmes!D469)</f>
        <v/>
      </c>
      <c r="E470" s="252" t="str">
        <f>IF(Barèmes!E469="","",Barèmes!E469)</f>
        <v/>
      </c>
      <c r="F470" s="252" t="str">
        <f>IF(Barèmes!F469="","",Barèmes!F469)</f>
        <v/>
      </c>
      <c r="G470" s="252" t="str">
        <f>IF(Barèmes!G469="","",Barèmes!G469)</f>
        <v/>
      </c>
      <c r="H470" s="252" t="str">
        <f>IF(Barèmes!H469="","",Barèmes!H469)</f>
        <v/>
      </c>
      <c r="I470" s="252" t="str">
        <f>IF(Barèmes!I469="","",Barèmes!I469)</f>
        <v/>
      </c>
      <c r="J470" s="240" t="str">
        <f>IF($G470="","",IF($C470=Listes!$B$32,IF('Instruction Barèmes'!$E470&lt;=Listes!$B$53,('Instruction Barèmes'!$E470*(VLOOKUP('Instruction Barèmes'!$D470,Listes!$A$54:$E$60,2,FALSE))),IF('Instruction Barèmes'!$E470&gt;Listes!$E$53,('Instruction Barèmes'!$E470*(VLOOKUP('Instruction Barèmes'!$D470,Listes!$A$54:$E$60,5,FALSE))),('Instruction Barèmes'!$E470*(VLOOKUP('Instruction Barèmes'!$D470,Listes!$A$54:$E$60,3,FALSE))+(VLOOKUP('Instruction Barèmes'!$D470,Listes!$A$54:$E$60,4,FALSE)))))))</f>
        <v/>
      </c>
      <c r="K470" s="240" t="str">
        <f>IF($G470="","",IF($C470=Listes!$B$31,IF('Instruction Barèmes'!$E470&lt;=Listes!$B$42,('Instruction Barèmes'!$E470*(VLOOKUP('Instruction Barèmes'!$D470,Listes!$A$43:$E$49,2,FALSE))),IF('Instruction Barèmes'!$E470&gt;Listes!$D$42,('Instruction Barèmes'!$E470*(VLOOKUP('Instruction Barèmes'!$D470,Listes!$A$43:$E$49,5,FALSE))),('Instruction Barèmes'!$E470*(VLOOKUP('Instruction Barèmes'!$D470,Listes!$A$43:$E$49,3,FALSE))+(VLOOKUP('Instruction Barèmes'!$D470,Listes!$A$43:$E$49,4,FALSE)))))))</f>
        <v/>
      </c>
      <c r="L470" s="240" t="str">
        <f>IF($G470="","",IF($C470=Listes!$B$34,Listes!$I$31,IF($C470=Listes!$B$35,(VLOOKUP('Instruction Barèmes'!$F470,Listes!$E$31:$F$36,2,FALSE)),IF($C470=Listes!$B$33,IF('Instruction Barèmes'!$E470&lt;=Listes!$A$64,'Instruction Barèmes'!$E470*Listes!$A$65,IF('Instruction Barèmes'!$E470&gt;Listes!$D$64,'Instruction Barèmes'!$E470*Listes!$D$65,(('Instruction Barèmes'!$E470*Listes!$B$65)+Listes!$C$65)))))))</f>
        <v/>
      </c>
      <c r="M470" s="279" t="str">
        <f>IF(Barèmes!M469="","",Barèmes!M469)</f>
        <v/>
      </c>
      <c r="N470" s="94" t="str">
        <f t="shared" si="28"/>
        <v/>
      </c>
      <c r="O470" s="254" t="str">
        <f t="shared" si="29"/>
        <v/>
      </c>
      <c r="P470" s="304" t="str">
        <f t="shared" si="30"/>
        <v/>
      </c>
      <c r="Q470" s="285" t="str">
        <f t="shared" si="31"/>
        <v/>
      </c>
      <c r="R470" s="259"/>
      <c r="S470" s="126"/>
    </row>
    <row r="471" spans="1:19" ht="20.100000000000001" customHeight="1" x14ac:dyDescent="0.25">
      <c r="A471" s="244">
        <v>465</v>
      </c>
      <c r="B471" s="252" t="str">
        <f>IF(Barèmes!B470="","",Barèmes!B470)</f>
        <v/>
      </c>
      <c r="C471" s="252" t="str">
        <f>IF(Barèmes!C470="","",Barèmes!C470)</f>
        <v/>
      </c>
      <c r="D471" s="252" t="str">
        <f>IF(Barèmes!D470="","",Barèmes!D470)</f>
        <v/>
      </c>
      <c r="E471" s="252" t="str">
        <f>IF(Barèmes!E470="","",Barèmes!E470)</f>
        <v/>
      </c>
      <c r="F471" s="252" t="str">
        <f>IF(Barèmes!F470="","",Barèmes!F470)</f>
        <v/>
      </c>
      <c r="G471" s="252" t="str">
        <f>IF(Barèmes!G470="","",Barèmes!G470)</f>
        <v/>
      </c>
      <c r="H471" s="252" t="str">
        <f>IF(Barèmes!H470="","",Barèmes!H470)</f>
        <v/>
      </c>
      <c r="I471" s="252" t="str">
        <f>IF(Barèmes!I470="","",Barèmes!I470)</f>
        <v/>
      </c>
      <c r="J471" s="240" t="str">
        <f>IF($G471="","",IF($C471=Listes!$B$32,IF('Instruction Barèmes'!$E471&lt;=Listes!$B$53,('Instruction Barèmes'!$E471*(VLOOKUP('Instruction Barèmes'!$D471,Listes!$A$54:$E$60,2,FALSE))),IF('Instruction Barèmes'!$E471&gt;Listes!$E$53,('Instruction Barèmes'!$E471*(VLOOKUP('Instruction Barèmes'!$D471,Listes!$A$54:$E$60,5,FALSE))),('Instruction Barèmes'!$E471*(VLOOKUP('Instruction Barèmes'!$D471,Listes!$A$54:$E$60,3,FALSE))+(VLOOKUP('Instruction Barèmes'!$D471,Listes!$A$54:$E$60,4,FALSE)))))))</f>
        <v/>
      </c>
      <c r="K471" s="240" t="str">
        <f>IF($G471="","",IF($C471=Listes!$B$31,IF('Instruction Barèmes'!$E471&lt;=Listes!$B$42,('Instruction Barèmes'!$E471*(VLOOKUP('Instruction Barèmes'!$D471,Listes!$A$43:$E$49,2,FALSE))),IF('Instruction Barèmes'!$E471&gt;Listes!$D$42,('Instruction Barèmes'!$E471*(VLOOKUP('Instruction Barèmes'!$D471,Listes!$A$43:$E$49,5,FALSE))),('Instruction Barèmes'!$E471*(VLOOKUP('Instruction Barèmes'!$D471,Listes!$A$43:$E$49,3,FALSE))+(VLOOKUP('Instruction Barèmes'!$D471,Listes!$A$43:$E$49,4,FALSE)))))))</f>
        <v/>
      </c>
      <c r="L471" s="240" t="str">
        <f>IF($G471="","",IF($C471=Listes!$B$34,Listes!$I$31,IF($C471=Listes!$B$35,(VLOOKUP('Instruction Barèmes'!$F471,Listes!$E$31:$F$36,2,FALSE)),IF($C471=Listes!$B$33,IF('Instruction Barèmes'!$E471&lt;=Listes!$A$64,'Instruction Barèmes'!$E471*Listes!$A$65,IF('Instruction Barèmes'!$E471&gt;Listes!$D$64,'Instruction Barèmes'!$E471*Listes!$D$65,(('Instruction Barèmes'!$E471*Listes!$B$65)+Listes!$C$65)))))))</f>
        <v/>
      </c>
      <c r="M471" s="279" t="str">
        <f>IF(Barèmes!M470="","",Barèmes!M470)</f>
        <v/>
      </c>
      <c r="N471" s="94" t="str">
        <f t="shared" si="28"/>
        <v/>
      </c>
      <c r="O471" s="254" t="str">
        <f t="shared" si="29"/>
        <v/>
      </c>
      <c r="P471" s="304" t="str">
        <f t="shared" si="30"/>
        <v/>
      </c>
      <c r="Q471" s="285" t="str">
        <f t="shared" si="31"/>
        <v/>
      </c>
      <c r="R471" s="259"/>
      <c r="S471" s="126"/>
    </row>
    <row r="472" spans="1:19" ht="20.100000000000001" customHeight="1" x14ac:dyDescent="0.25">
      <c r="A472" s="244">
        <v>466</v>
      </c>
      <c r="B472" s="252" t="str">
        <f>IF(Barèmes!B471="","",Barèmes!B471)</f>
        <v/>
      </c>
      <c r="C472" s="252" t="str">
        <f>IF(Barèmes!C471="","",Barèmes!C471)</f>
        <v/>
      </c>
      <c r="D472" s="252" t="str">
        <f>IF(Barèmes!D471="","",Barèmes!D471)</f>
        <v/>
      </c>
      <c r="E472" s="252" t="str">
        <f>IF(Barèmes!E471="","",Barèmes!E471)</f>
        <v/>
      </c>
      <c r="F472" s="252" t="str">
        <f>IF(Barèmes!F471="","",Barèmes!F471)</f>
        <v/>
      </c>
      <c r="G472" s="252" t="str">
        <f>IF(Barèmes!G471="","",Barèmes!G471)</f>
        <v/>
      </c>
      <c r="H472" s="252" t="str">
        <f>IF(Barèmes!H471="","",Barèmes!H471)</f>
        <v/>
      </c>
      <c r="I472" s="252" t="str">
        <f>IF(Barèmes!I471="","",Barèmes!I471)</f>
        <v/>
      </c>
      <c r="J472" s="240" t="str">
        <f>IF($G472="","",IF($C472=Listes!$B$32,IF('Instruction Barèmes'!$E472&lt;=Listes!$B$53,('Instruction Barèmes'!$E472*(VLOOKUP('Instruction Barèmes'!$D472,Listes!$A$54:$E$60,2,FALSE))),IF('Instruction Barèmes'!$E472&gt;Listes!$E$53,('Instruction Barèmes'!$E472*(VLOOKUP('Instruction Barèmes'!$D472,Listes!$A$54:$E$60,5,FALSE))),('Instruction Barèmes'!$E472*(VLOOKUP('Instruction Barèmes'!$D472,Listes!$A$54:$E$60,3,FALSE))+(VLOOKUP('Instruction Barèmes'!$D472,Listes!$A$54:$E$60,4,FALSE)))))))</f>
        <v/>
      </c>
      <c r="K472" s="240" t="str">
        <f>IF($G472="","",IF($C472=Listes!$B$31,IF('Instruction Barèmes'!$E472&lt;=Listes!$B$42,('Instruction Barèmes'!$E472*(VLOOKUP('Instruction Barèmes'!$D472,Listes!$A$43:$E$49,2,FALSE))),IF('Instruction Barèmes'!$E472&gt;Listes!$D$42,('Instruction Barèmes'!$E472*(VLOOKUP('Instruction Barèmes'!$D472,Listes!$A$43:$E$49,5,FALSE))),('Instruction Barèmes'!$E472*(VLOOKUP('Instruction Barèmes'!$D472,Listes!$A$43:$E$49,3,FALSE))+(VLOOKUP('Instruction Barèmes'!$D472,Listes!$A$43:$E$49,4,FALSE)))))))</f>
        <v/>
      </c>
      <c r="L472" s="240" t="str">
        <f>IF($G472="","",IF($C472=Listes!$B$34,Listes!$I$31,IF($C472=Listes!$B$35,(VLOOKUP('Instruction Barèmes'!$F472,Listes!$E$31:$F$36,2,FALSE)),IF($C472=Listes!$B$33,IF('Instruction Barèmes'!$E472&lt;=Listes!$A$64,'Instruction Barèmes'!$E472*Listes!$A$65,IF('Instruction Barèmes'!$E472&gt;Listes!$D$64,'Instruction Barèmes'!$E472*Listes!$D$65,(('Instruction Barèmes'!$E472*Listes!$B$65)+Listes!$C$65)))))))</f>
        <v/>
      </c>
      <c r="M472" s="279" t="str">
        <f>IF(Barèmes!M471="","",Barèmes!M471)</f>
        <v/>
      </c>
      <c r="N472" s="94" t="str">
        <f t="shared" si="28"/>
        <v/>
      </c>
      <c r="O472" s="254" t="str">
        <f t="shared" si="29"/>
        <v/>
      </c>
      <c r="P472" s="304" t="str">
        <f t="shared" si="30"/>
        <v/>
      </c>
      <c r="Q472" s="285" t="str">
        <f t="shared" si="31"/>
        <v/>
      </c>
      <c r="R472" s="259"/>
      <c r="S472" s="126"/>
    </row>
    <row r="473" spans="1:19" ht="20.100000000000001" customHeight="1" x14ac:dyDescent="0.25">
      <c r="A473" s="244">
        <v>467</v>
      </c>
      <c r="B473" s="252" t="str">
        <f>IF(Barèmes!B472="","",Barèmes!B472)</f>
        <v/>
      </c>
      <c r="C473" s="252" t="str">
        <f>IF(Barèmes!C472="","",Barèmes!C472)</f>
        <v/>
      </c>
      <c r="D473" s="252" t="str">
        <f>IF(Barèmes!D472="","",Barèmes!D472)</f>
        <v/>
      </c>
      <c r="E473" s="252" t="str">
        <f>IF(Barèmes!E472="","",Barèmes!E472)</f>
        <v/>
      </c>
      <c r="F473" s="252" t="str">
        <f>IF(Barèmes!F472="","",Barèmes!F472)</f>
        <v/>
      </c>
      <c r="G473" s="252" t="str">
        <f>IF(Barèmes!G472="","",Barèmes!G472)</f>
        <v/>
      </c>
      <c r="H473" s="252" t="str">
        <f>IF(Barèmes!H472="","",Barèmes!H472)</f>
        <v/>
      </c>
      <c r="I473" s="252" t="str">
        <f>IF(Barèmes!I472="","",Barèmes!I472)</f>
        <v/>
      </c>
      <c r="J473" s="240" t="str">
        <f>IF($G473="","",IF($C473=Listes!$B$32,IF('Instruction Barèmes'!$E473&lt;=Listes!$B$53,('Instruction Barèmes'!$E473*(VLOOKUP('Instruction Barèmes'!$D473,Listes!$A$54:$E$60,2,FALSE))),IF('Instruction Barèmes'!$E473&gt;Listes!$E$53,('Instruction Barèmes'!$E473*(VLOOKUP('Instruction Barèmes'!$D473,Listes!$A$54:$E$60,5,FALSE))),('Instruction Barèmes'!$E473*(VLOOKUP('Instruction Barèmes'!$D473,Listes!$A$54:$E$60,3,FALSE))+(VLOOKUP('Instruction Barèmes'!$D473,Listes!$A$54:$E$60,4,FALSE)))))))</f>
        <v/>
      </c>
      <c r="K473" s="240" t="str">
        <f>IF($G473="","",IF($C473=Listes!$B$31,IF('Instruction Barèmes'!$E473&lt;=Listes!$B$42,('Instruction Barèmes'!$E473*(VLOOKUP('Instruction Barèmes'!$D473,Listes!$A$43:$E$49,2,FALSE))),IF('Instruction Barèmes'!$E473&gt;Listes!$D$42,('Instruction Barèmes'!$E473*(VLOOKUP('Instruction Barèmes'!$D473,Listes!$A$43:$E$49,5,FALSE))),('Instruction Barèmes'!$E473*(VLOOKUP('Instruction Barèmes'!$D473,Listes!$A$43:$E$49,3,FALSE))+(VLOOKUP('Instruction Barèmes'!$D473,Listes!$A$43:$E$49,4,FALSE)))))))</f>
        <v/>
      </c>
      <c r="L473" s="240" t="str">
        <f>IF($G473="","",IF($C473=Listes!$B$34,Listes!$I$31,IF($C473=Listes!$B$35,(VLOOKUP('Instruction Barèmes'!$F473,Listes!$E$31:$F$36,2,FALSE)),IF($C473=Listes!$B$33,IF('Instruction Barèmes'!$E473&lt;=Listes!$A$64,'Instruction Barèmes'!$E473*Listes!$A$65,IF('Instruction Barèmes'!$E473&gt;Listes!$D$64,'Instruction Barèmes'!$E473*Listes!$D$65,(('Instruction Barèmes'!$E473*Listes!$B$65)+Listes!$C$65)))))))</f>
        <v/>
      </c>
      <c r="M473" s="279" t="str">
        <f>IF(Barèmes!M472="","",Barèmes!M472)</f>
        <v/>
      </c>
      <c r="N473" s="94" t="str">
        <f t="shared" si="28"/>
        <v/>
      </c>
      <c r="O473" s="254" t="str">
        <f t="shared" si="29"/>
        <v/>
      </c>
      <c r="P473" s="304" t="str">
        <f t="shared" si="30"/>
        <v/>
      </c>
      <c r="Q473" s="285" t="str">
        <f t="shared" si="31"/>
        <v/>
      </c>
      <c r="R473" s="259"/>
      <c r="S473" s="126"/>
    </row>
    <row r="474" spans="1:19" ht="20.100000000000001" customHeight="1" x14ac:dyDescent="0.25">
      <c r="A474" s="244">
        <v>468</v>
      </c>
      <c r="B474" s="252" t="str">
        <f>IF(Barèmes!B473="","",Barèmes!B473)</f>
        <v/>
      </c>
      <c r="C474" s="252" t="str">
        <f>IF(Barèmes!C473="","",Barèmes!C473)</f>
        <v/>
      </c>
      <c r="D474" s="252" t="str">
        <f>IF(Barèmes!D473="","",Barèmes!D473)</f>
        <v/>
      </c>
      <c r="E474" s="252" t="str">
        <f>IF(Barèmes!E473="","",Barèmes!E473)</f>
        <v/>
      </c>
      <c r="F474" s="252" t="str">
        <f>IF(Barèmes!F473="","",Barèmes!F473)</f>
        <v/>
      </c>
      <c r="G474" s="252" t="str">
        <f>IF(Barèmes!G473="","",Barèmes!G473)</f>
        <v/>
      </c>
      <c r="H474" s="252" t="str">
        <f>IF(Barèmes!H473="","",Barèmes!H473)</f>
        <v/>
      </c>
      <c r="I474" s="252" t="str">
        <f>IF(Barèmes!I473="","",Barèmes!I473)</f>
        <v/>
      </c>
      <c r="J474" s="240" t="str">
        <f>IF($G474="","",IF($C474=Listes!$B$32,IF('Instruction Barèmes'!$E474&lt;=Listes!$B$53,('Instruction Barèmes'!$E474*(VLOOKUP('Instruction Barèmes'!$D474,Listes!$A$54:$E$60,2,FALSE))),IF('Instruction Barèmes'!$E474&gt;Listes!$E$53,('Instruction Barèmes'!$E474*(VLOOKUP('Instruction Barèmes'!$D474,Listes!$A$54:$E$60,5,FALSE))),('Instruction Barèmes'!$E474*(VLOOKUP('Instruction Barèmes'!$D474,Listes!$A$54:$E$60,3,FALSE))+(VLOOKUP('Instruction Barèmes'!$D474,Listes!$A$54:$E$60,4,FALSE)))))))</f>
        <v/>
      </c>
      <c r="K474" s="240" t="str">
        <f>IF($G474="","",IF($C474=Listes!$B$31,IF('Instruction Barèmes'!$E474&lt;=Listes!$B$42,('Instruction Barèmes'!$E474*(VLOOKUP('Instruction Barèmes'!$D474,Listes!$A$43:$E$49,2,FALSE))),IF('Instruction Barèmes'!$E474&gt;Listes!$D$42,('Instruction Barèmes'!$E474*(VLOOKUP('Instruction Barèmes'!$D474,Listes!$A$43:$E$49,5,FALSE))),('Instruction Barèmes'!$E474*(VLOOKUP('Instruction Barèmes'!$D474,Listes!$A$43:$E$49,3,FALSE))+(VLOOKUP('Instruction Barèmes'!$D474,Listes!$A$43:$E$49,4,FALSE)))))))</f>
        <v/>
      </c>
      <c r="L474" s="240" t="str">
        <f>IF($G474="","",IF($C474=Listes!$B$34,Listes!$I$31,IF($C474=Listes!$B$35,(VLOOKUP('Instruction Barèmes'!$F474,Listes!$E$31:$F$36,2,FALSE)),IF($C474=Listes!$B$33,IF('Instruction Barèmes'!$E474&lt;=Listes!$A$64,'Instruction Barèmes'!$E474*Listes!$A$65,IF('Instruction Barèmes'!$E474&gt;Listes!$D$64,'Instruction Barèmes'!$E474*Listes!$D$65,(('Instruction Barèmes'!$E474*Listes!$B$65)+Listes!$C$65)))))))</f>
        <v/>
      </c>
      <c r="M474" s="279" t="str">
        <f>IF(Barèmes!M473="","",Barèmes!M473)</f>
        <v/>
      </c>
      <c r="N474" s="94" t="str">
        <f t="shared" si="28"/>
        <v/>
      </c>
      <c r="O474" s="254" t="str">
        <f t="shared" si="29"/>
        <v/>
      </c>
      <c r="P474" s="304" t="str">
        <f t="shared" si="30"/>
        <v/>
      </c>
      <c r="Q474" s="285" t="str">
        <f t="shared" si="31"/>
        <v/>
      </c>
      <c r="R474" s="259"/>
      <c r="S474" s="126"/>
    </row>
    <row r="475" spans="1:19" ht="20.100000000000001" customHeight="1" x14ac:dyDescent="0.25">
      <c r="A475" s="244">
        <v>469</v>
      </c>
      <c r="B475" s="252" t="str">
        <f>IF(Barèmes!B474="","",Barèmes!B474)</f>
        <v/>
      </c>
      <c r="C475" s="252" t="str">
        <f>IF(Barèmes!C474="","",Barèmes!C474)</f>
        <v/>
      </c>
      <c r="D475" s="252" t="str">
        <f>IF(Barèmes!D474="","",Barèmes!D474)</f>
        <v/>
      </c>
      <c r="E475" s="252" t="str">
        <f>IF(Barèmes!E474="","",Barèmes!E474)</f>
        <v/>
      </c>
      <c r="F475" s="252" t="str">
        <f>IF(Barèmes!F474="","",Barèmes!F474)</f>
        <v/>
      </c>
      <c r="G475" s="252" t="str">
        <f>IF(Barèmes!G474="","",Barèmes!G474)</f>
        <v/>
      </c>
      <c r="H475" s="252" t="str">
        <f>IF(Barèmes!H474="","",Barèmes!H474)</f>
        <v/>
      </c>
      <c r="I475" s="252" t="str">
        <f>IF(Barèmes!I474="","",Barèmes!I474)</f>
        <v/>
      </c>
      <c r="J475" s="240" t="str">
        <f>IF($G475="","",IF($C475=Listes!$B$32,IF('Instruction Barèmes'!$E475&lt;=Listes!$B$53,('Instruction Barèmes'!$E475*(VLOOKUP('Instruction Barèmes'!$D475,Listes!$A$54:$E$60,2,FALSE))),IF('Instruction Barèmes'!$E475&gt;Listes!$E$53,('Instruction Barèmes'!$E475*(VLOOKUP('Instruction Barèmes'!$D475,Listes!$A$54:$E$60,5,FALSE))),('Instruction Barèmes'!$E475*(VLOOKUP('Instruction Barèmes'!$D475,Listes!$A$54:$E$60,3,FALSE))+(VLOOKUP('Instruction Barèmes'!$D475,Listes!$A$54:$E$60,4,FALSE)))))))</f>
        <v/>
      </c>
      <c r="K475" s="240" t="str">
        <f>IF($G475="","",IF($C475=Listes!$B$31,IF('Instruction Barèmes'!$E475&lt;=Listes!$B$42,('Instruction Barèmes'!$E475*(VLOOKUP('Instruction Barèmes'!$D475,Listes!$A$43:$E$49,2,FALSE))),IF('Instruction Barèmes'!$E475&gt;Listes!$D$42,('Instruction Barèmes'!$E475*(VLOOKUP('Instruction Barèmes'!$D475,Listes!$A$43:$E$49,5,FALSE))),('Instruction Barèmes'!$E475*(VLOOKUP('Instruction Barèmes'!$D475,Listes!$A$43:$E$49,3,FALSE))+(VLOOKUP('Instruction Barèmes'!$D475,Listes!$A$43:$E$49,4,FALSE)))))))</f>
        <v/>
      </c>
      <c r="L475" s="240" t="str">
        <f>IF($G475="","",IF($C475=Listes!$B$34,Listes!$I$31,IF($C475=Listes!$B$35,(VLOOKUP('Instruction Barèmes'!$F475,Listes!$E$31:$F$36,2,FALSE)),IF($C475=Listes!$B$33,IF('Instruction Barèmes'!$E475&lt;=Listes!$A$64,'Instruction Barèmes'!$E475*Listes!$A$65,IF('Instruction Barèmes'!$E475&gt;Listes!$D$64,'Instruction Barèmes'!$E475*Listes!$D$65,(('Instruction Barèmes'!$E475*Listes!$B$65)+Listes!$C$65)))))))</f>
        <v/>
      </c>
      <c r="M475" s="279" t="str">
        <f>IF(Barèmes!M474="","",Barèmes!M474)</f>
        <v/>
      </c>
      <c r="N475" s="94" t="str">
        <f t="shared" si="28"/>
        <v/>
      </c>
      <c r="O475" s="254" t="str">
        <f t="shared" si="29"/>
        <v/>
      </c>
      <c r="P475" s="304" t="str">
        <f t="shared" si="30"/>
        <v/>
      </c>
      <c r="Q475" s="285" t="str">
        <f t="shared" si="31"/>
        <v/>
      </c>
      <c r="R475" s="259"/>
      <c r="S475" s="126"/>
    </row>
    <row r="476" spans="1:19" ht="20.100000000000001" customHeight="1" x14ac:dyDescent="0.25">
      <c r="A476" s="244">
        <v>470</v>
      </c>
      <c r="B476" s="252" t="str">
        <f>IF(Barèmes!B475="","",Barèmes!B475)</f>
        <v/>
      </c>
      <c r="C476" s="252" t="str">
        <f>IF(Barèmes!C475="","",Barèmes!C475)</f>
        <v/>
      </c>
      <c r="D476" s="252" t="str">
        <f>IF(Barèmes!D475="","",Barèmes!D475)</f>
        <v/>
      </c>
      <c r="E476" s="252" t="str">
        <f>IF(Barèmes!E475="","",Barèmes!E475)</f>
        <v/>
      </c>
      <c r="F476" s="252" t="str">
        <f>IF(Barèmes!F475="","",Barèmes!F475)</f>
        <v/>
      </c>
      <c r="G476" s="252" t="str">
        <f>IF(Barèmes!G475="","",Barèmes!G475)</f>
        <v/>
      </c>
      <c r="H476" s="252" t="str">
        <f>IF(Barèmes!H475="","",Barèmes!H475)</f>
        <v/>
      </c>
      <c r="I476" s="252" t="str">
        <f>IF(Barèmes!I475="","",Barèmes!I475)</f>
        <v/>
      </c>
      <c r="J476" s="240" t="str">
        <f>IF($G476="","",IF($C476=Listes!$B$32,IF('Instruction Barèmes'!$E476&lt;=Listes!$B$53,('Instruction Barèmes'!$E476*(VLOOKUP('Instruction Barèmes'!$D476,Listes!$A$54:$E$60,2,FALSE))),IF('Instruction Barèmes'!$E476&gt;Listes!$E$53,('Instruction Barèmes'!$E476*(VLOOKUP('Instruction Barèmes'!$D476,Listes!$A$54:$E$60,5,FALSE))),('Instruction Barèmes'!$E476*(VLOOKUP('Instruction Barèmes'!$D476,Listes!$A$54:$E$60,3,FALSE))+(VLOOKUP('Instruction Barèmes'!$D476,Listes!$A$54:$E$60,4,FALSE)))))))</f>
        <v/>
      </c>
      <c r="K476" s="240" t="str">
        <f>IF($G476="","",IF($C476=Listes!$B$31,IF('Instruction Barèmes'!$E476&lt;=Listes!$B$42,('Instruction Barèmes'!$E476*(VLOOKUP('Instruction Barèmes'!$D476,Listes!$A$43:$E$49,2,FALSE))),IF('Instruction Barèmes'!$E476&gt;Listes!$D$42,('Instruction Barèmes'!$E476*(VLOOKUP('Instruction Barèmes'!$D476,Listes!$A$43:$E$49,5,FALSE))),('Instruction Barèmes'!$E476*(VLOOKUP('Instruction Barèmes'!$D476,Listes!$A$43:$E$49,3,FALSE))+(VLOOKUP('Instruction Barèmes'!$D476,Listes!$A$43:$E$49,4,FALSE)))))))</f>
        <v/>
      </c>
      <c r="L476" s="240" t="str">
        <f>IF($G476="","",IF($C476=Listes!$B$34,Listes!$I$31,IF($C476=Listes!$B$35,(VLOOKUP('Instruction Barèmes'!$F476,Listes!$E$31:$F$36,2,FALSE)),IF($C476=Listes!$B$33,IF('Instruction Barèmes'!$E476&lt;=Listes!$A$64,'Instruction Barèmes'!$E476*Listes!$A$65,IF('Instruction Barèmes'!$E476&gt;Listes!$D$64,'Instruction Barèmes'!$E476*Listes!$D$65,(('Instruction Barèmes'!$E476*Listes!$B$65)+Listes!$C$65)))))))</f>
        <v/>
      </c>
      <c r="M476" s="279" t="str">
        <f>IF(Barèmes!M475="","",Barèmes!M475)</f>
        <v/>
      </c>
      <c r="N476" s="94" t="str">
        <f t="shared" si="28"/>
        <v/>
      </c>
      <c r="O476" s="254" t="str">
        <f t="shared" si="29"/>
        <v/>
      </c>
      <c r="P476" s="304" t="str">
        <f t="shared" si="30"/>
        <v/>
      </c>
      <c r="Q476" s="285" t="str">
        <f t="shared" si="31"/>
        <v/>
      </c>
      <c r="R476" s="259"/>
      <c r="S476" s="126"/>
    </row>
    <row r="477" spans="1:19" ht="20.100000000000001" customHeight="1" x14ac:dyDescent="0.25">
      <c r="A477" s="244">
        <v>471</v>
      </c>
      <c r="B477" s="252" t="str">
        <f>IF(Barèmes!B476="","",Barèmes!B476)</f>
        <v/>
      </c>
      <c r="C477" s="252" t="str">
        <f>IF(Barèmes!C476="","",Barèmes!C476)</f>
        <v/>
      </c>
      <c r="D477" s="252" t="str">
        <f>IF(Barèmes!D476="","",Barèmes!D476)</f>
        <v/>
      </c>
      <c r="E477" s="252" t="str">
        <f>IF(Barèmes!E476="","",Barèmes!E476)</f>
        <v/>
      </c>
      <c r="F477" s="252" t="str">
        <f>IF(Barèmes!F476="","",Barèmes!F476)</f>
        <v/>
      </c>
      <c r="G477" s="252" t="str">
        <f>IF(Barèmes!G476="","",Barèmes!G476)</f>
        <v/>
      </c>
      <c r="H477" s="252" t="str">
        <f>IF(Barèmes!H476="","",Barèmes!H476)</f>
        <v/>
      </c>
      <c r="I477" s="252" t="str">
        <f>IF(Barèmes!I476="","",Barèmes!I476)</f>
        <v/>
      </c>
      <c r="J477" s="240" t="str">
        <f>IF($G477="","",IF($C477=Listes!$B$32,IF('Instruction Barèmes'!$E477&lt;=Listes!$B$53,('Instruction Barèmes'!$E477*(VLOOKUP('Instruction Barèmes'!$D477,Listes!$A$54:$E$60,2,FALSE))),IF('Instruction Barèmes'!$E477&gt;Listes!$E$53,('Instruction Barèmes'!$E477*(VLOOKUP('Instruction Barèmes'!$D477,Listes!$A$54:$E$60,5,FALSE))),('Instruction Barèmes'!$E477*(VLOOKUP('Instruction Barèmes'!$D477,Listes!$A$54:$E$60,3,FALSE))+(VLOOKUP('Instruction Barèmes'!$D477,Listes!$A$54:$E$60,4,FALSE)))))))</f>
        <v/>
      </c>
      <c r="K477" s="240" t="str">
        <f>IF($G477="","",IF($C477=Listes!$B$31,IF('Instruction Barèmes'!$E477&lt;=Listes!$B$42,('Instruction Barèmes'!$E477*(VLOOKUP('Instruction Barèmes'!$D477,Listes!$A$43:$E$49,2,FALSE))),IF('Instruction Barèmes'!$E477&gt;Listes!$D$42,('Instruction Barèmes'!$E477*(VLOOKUP('Instruction Barèmes'!$D477,Listes!$A$43:$E$49,5,FALSE))),('Instruction Barèmes'!$E477*(VLOOKUP('Instruction Barèmes'!$D477,Listes!$A$43:$E$49,3,FALSE))+(VLOOKUP('Instruction Barèmes'!$D477,Listes!$A$43:$E$49,4,FALSE)))))))</f>
        <v/>
      </c>
      <c r="L477" s="240" t="str">
        <f>IF($G477="","",IF($C477=Listes!$B$34,Listes!$I$31,IF($C477=Listes!$B$35,(VLOOKUP('Instruction Barèmes'!$F477,Listes!$E$31:$F$36,2,FALSE)),IF($C477=Listes!$B$33,IF('Instruction Barèmes'!$E477&lt;=Listes!$A$64,'Instruction Barèmes'!$E477*Listes!$A$65,IF('Instruction Barèmes'!$E477&gt;Listes!$D$64,'Instruction Barèmes'!$E477*Listes!$D$65,(('Instruction Barèmes'!$E477*Listes!$B$65)+Listes!$C$65)))))))</f>
        <v/>
      </c>
      <c r="M477" s="279" t="str">
        <f>IF(Barèmes!M476="","",Barèmes!M476)</f>
        <v/>
      </c>
      <c r="N477" s="94" t="str">
        <f t="shared" si="28"/>
        <v/>
      </c>
      <c r="O477" s="254" t="str">
        <f t="shared" si="29"/>
        <v/>
      </c>
      <c r="P477" s="304" t="str">
        <f t="shared" si="30"/>
        <v/>
      </c>
      <c r="Q477" s="285" t="str">
        <f t="shared" si="31"/>
        <v/>
      </c>
      <c r="R477" s="259"/>
      <c r="S477" s="126"/>
    </row>
    <row r="478" spans="1:19" ht="20.100000000000001" customHeight="1" x14ac:dyDescent="0.25">
      <c r="A478" s="244">
        <v>472</v>
      </c>
      <c r="B478" s="252" t="str">
        <f>IF(Barèmes!B477="","",Barèmes!B477)</f>
        <v/>
      </c>
      <c r="C478" s="252" t="str">
        <f>IF(Barèmes!C477="","",Barèmes!C477)</f>
        <v/>
      </c>
      <c r="D478" s="252" t="str">
        <f>IF(Barèmes!D477="","",Barèmes!D477)</f>
        <v/>
      </c>
      <c r="E478" s="252" t="str">
        <f>IF(Barèmes!E477="","",Barèmes!E477)</f>
        <v/>
      </c>
      <c r="F478" s="252" t="str">
        <f>IF(Barèmes!F477="","",Barèmes!F477)</f>
        <v/>
      </c>
      <c r="G478" s="252" t="str">
        <f>IF(Barèmes!G477="","",Barèmes!G477)</f>
        <v/>
      </c>
      <c r="H478" s="252" t="str">
        <f>IF(Barèmes!H477="","",Barèmes!H477)</f>
        <v/>
      </c>
      <c r="I478" s="252" t="str">
        <f>IF(Barèmes!I477="","",Barèmes!I477)</f>
        <v/>
      </c>
      <c r="J478" s="240" t="str">
        <f>IF($G478="","",IF($C478=Listes!$B$32,IF('Instruction Barèmes'!$E478&lt;=Listes!$B$53,('Instruction Barèmes'!$E478*(VLOOKUP('Instruction Barèmes'!$D478,Listes!$A$54:$E$60,2,FALSE))),IF('Instruction Barèmes'!$E478&gt;Listes!$E$53,('Instruction Barèmes'!$E478*(VLOOKUP('Instruction Barèmes'!$D478,Listes!$A$54:$E$60,5,FALSE))),('Instruction Barèmes'!$E478*(VLOOKUP('Instruction Barèmes'!$D478,Listes!$A$54:$E$60,3,FALSE))+(VLOOKUP('Instruction Barèmes'!$D478,Listes!$A$54:$E$60,4,FALSE)))))))</f>
        <v/>
      </c>
      <c r="K478" s="240" t="str">
        <f>IF($G478="","",IF($C478=Listes!$B$31,IF('Instruction Barèmes'!$E478&lt;=Listes!$B$42,('Instruction Barèmes'!$E478*(VLOOKUP('Instruction Barèmes'!$D478,Listes!$A$43:$E$49,2,FALSE))),IF('Instruction Barèmes'!$E478&gt;Listes!$D$42,('Instruction Barèmes'!$E478*(VLOOKUP('Instruction Barèmes'!$D478,Listes!$A$43:$E$49,5,FALSE))),('Instruction Barèmes'!$E478*(VLOOKUP('Instruction Barèmes'!$D478,Listes!$A$43:$E$49,3,FALSE))+(VLOOKUP('Instruction Barèmes'!$D478,Listes!$A$43:$E$49,4,FALSE)))))))</f>
        <v/>
      </c>
      <c r="L478" s="240" t="str">
        <f>IF($G478="","",IF($C478=Listes!$B$34,Listes!$I$31,IF($C478=Listes!$B$35,(VLOOKUP('Instruction Barèmes'!$F478,Listes!$E$31:$F$36,2,FALSE)),IF($C478=Listes!$B$33,IF('Instruction Barèmes'!$E478&lt;=Listes!$A$64,'Instruction Barèmes'!$E478*Listes!$A$65,IF('Instruction Barèmes'!$E478&gt;Listes!$D$64,'Instruction Barèmes'!$E478*Listes!$D$65,(('Instruction Barèmes'!$E478*Listes!$B$65)+Listes!$C$65)))))))</f>
        <v/>
      </c>
      <c r="M478" s="279" t="str">
        <f>IF(Barèmes!M477="","",Barèmes!M477)</f>
        <v/>
      </c>
      <c r="N478" s="94" t="str">
        <f t="shared" si="28"/>
        <v/>
      </c>
      <c r="O478" s="254" t="str">
        <f t="shared" si="29"/>
        <v/>
      </c>
      <c r="P478" s="304" t="str">
        <f t="shared" si="30"/>
        <v/>
      </c>
      <c r="Q478" s="285" t="str">
        <f t="shared" si="31"/>
        <v/>
      </c>
      <c r="R478" s="259"/>
      <c r="S478" s="126"/>
    </row>
    <row r="479" spans="1:19" ht="20.100000000000001" customHeight="1" x14ac:dyDescent="0.25">
      <c r="A479" s="244">
        <v>473</v>
      </c>
      <c r="B479" s="252" t="str">
        <f>IF(Barèmes!B478="","",Barèmes!B478)</f>
        <v/>
      </c>
      <c r="C479" s="252" t="str">
        <f>IF(Barèmes!C478="","",Barèmes!C478)</f>
        <v/>
      </c>
      <c r="D479" s="252" t="str">
        <f>IF(Barèmes!D478="","",Barèmes!D478)</f>
        <v/>
      </c>
      <c r="E479" s="252" t="str">
        <f>IF(Barèmes!E478="","",Barèmes!E478)</f>
        <v/>
      </c>
      <c r="F479" s="252" t="str">
        <f>IF(Barèmes!F478="","",Barèmes!F478)</f>
        <v/>
      </c>
      <c r="G479" s="252" t="str">
        <f>IF(Barèmes!G478="","",Barèmes!G478)</f>
        <v/>
      </c>
      <c r="H479" s="252" t="str">
        <f>IF(Barèmes!H478="","",Barèmes!H478)</f>
        <v/>
      </c>
      <c r="I479" s="252" t="str">
        <f>IF(Barèmes!I478="","",Barèmes!I478)</f>
        <v/>
      </c>
      <c r="J479" s="240" t="str">
        <f>IF($G479="","",IF($C479=Listes!$B$32,IF('Instruction Barèmes'!$E479&lt;=Listes!$B$53,('Instruction Barèmes'!$E479*(VLOOKUP('Instruction Barèmes'!$D479,Listes!$A$54:$E$60,2,FALSE))),IF('Instruction Barèmes'!$E479&gt;Listes!$E$53,('Instruction Barèmes'!$E479*(VLOOKUP('Instruction Barèmes'!$D479,Listes!$A$54:$E$60,5,FALSE))),('Instruction Barèmes'!$E479*(VLOOKUP('Instruction Barèmes'!$D479,Listes!$A$54:$E$60,3,FALSE))+(VLOOKUP('Instruction Barèmes'!$D479,Listes!$A$54:$E$60,4,FALSE)))))))</f>
        <v/>
      </c>
      <c r="K479" s="240" t="str">
        <f>IF($G479="","",IF($C479=Listes!$B$31,IF('Instruction Barèmes'!$E479&lt;=Listes!$B$42,('Instruction Barèmes'!$E479*(VLOOKUP('Instruction Barèmes'!$D479,Listes!$A$43:$E$49,2,FALSE))),IF('Instruction Barèmes'!$E479&gt;Listes!$D$42,('Instruction Barèmes'!$E479*(VLOOKUP('Instruction Barèmes'!$D479,Listes!$A$43:$E$49,5,FALSE))),('Instruction Barèmes'!$E479*(VLOOKUP('Instruction Barèmes'!$D479,Listes!$A$43:$E$49,3,FALSE))+(VLOOKUP('Instruction Barèmes'!$D479,Listes!$A$43:$E$49,4,FALSE)))))))</f>
        <v/>
      </c>
      <c r="L479" s="240" t="str">
        <f>IF($G479="","",IF($C479=Listes!$B$34,Listes!$I$31,IF($C479=Listes!$B$35,(VLOOKUP('Instruction Barèmes'!$F479,Listes!$E$31:$F$36,2,FALSE)),IF($C479=Listes!$B$33,IF('Instruction Barèmes'!$E479&lt;=Listes!$A$64,'Instruction Barèmes'!$E479*Listes!$A$65,IF('Instruction Barèmes'!$E479&gt;Listes!$D$64,'Instruction Barèmes'!$E479*Listes!$D$65,(('Instruction Barèmes'!$E479*Listes!$B$65)+Listes!$C$65)))))))</f>
        <v/>
      </c>
      <c r="M479" s="279" t="str">
        <f>IF(Barèmes!M478="","",Barèmes!M478)</f>
        <v/>
      </c>
      <c r="N479" s="94" t="str">
        <f t="shared" si="28"/>
        <v/>
      </c>
      <c r="O479" s="254" t="str">
        <f t="shared" si="29"/>
        <v/>
      </c>
      <c r="P479" s="304" t="str">
        <f t="shared" si="30"/>
        <v/>
      </c>
      <c r="Q479" s="285" t="str">
        <f t="shared" si="31"/>
        <v/>
      </c>
      <c r="R479" s="259"/>
      <c r="S479" s="126"/>
    </row>
    <row r="480" spans="1:19" ht="20.100000000000001" customHeight="1" x14ac:dyDescent="0.25">
      <c r="A480" s="244">
        <v>474</v>
      </c>
      <c r="B480" s="252" t="str">
        <f>IF(Barèmes!B479="","",Barèmes!B479)</f>
        <v/>
      </c>
      <c r="C480" s="252" t="str">
        <f>IF(Barèmes!C479="","",Barèmes!C479)</f>
        <v/>
      </c>
      <c r="D480" s="252" t="str">
        <f>IF(Barèmes!D479="","",Barèmes!D479)</f>
        <v/>
      </c>
      <c r="E480" s="252" t="str">
        <f>IF(Barèmes!E479="","",Barèmes!E479)</f>
        <v/>
      </c>
      <c r="F480" s="252" t="str">
        <f>IF(Barèmes!F479="","",Barèmes!F479)</f>
        <v/>
      </c>
      <c r="G480" s="252" t="str">
        <f>IF(Barèmes!G479="","",Barèmes!G479)</f>
        <v/>
      </c>
      <c r="H480" s="252" t="str">
        <f>IF(Barèmes!H479="","",Barèmes!H479)</f>
        <v/>
      </c>
      <c r="I480" s="252" t="str">
        <f>IF(Barèmes!I479="","",Barèmes!I479)</f>
        <v/>
      </c>
      <c r="J480" s="240" t="str">
        <f>IF($G480="","",IF($C480=Listes!$B$32,IF('Instruction Barèmes'!$E480&lt;=Listes!$B$53,('Instruction Barèmes'!$E480*(VLOOKUP('Instruction Barèmes'!$D480,Listes!$A$54:$E$60,2,FALSE))),IF('Instruction Barèmes'!$E480&gt;Listes!$E$53,('Instruction Barèmes'!$E480*(VLOOKUP('Instruction Barèmes'!$D480,Listes!$A$54:$E$60,5,FALSE))),('Instruction Barèmes'!$E480*(VLOOKUP('Instruction Barèmes'!$D480,Listes!$A$54:$E$60,3,FALSE))+(VLOOKUP('Instruction Barèmes'!$D480,Listes!$A$54:$E$60,4,FALSE)))))))</f>
        <v/>
      </c>
      <c r="K480" s="240" t="str">
        <f>IF($G480="","",IF($C480=Listes!$B$31,IF('Instruction Barèmes'!$E480&lt;=Listes!$B$42,('Instruction Barèmes'!$E480*(VLOOKUP('Instruction Barèmes'!$D480,Listes!$A$43:$E$49,2,FALSE))),IF('Instruction Barèmes'!$E480&gt;Listes!$D$42,('Instruction Barèmes'!$E480*(VLOOKUP('Instruction Barèmes'!$D480,Listes!$A$43:$E$49,5,FALSE))),('Instruction Barèmes'!$E480*(VLOOKUP('Instruction Barèmes'!$D480,Listes!$A$43:$E$49,3,FALSE))+(VLOOKUP('Instruction Barèmes'!$D480,Listes!$A$43:$E$49,4,FALSE)))))))</f>
        <v/>
      </c>
      <c r="L480" s="240" t="str">
        <f>IF($G480="","",IF($C480=Listes!$B$34,Listes!$I$31,IF($C480=Listes!$B$35,(VLOOKUP('Instruction Barèmes'!$F480,Listes!$E$31:$F$36,2,FALSE)),IF($C480=Listes!$B$33,IF('Instruction Barèmes'!$E480&lt;=Listes!$A$64,'Instruction Barèmes'!$E480*Listes!$A$65,IF('Instruction Barèmes'!$E480&gt;Listes!$D$64,'Instruction Barèmes'!$E480*Listes!$D$65,(('Instruction Barèmes'!$E480*Listes!$B$65)+Listes!$C$65)))))))</f>
        <v/>
      </c>
      <c r="M480" s="279" t="str">
        <f>IF(Barèmes!M479="","",Barèmes!M479)</f>
        <v/>
      </c>
      <c r="N480" s="94" t="str">
        <f t="shared" si="28"/>
        <v/>
      </c>
      <c r="O480" s="254" t="str">
        <f t="shared" si="29"/>
        <v/>
      </c>
      <c r="P480" s="304" t="str">
        <f t="shared" si="30"/>
        <v/>
      </c>
      <c r="Q480" s="285" t="str">
        <f t="shared" si="31"/>
        <v/>
      </c>
      <c r="R480" s="259"/>
      <c r="S480" s="126"/>
    </row>
    <row r="481" spans="1:19" ht="20.100000000000001" customHeight="1" x14ac:dyDescent="0.25">
      <c r="A481" s="244">
        <v>475</v>
      </c>
      <c r="B481" s="252" t="str">
        <f>IF(Barèmes!B480="","",Barèmes!B480)</f>
        <v/>
      </c>
      <c r="C481" s="252" t="str">
        <f>IF(Barèmes!C480="","",Barèmes!C480)</f>
        <v/>
      </c>
      <c r="D481" s="252" t="str">
        <f>IF(Barèmes!D480="","",Barèmes!D480)</f>
        <v/>
      </c>
      <c r="E481" s="252" t="str">
        <f>IF(Barèmes!E480="","",Barèmes!E480)</f>
        <v/>
      </c>
      <c r="F481" s="252" t="str">
        <f>IF(Barèmes!F480="","",Barèmes!F480)</f>
        <v/>
      </c>
      <c r="G481" s="252" t="str">
        <f>IF(Barèmes!G480="","",Barèmes!G480)</f>
        <v/>
      </c>
      <c r="H481" s="252" t="str">
        <f>IF(Barèmes!H480="","",Barèmes!H480)</f>
        <v/>
      </c>
      <c r="I481" s="252" t="str">
        <f>IF(Barèmes!I480="","",Barèmes!I480)</f>
        <v/>
      </c>
      <c r="J481" s="240" t="str">
        <f>IF($G481="","",IF($C481=Listes!$B$32,IF('Instruction Barèmes'!$E481&lt;=Listes!$B$53,('Instruction Barèmes'!$E481*(VLOOKUP('Instruction Barèmes'!$D481,Listes!$A$54:$E$60,2,FALSE))),IF('Instruction Barèmes'!$E481&gt;Listes!$E$53,('Instruction Barèmes'!$E481*(VLOOKUP('Instruction Barèmes'!$D481,Listes!$A$54:$E$60,5,FALSE))),('Instruction Barèmes'!$E481*(VLOOKUP('Instruction Barèmes'!$D481,Listes!$A$54:$E$60,3,FALSE))+(VLOOKUP('Instruction Barèmes'!$D481,Listes!$A$54:$E$60,4,FALSE)))))))</f>
        <v/>
      </c>
      <c r="K481" s="240" t="str">
        <f>IF($G481="","",IF($C481=Listes!$B$31,IF('Instruction Barèmes'!$E481&lt;=Listes!$B$42,('Instruction Barèmes'!$E481*(VLOOKUP('Instruction Barèmes'!$D481,Listes!$A$43:$E$49,2,FALSE))),IF('Instruction Barèmes'!$E481&gt;Listes!$D$42,('Instruction Barèmes'!$E481*(VLOOKUP('Instruction Barèmes'!$D481,Listes!$A$43:$E$49,5,FALSE))),('Instruction Barèmes'!$E481*(VLOOKUP('Instruction Barèmes'!$D481,Listes!$A$43:$E$49,3,FALSE))+(VLOOKUP('Instruction Barèmes'!$D481,Listes!$A$43:$E$49,4,FALSE)))))))</f>
        <v/>
      </c>
      <c r="L481" s="240" t="str">
        <f>IF($G481="","",IF($C481=Listes!$B$34,Listes!$I$31,IF($C481=Listes!$B$35,(VLOOKUP('Instruction Barèmes'!$F481,Listes!$E$31:$F$36,2,FALSE)),IF($C481=Listes!$B$33,IF('Instruction Barèmes'!$E481&lt;=Listes!$A$64,'Instruction Barèmes'!$E481*Listes!$A$65,IF('Instruction Barèmes'!$E481&gt;Listes!$D$64,'Instruction Barèmes'!$E481*Listes!$D$65,(('Instruction Barèmes'!$E481*Listes!$B$65)+Listes!$C$65)))))))</f>
        <v/>
      </c>
      <c r="M481" s="279" t="str">
        <f>IF(Barèmes!M480="","",Barèmes!M480)</f>
        <v/>
      </c>
      <c r="N481" s="94" t="str">
        <f t="shared" si="28"/>
        <v/>
      </c>
      <c r="O481" s="254" t="str">
        <f t="shared" si="29"/>
        <v/>
      </c>
      <c r="P481" s="304" t="str">
        <f t="shared" si="30"/>
        <v/>
      </c>
      <c r="Q481" s="285" t="str">
        <f t="shared" si="31"/>
        <v/>
      </c>
      <c r="R481" s="259"/>
      <c r="S481" s="126"/>
    </row>
    <row r="482" spans="1:19" ht="20.100000000000001" customHeight="1" x14ac:dyDescent="0.25">
      <c r="A482" s="244">
        <v>476</v>
      </c>
      <c r="B482" s="252" t="str">
        <f>IF(Barèmes!B481="","",Barèmes!B481)</f>
        <v/>
      </c>
      <c r="C482" s="252" t="str">
        <f>IF(Barèmes!C481="","",Barèmes!C481)</f>
        <v/>
      </c>
      <c r="D482" s="252" t="str">
        <f>IF(Barèmes!D481="","",Barèmes!D481)</f>
        <v/>
      </c>
      <c r="E482" s="252" t="str">
        <f>IF(Barèmes!E481="","",Barèmes!E481)</f>
        <v/>
      </c>
      <c r="F482" s="252" t="str">
        <f>IF(Barèmes!F481="","",Barèmes!F481)</f>
        <v/>
      </c>
      <c r="G482" s="252" t="str">
        <f>IF(Barèmes!G481="","",Barèmes!G481)</f>
        <v/>
      </c>
      <c r="H482" s="252" t="str">
        <f>IF(Barèmes!H481="","",Barèmes!H481)</f>
        <v/>
      </c>
      <c r="I482" s="252" t="str">
        <f>IF(Barèmes!I481="","",Barèmes!I481)</f>
        <v/>
      </c>
      <c r="J482" s="240" t="str">
        <f>IF($G482="","",IF($C482=Listes!$B$32,IF('Instruction Barèmes'!$E482&lt;=Listes!$B$53,('Instruction Barèmes'!$E482*(VLOOKUP('Instruction Barèmes'!$D482,Listes!$A$54:$E$60,2,FALSE))),IF('Instruction Barèmes'!$E482&gt;Listes!$E$53,('Instruction Barèmes'!$E482*(VLOOKUP('Instruction Barèmes'!$D482,Listes!$A$54:$E$60,5,FALSE))),('Instruction Barèmes'!$E482*(VLOOKUP('Instruction Barèmes'!$D482,Listes!$A$54:$E$60,3,FALSE))+(VLOOKUP('Instruction Barèmes'!$D482,Listes!$A$54:$E$60,4,FALSE)))))))</f>
        <v/>
      </c>
      <c r="K482" s="240" t="str">
        <f>IF($G482="","",IF($C482=Listes!$B$31,IF('Instruction Barèmes'!$E482&lt;=Listes!$B$42,('Instruction Barèmes'!$E482*(VLOOKUP('Instruction Barèmes'!$D482,Listes!$A$43:$E$49,2,FALSE))),IF('Instruction Barèmes'!$E482&gt;Listes!$D$42,('Instruction Barèmes'!$E482*(VLOOKUP('Instruction Barèmes'!$D482,Listes!$A$43:$E$49,5,FALSE))),('Instruction Barèmes'!$E482*(VLOOKUP('Instruction Barèmes'!$D482,Listes!$A$43:$E$49,3,FALSE))+(VLOOKUP('Instruction Barèmes'!$D482,Listes!$A$43:$E$49,4,FALSE)))))))</f>
        <v/>
      </c>
      <c r="L482" s="240" t="str">
        <f>IF($G482="","",IF($C482=Listes!$B$34,Listes!$I$31,IF($C482=Listes!$B$35,(VLOOKUP('Instruction Barèmes'!$F482,Listes!$E$31:$F$36,2,FALSE)),IF($C482=Listes!$B$33,IF('Instruction Barèmes'!$E482&lt;=Listes!$A$64,'Instruction Barèmes'!$E482*Listes!$A$65,IF('Instruction Barèmes'!$E482&gt;Listes!$D$64,'Instruction Barèmes'!$E482*Listes!$D$65,(('Instruction Barèmes'!$E482*Listes!$B$65)+Listes!$C$65)))))))</f>
        <v/>
      </c>
      <c r="M482" s="279" t="str">
        <f>IF(Barèmes!M481="","",Barèmes!M481)</f>
        <v/>
      </c>
      <c r="N482" s="94" t="str">
        <f t="shared" si="28"/>
        <v/>
      </c>
      <c r="O482" s="254" t="str">
        <f t="shared" si="29"/>
        <v/>
      </c>
      <c r="P482" s="304" t="str">
        <f t="shared" si="30"/>
        <v/>
      </c>
      <c r="Q482" s="285" t="str">
        <f t="shared" si="31"/>
        <v/>
      </c>
      <c r="R482" s="259"/>
      <c r="S482" s="126"/>
    </row>
    <row r="483" spans="1:19" ht="20.100000000000001" customHeight="1" x14ac:dyDescent="0.25">
      <c r="A483" s="244">
        <v>477</v>
      </c>
      <c r="B483" s="252" t="str">
        <f>IF(Barèmes!B482="","",Barèmes!B482)</f>
        <v/>
      </c>
      <c r="C483" s="252" t="str">
        <f>IF(Barèmes!C482="","",Barèmes!C482)</f>
        <v/>
      </c>
      <c r="D483" s="252" t="str">
        <f>IF(Barèmes!D482="","",Barèmes!D482)</f>
        <v/>
      </c>
      <c r="E483" s="252" t="str">
        <f>IF(Barèmes!E482="","",Barèmes!E482)</f>
        <v/>
      </c>
      <c r="F483" s="252" t="str">
        <f>IF(Barèmes!F482="","",Barèmes!F482)</f>
        <v/>
      </c>
      <c r="G483" s="252" t="str">
        <f>IF(Barèmes!G482="","",Barèmes!G482)</f>
        <v/>
      </c>
      <c r="H483" s="252" t="str">
        <f>IF(Barèmes!H482="","",Barèmes!H482)</f>
        <v/>
      </c>
      <c r="I483" s="252" t="str">
        <f>IF(Barèmes!I482="","",Barèmes!I482)</f>
        <v/>
      </c>
      <c r="J483" s="240" t="str">
        <f>IF($G483="","",IF($C483=Listes!$B$32,IF('Instruction Barèmes'!$E483&lt;=Listes!$B$53,('Instruction Barèmes'!$E483*(VLOOKUP('Instruction Barèmes'!$D483,Listes!$A$54:$E$60,2,FALSE))),IF('Instruction Barèmes'!$E483&gt;Listes!$E$53,('Instruction Barèmes'!$E483*(VLOOKUP('Instruction Barèmes'!$D483,Listes!$A$54:$E$60,5,FALSE))),('Instruction Barèmes'!$E483*(VLOOKUP('Instruction Barèmes'!$D483,Listes!$A$54:$E$60,3,FALSE))+(VLOOKUP('Instruction Barèmes'!$D483,Listes!$A$54:$E$60,4,FALSE)))))))</f>
        <v/>
      </c>
      <c r="K483" s="240" t="str">
        <f>IF($G483="","",IF($C483=Listes!$B$31,IF('Instruction Barèmes'!$E483&lt;=Listes!$B$42,('Instruction Barèmes'!$E483*(VLOOKUP('Instruction Barèmes'!$D483,Listes!$A$43:$E$49,2,FALSE))),IF('Instruction Barèmes'!$E483&gt;Listes!$D$42,('Instruction Barèmes'!$E483*(VLOOKUP('Instruction Barèmes'!$D483,Listes!$A$43:$E$49,5,FALSE))),('Instruction Barèmes'!$E483*(VLOOKUP('Instruction Barèmes'!$D483,Listes!$A$43:$E$49,3,FALSE))+(VLOOKUP('Instruction Barèmes'!$D483,Listes!$A$43:$E$49,4,FALSE)))))))</f>
        <v/>
      </c>
      <c r="L483" s="240" t="str">
        <f>IF($G483="","",IF($C483=Listes!$B$34,Listes!$I$31,IF($C483=Listes!$B$35,(VLOOKUP('Instruction Barèmes'!$F483,Listes!$E$31:$F$36,2,FALSE)),IF($C483=Listes!$B$33,IF('Instruction Barèmes'!$E483&lt;=Listes!$A$64,'Instruction Barèmes'!$E483*Listes!$A$65,IF('Instruction Barèmes'!$E483&gt;Listes!$D$64,'Instruction Barèmes'!$E483*Listes!$D$65,(('Instruction Barèmes'!$E483*Listes!$B$65)+Listes!$C$65)))))))</f>
        <v/>
      </c>
      <c r="M483" s="279" t="str">
        <f>IF(Barèmes!M482="","",Barèmes!M482)</f>
        <v/>
      </c>
      <c r="N483" s="94" t="str">
        <f t="shared" si="28"/>
        <v/>
      </c>
      <c r="O483" s="254" t="str">
        <f t="shared" si="29"/>
        <v/>
      </c>
      <c r="P483" s="304" t="str">
        <f t="shared" si="30"/>
        <v/>
      </c>
      <c r="Q483" s="285" t="str">
        <f t="shared" si="31"/>
        <v/>
      </c>
      <c r="R483" s="259"/>
      <c r="S483" s="126"/>
    </row>
    <row r="484" spans="1:19" ht="20.100000000000001" customHeight="1" x14ac:dyDescent="0.25">
      <c r="A484" s="244">
        <v>478</v>
      </c>
      <c r="B484" s="252" t="str">
        <f>IF(Barèmes!B483="","",Barèmes!B483)</f>
        <v/>
      </c>
      <c r="C484" s="252" t="str">
        <f>IF(Barèmes!C483="","",Barèmes!C483)</f>
        <v/>
      </c>
      <c r="D484" s="252" t="str">
        <f>IF(Barèmes!D483="","",Barèmes!D483)</f>
        <v/>
      </c>
      <c r="E484" s="252" t="str">
        <f>IF(Barèmes!E483="","",Barèmes!E483)</f>
        <v/>
      </c>
      <c r="F484" s="252" t="str">
        <f>IF(Barèmes!F483="","",Barèmes!F483)</f>
        <v/>
      </c>
      <c r="G484" s="252" t="str">
        <f>IF(Barèmes!G483="","",Barèmes!G483)</f>
        <v/>
      </c>
      <c r="H484" s="252" t="str">
        <f>IF(Barèmes!H483="","",Barèmes!H483)</f>
        <v/>
      </c>
      <c r="I484" s="252" t="str">
        <f>IF(Barèmes!I483="","",Barèmes!I483)</f>
        <v/>
      </c>
      <c r="J484" s="240" t="str">
        <f>IF($G484="","",IF($C484=Listes!$B$32,IF('Instruction Barèmes'!$E484&lt;=Listes!$B$53,('Instruction Barèmes'!$E484*(VLOOKUP('Instruction Barèmes'!$D484,Listes!$A$54:$E$60,2,FALSE))),IF('Instruction Barèmes'!$E484&gt;Listes!$E$53,('Instruction Barèmes'!$E484*(VLOOKUP('Instruction Barèmes'!$D484,Listes!$A$54:$E$60,5,FALSE))),('Instruction Barèmes'!$E484*(VLOOKUP('Instruction Barèmes'!$D484,Listes!$A$54:$E$60,3,FALSE))+(VLOOKUP('Instruction Barèmes'!$D484,Listes!$A$54:$E$60,4,FALSE)))))))</f>
        <v/>
      </c>
      <c r="K484" s="240" t="str">
        <f>IF($G484="","",IF($C484=Listes!$B$31,IF('Instruction Barèmes'!$E484&lt;=Listes!$B$42,('Instruction Barèmes'!$E484*(VLOOKUP('Instruction Barèmes'!$D484,Listes!$A$43:$E$49,2,FALSE))),IF('Instruction Barèmes'!$E484&gt;Listes!$D$42,('Instruction Barèmes'!$E484*(VLOOKUP('Instruction Barèmes'!$D484,Listes!$A$43:$E$49,5,FALSE))),('Instruction Barèmes'!$E484*(VLOOKUP('Instruction Barèmes'!$D484,Listes!$A$43:$E$49,3,FALSE))+(VLOOKUP('Instruction Barèmes'!$D484,Listes!$A$43:$E$49,4,FALSE)))))))</f>
        <v/>
      </c>
      <c r="L484" s="240" t="str">
        <f>IF($G484="","",IF($C484=Listes!$B$34,Listes!$I$31,IF($C484=Listes!$B$35,(VLOOKUP('Instruction Barèmes'!$F484,Listes!$E$31:$F$36,2,FALSE)),IF($C484=Listes!$B$33,IF('Instruction Barèmes'!$E484&lt;=Listes!$A$64,'Instruction Barèmes'!$E484*Listes!$A$65,IF('Instruction Barèmes'!$E484&gt;Listes!$D$64,'Instruction Barèmes'!$E484*Listes!$D$65,(('Instruction Barèmes'!$E484*Listes!$B$65)+Listes!$C$65)))))))</f>
        <v/>
      </c>
      <c r="M484" s="279" t="str">
        <f>IF(Barèmes!M483="","",Barèmes!M483)</f>
        <v/>
      </c>
      <c r="N484" s="94" t="str">
        <f t="shared" si="28"/>
        <v/>
      </c>
      <c r="O484" s="254" t="str">
        <f t="shared" si="29"/>
        <v/>
      </c>
      <c r="P484" s="304" t="str">
        <f t="shared" si="30"/>
        <v/>
      </c>
      <c r="Q484" s="285" t="str">
        <f t="shared" si="31"/>
        <v/>
      </c>
      <c r="R484" s="259"/>
      <c r="S484" s="126"/>
    </row>
    <row r="485" spans="1:19" ht="20.100000000000001" customHeight="1" x14ac:dyDescent="0.25">
      <c r="A485" s="244">
        <v>479</v>
      </c>
      <c r="B485" s="252" t="str">
        <f>IF(Barèmes!B484="","",Barèmes!B484)</f>
        <v/>
      </c>
      <c r="C485" s="252" t="str">
        <f>IF(Barèmes!C484="","",Barèmes!C484)</f>
        <v/>
      </c>
      <c r="D485" s="252" t="str">
        <f>IF(Barèmes!D484="","",Barèmes!D484)</f>
        <v/>
      </c>
      <c r="E485" s="252" t="str">
        <f>IF(Barèmes!E484="","",Barèmes!E484)</f>
        <v/>
      </c>
      <c r="F485" s="252" t="str">
        <f>IF(Barèmes!F484="","",Barèmes!F484)</f>
        <v/>
      </c>
      <c r="G485" s="252" t="str">
        <f>IF(Barèmes!G484="","",Barèmes!G484)</f>
        <v/>
      </c>
      <c r="H485" s="252" t="str">
        <f>IF(Barèmes!H484="","",Barèmes!H484)</f>
        <v/>
      </c>
      <c r="I485" s="252" t="str">
        <f>IF(Barèmes!I484="","",Barèmes!I484)</f>
        <v/>
      </c>
      <c r="J485" s="240" t="str">
        <f>IF($G485="","",IF($C485=Listes!$B$32,IF('Instruction Barèmes'!$E485&lt;=Listes!$B$53,('Instruction Barèmes'!$E485*(VLOOKUP('Instruction Barèmes'!$D485,Listes!$A$54:$E$60,2,FALSE))),IF('Instruction Barèmes'!$E485&gt;Listes!$E$53,('Instruction Barèmes'!$E485*(VLOOKUP('Instruction Barèmes'!$D485,Listes!$A$54:$E$60,5,FALSE))),('Instruction Barèmes'!$E485*(VLOOKUP('Instruction Barèmes'!$D485,Listes!$A$54:$E$60,3,FALSE))+(VLOOKUP('Instruction Barèmes'!$D485,Listes!$A$54:$E$60,4,FALSE)))))))</f>
        <v/>
      </c>
      <c r="K485" s="240" t="str">
        <f>IF($G485="","",IF($C485=Listes!$B$31,IF('Instruction Barèmes'!$E485&lt;=Listes!$B$42,('Instruction Barèmes'!$E485*(VLOOKUP('Instruction Barèmes'!$D485,Listes!$A$43:$E$49,2,FALSE))),IF('Instruction Barèmes'!$E485&gt;Listes!$D$42,('Instruction Barèmes'!$E485*(VLOOKUP('Instruction Barèmes'!$D485,Listes!$A$43:$E$49,5,FALSE))),('Instruction Barèmes'!$E485*(VLOOKUP('Instruction Barèmes'!$D485,Listes!$A$43:$E$49,3,FALSE))+(VLOOKUP('Instruction Barèmes'!$D485,Listes!$A$43:$E$49,4,FALSE)))))))</f>
        <v/>
      </c>
      <c r="L485" s="240" t="str">
        <f>IF($G485="","",IF($C485=Listes!$B$34,Listes!$I$31,IF($C485=Listes!$B$35,(VLOOKUP('Instruction Barèmes'!$F485,Listes!$E$31:$F$36,2,FALSE)),IF($C485=Listes!$B$33,IF('Instruction Barèmes'!$E485&lt;=Listes!$A$64,'Instruction Barèmes'!$E485*Listes!$A$65,IF('Instruction Barèmes'!$E485&gt;Listes!$D$64,'Instruction Barèmes'!$E485*Listes!$D$65,(('Instruction Barèmes'!$E485*Listes!$B$65)+Listes!$C$65)))))))</f>
        <v/>
      </c>
      <c r="M485" s="279" t="str">
        <f>IF(Barèmes!M484="","",Barèmes!M484)</f>
        <v/>
      </c>
      <c r="N485" s="94" t="str">
        <f t="shared" si="28"/>
        <v/>
      </c>
      <c r="O485" s="254" t="str">
        <f t="shared" si="29"/>
        <v/>
      </c>
      <c r="P485" s="304" t="str">
        <f t="shared" si="30"/>
        <v/>
      </c>
      <c r="Q485" s="285" t="str">
        <f t="shared" si="31"/>
        <v/>
      </c>
      <c r="R485" s="259"/>
      <c r="S485" s="126"/>
    </row>
    <row r="486" spans="1:19" ht="20.100000000000001" customHeight="1" x14ac:dyDescent="0.25">
      <c r="A486" s="244">
        <v>480</v>
      </c>
      <c r="B486" s="252" t="str">
        <f>IF(Barèmes!B485="","",Barèmes!B485)</f>
        <v/>
      </c>
      <c r="C486" s="252" t="str">
        <f>IF(Barèmes!C485="","",Barèmes!C485)</f>
        <v/>
      </c>
      <c r="D486" s="252" t="str">
        <f>IF(Barèmes!D485="","",Barèmes!D485)</f>
        <v/>
      </c>
      <c r="E486" s="252" t="str">
        <f>IF(Barèmes!E485="","",Barèmes!E485)</f>
        <v/>
      </c>
      <c r="F486" s="252" t="str">
        <f>IF(Barèmes!F485="","",Barèmes!F485)</f>
        <v/>
      </c>
      <c r="G486" s="252" t="str">
        <f>IF(Barèmes!G485="","",Barèmes!G485)</f>
        <v/>
      </c>
      <c r="H486" s="252" t="str">
        <f>IF(Barèmes!H485="","",Barèmes!H485)</f>
        <v/>
      </c>
      <c r="I486" s="252" t="str">
        <f>IF(Barèmes!I485="","",Barèmes!I485)</f>
        <v/>
      </c>
      <c r="J486" s="240" t="str">
        <f>IF($G486="","",IF($C486=Listes!$B$32,IF('Instruction Barèmes'!$E486&lt;=Listes!$B$53,('Instruction Barèmes'!$E486*(VLOOKUP('Instruction Barèmes'!$D486,Listes!$A$54:$E$60,2,FALSE))),IF('Instruction Barèmes'!$E486&gt;Listes!$E$53,('Instruction Barèmes'!$E486*(VLOOKUP('Instruction Barèmes'!$D486,Listes!$A$54:$E$60,5,FALSE))),('Instruction Barèmes'!$E486*(VLOOKUP('Instruction Barèmes'!$D486,Listes!$A$54:$E$60,3,FALSE))+(VLOOKUP('Instruction Barèmes'!$D486,Listes!$A$54:$E$60,4,FALSE)))))))</f>
        <v/>
      </c>
      <c r="K486" s="240" t="str">
        <f>IF($G486="","",IF($C486=Listes!$B$31,IF('Instruction Barèmes'!$E486&lt;=Listes!$B$42,('Instruction Barèmes'!$E486*(VLOOKUP('Instruction Barèmes'!$D486,Listes!$A$43:$E$49,2,FALSE))),IF('Instruction Barèmes'!$E486&gt;Listes!$D$42,('Instruction Barèmes'!$E486*(VLOOKUP('Instruction Barèmes'!$D486,Listes!$A$43:$E$49,5,FALSE))),('Instruction Barèmes'!$E486*(VLOOKUP('Instruction Barèmes'!$D486,Listes!$A$43:$E$49,3,FALSE))+(VLOOKUP('Instruction Barèmes'!$D486,Listes!$A$43:$E$49,4,FALSE)))))))</f>
        <v/>
      </c>
      <c r="L486" s="240" t="str">
        <f>IF($G486="","",IF($C486=Listes!$B$34,Listes!$I$31,IF($C486=Listes!$B$35,(VLOOKUP('Instruction Barèmes'!$F486,Listes!$E$31:$F$36,2,FALSE)),IF($C486=Listes!$B$33,IF('Instruction Barèmes'!$E486&lt;=Listes!$A$64,'Instruction Barèmes'!$E486*Listes!$A$65,IF('Instruction Barèmes'!$E486&gt;Listes!$D$64,'Instruction Barèmes'!$E486*Listes!$D$65,(('Instruction Barèmes'!$E486*Listes!$B$65)+Listes!$C$65)))))))</f>
        <v/>
      </c>
      <c r="M486" s="279" t="str">
        <f>IF(Barèmes!M485="","",Barèmes!M485)</f>
        <v/>
      </c>
      <c r="N486" s="94" t="str">
        <f t="shared" si="28"/>
        <v/>
      </c>
      <c r="O486" s="254" t="str">
        <f t="shared" si="29"/>
        <v/>
      </c>
      <c r="P486" s="304" t="str">
        <f t="shared" si="30"/>
        <v/>
      </c>
      <c r="Q486" s="285" t="str">
        <f t="shared" si="31"/>
        <v/>
      </c>
      <c r="R486" s="259"/>
      <c r="S486" s="126"/>
    </row>
    <row r="487" spans="1:19" ht="20.100000000000001" customHeight="1" x14ac:dyDescent="0.25">
      <c r="A487" s="244">
        <v>481</v>
      </c>
      <c r="B487" s="252" t="str">
        <f>IF(Barèmes!B486="","",Barèmes!B486)</f>
        <v/>
      </c>
      <c r="C487" s="252" t="str">
        <f>IF(Barèmes!C486="","",Barèmes!C486)</f>
        <v/>
      </c>
      <c r="D487" s="252" t="str">
        <f>IF(Barèmes!D486="","",Barèmes!D486)</f>
        <v/>
      </c>
      <c r="E487" s="252" t="str">
        <f>IF(Barèmes!E486="","",Barèmes!E486)</f>
        <v/>
      </c>
      <c r="F487" s="252" t="str">
        <f>IF(Barèmes!F486="","",Barèmes!F486)</f>
        <v/>
      </c>
      <c r="G487" s="252" t="str">
        <f>IF(Barèmes!G486="","",Barèmes!G486)</f>
        <v/>
      </c>
      <c r="H487" s="252" t="str">
        <f>IF(Barèmes!H486="","",Barèmes!H486)</f>
        <v/>
      </c>
      <c r="I487" s="252" t="str">
        <f>IF(Barèmes!I486="","",Barèmes!I486)</f>
        <v/>
      </c>
      <c r="J487" s="240" t="str">
        <f>IF($G487="","",IF($C487=Listes!$B$32,IF('Instruction Barèmes'!$E487&lt;=Listes!$B$53,('Instruction Barèmes'!$E487*(VLOOKUP('Instruction Barèmes'!$D487,Listes!$A$54:$E$60,2,FALSE))),IF('Instruction Barèmes'!$E487&gt;Listes!$E$53,('Instruction Barèmes'!$E487*(VLOOKUP('Instruction Barèmes'!$D487,Listes!$A$54:$E$60,5,FALSE))),('Instruction Barèmes'!$E487*(VLOOKUP('Instruction Barèmes'!$D487,Listes!$A$54:$E$60,3,FALSE))+(VLOOKUP('Instruction Barèmes'!$D487,Listes!$A$54:$E$60,4,FALSE)))))))</f>
        <v/>
      </c>
      <c r="K487" s="240" t="str">
        <f>IF($G487="","",IF($C487=Listes!$B$31,IF('Instruction Barèmes'!$E487&lt;=Listes!$B$42,('Instruction Barèmes'!$E487*(VLOOKUP('Instruction Barèmes'!$D487,Listes!$A$43:$E$49,2,FALSE))),IF('Instruction Barèmes'!$E487&gt;Listes!$D$42,('Instruction Barèmes'!$E487*(VLOOKUP('Instruction Barèmes'!$D487,Listes!$A$43:$E$49,5,FALSE))),('Instruction Barèmes'!$E487*(VLOOKUP('Instruction Barèmes'!$D487,Listes!$A$43:$E$49,3,FALSE))+(VLOOKUP('Instruction Barèmes'!$D487,Listes!$A$43:$E$49,4,FALSE)))))))</f>
        <v/>
      </c>
      <c r="L487" s="240" t="str">
        <f>IF($G487="","",IF($C487=Listes!$B$34,Listes!$I$31,IF($C487=Listes!$B$35,(VLOOKUP('Instruction Barèmes'!$F487,Listes!$E$31:$F$36,2,FALSE)),IF($C487=Listes!$B$33,IF('Instruction Barèmes'!$E487&lt;=Listes!$A$64,'Instruction Barèmes'!$E487*Listes!$A$65,IF('Instruction Barèmes'!$E487&gt;Listes!$D$64,'Instruction Barèmes'!$E487*Listes!$D$65,(('Instruction Barèmes'!$E487*Listes!$B$65)+Listes!$C$65)))))))</f>
        <v/>
      </c>
      <c r="M487" s="279" t="str">
        <f>IF(Barèmes!M486="","",Barèmes!M486)</f>
        <v/>
      </c>
      <c r="N487" s="94" t="str">
        <f t="shared" si="28"/>
        <v/>
      </c>
      <c r="O487" s="254" t="str">
        <f t="shared" si="29"/>
        <v/>
      </c>
      <c r="P487" s="304" t="str">
        <f t="shared" si="30"/>
        <v/>
      </c>
      <c r="Q487" s="285" t="str">
        <f t="shared" si="31"/>
        <v/>
      </c>
      <c r="R487" s="259"/>
      <c r="S487" s="126"/>
    </row>
    <row r="488" spans="1:19" ht="20.100000000000001" customHeight="1" x14ac:dyDescent="0.25">
      <c r="A488" s="244">
        <v>482</v>
      </c>
      <c r="B488" s="252" t="str">
        <f>IF(Barèmes!B487="","",Barèmes!B487)</f>
        <v/>
      </c>
      <c r="C488" s="252" t="str">
        <f>IF(Barèmes!C487="","",Barèmes!C487)</f>
        <v/>
      </c>
      <c r="D488" s="252" t="str">
        <f>IF(Barèmes!D487="","",Barèmes!D487)</f>
        <v/>
      </c>
      <c r="E488" s="252" t="str">
        <f>IF(Barèmes!E487="","",Barèmes!E487)</f>
        <v/>
      </c>
      <c r="F488" s="252" t="str">
        <f>IF(Barèmes!F487="","",Barèmes!F487)</f>
        <v/>
      </c>
      <c r="G488" s="252" t="str">
        <f>IF(Barèmes!G487="","",Barèmes!G487)</f>
        <v/>
      </c>
      <c r="H488" s="252" t="str">
        <f>IF(Barèmes!H487="","",Barèmes!H487)</f>
        <v/>
      </c>
      <c r="I488" s="252" t="str">
        <f>IF(Barèmes!I487="","",Barèmes!I487)</f>
        <v/>
      </c>
      <c r="J488" s="240" t="str">
        <f>IF($G488="","",IF($C488=Listes!$B$32,IF('Instruction Barèmes'!$E488&lt;=Listes!$B$53,('Instruction Barèmes'!$E488*(VLOOKUP('Instruction Barèmes'!$D488,Listes!$A$54:$E$60,2,FALSE))),IF('Instruction Barèmes'!$E488&gt;Listes!$E$53,('Instruction Barèmes'!$E488*(VLOOKUP('Instruction Barèmes'!$D488,Listes!$A$54:$E$60,5,FALSE))),('Instruction Barèmes'!$E488*(VLOOKUP('Instruction Barèmes'!$D488,Listes!$A$54:$E$60,3,FALSE))+(VLOOKUP('Instruction Barèmes'!$D488,Listes!$A$54:$E$60,4,FALSE)))))))</f>
        <v/>
      </c>
      <c r="K488" s="240" t="str">
        <f>IF($G488="","",IF($C488=Listes!$B$31,IF('Instruction Barèmes'!$E488&lt;=Listes!$B$42,('Instruction Barèmes'!$E488*(VLOOKUP('Instruction Barèmes'!$D488,Listes!$A$43:$E$49,2,FALSE))),IF('Instruction Barèmes'!$E488&gt;Listes!$D$42,('Instruction Barèmes'!$E488*(VLOOKUP('Instruction Barèmes'!$D488,Listes!$A$43:$E$49,5,FALSE))),('Instruction Barèmes'!$E488*(VLOOKUP('Instruction Barèmes'!$D488,Listes!$A$43:$E$49,3,FALSE))+(VLOOKUP('Instruction Barèmes'!$D488,Listes!$A$43:$E$49,4,FALSE)))))))</f>
        <v/>
      </c>
      <c r="L488" s="240" t="str">
        <f>IF($G488="","",IF($C488=Listes!$B$34,Listes!$I$31,IF($C488=Listes!$B$35,(VLOOKUP('Instruction Barèmes'!$F488,Listes!$E$31:$F$36,2,FALSE)),IF($C488=Listes!$B$33,IF('Instruction Barèmes'!$E488&lt;=Listes!$A$64,'Instruction Barèmes'!$E488*Listes!$A$65,IF('Instruction Barèmes'!$E488&gt;Listes!$D$64,'Instruction Barèmes'!$E488*Listes!$D$65,(('Instruction Barèmes'!$E488*Listes!$B$65)+Listes!$C$65)))))))</f>
        <v/>
      </c>
      <c r="M488" s="279" t="str">
        <f>IF(Barèmes!M487="","",Barèmes!M487)</f>
        <v/>
      </c>
      <c r="N488" s="94" t="str">
        <f t="shared" si="28"/>
        <v/>
      </c>
      <c r="O488" s="254" t="str">
        <f t="shared" si="29"/>
        <v/>
      </c>
      <c r="P488" s="304" t="str">
        <f t="shared" si="30"/>
        <v/>
      </c>
      <c r="Q488" s="285" t="str">
        <f t="shared" si="31"/>
        <v/>
      </c>
      <c r="R488" s="259"/>
      <c r="S488" s="126"/>
    </row>
    <row r="489" spans="1:19" ht="20.100000000000001" customHeight="1" x14ac:dyDescent="0.25">
      <c r="A489" s="244">
        <v>483</v>
      </c>
      <c r="B489" s="252" t="str">
        <f>IF(Barèmes!B488="","",Barèmes!B488)</f>
        <v/>
      </c>
      <c r="C489" s="252" t="str">
        <f>IF(Barèmes!C488="","",Barèmes!C488)</f>
        <v/>
      </c>
      <c r="D489" s="252" t="str">
        <f>IF(Barèmes!D488="","",Barèmes!D488)</f>
        <v/>
      </c>
      <c r="E489" s="252" t="str">
        <f>IF(Barèmes!E488="","",Barèmes!E488)</f>
        <v/>
      </c>
      <c r="F489" s="252" t="str">
        <f>IF(Barèmes!F488="","",Barèmes!F488)</f>
        <v/>
      </c>
      <c r="G489" s="252" t="str">
        <f>IF(Barèmes!G488="","",Barèmes!G488)</f>
        <v/>
      </c>
      <c r="H489" s="252" t="str">
        <f>IF(Barèmes!H488="","",Barèmes!H488)</f>
        <v/>
      </c>
      <c r="I489" s="252" t="str">
        <f>IF(Barèmes!I488="","",Barèmes!I488)</f>
        <v/>
      </c>
      <c r="J489" s="240" t="str">
        <f>IF($G489="","",IF($C489=Listes!$B$32,IF('Instruction Barèmes'!$E489&lt;=Listes!$B$53,('Instruction Barèmes'!$E489*(VLOOKUP('Instruction Barèmes'!$D489,Listes!$A$54:$E$60,2,FALSE))),IF('Instruction Barèmes'!$E489&gt;Listes!$E$53,('Instruction Barèmes'!$E489*(VLOOKUP('Instruction Barèmes'!$D489,Listes!$A$54:$E$60,5,FALSE))),('Instruction Barèmes'!$E489*(VLOOKUP('Instruction Barèmes'!$D489,Listes!$A$54:$E$60,3,FALSE))+(VLOOKUP('Instruction Barèmes'!$D489,Listes!$A$54:$E$60,4,FALSE)))))))</f>
        <v/>
      </c>
      <c r="K489" s="240" t="str">
        <f>IF($G489="","",IF($C489=Listes!$B$31,IF('Instruction Barèmes'!$E489&lt;=Listes!$B$42,('Instruction Barèmes'!$E489*(VLOOKUP('Instruction Barèmes'!$D489,Listes!$A$43:$E$49,2,FALSE))),IF('Instruction Barèmes'!$E489&gt;Listes!$D$42,('Instruction Barèmes'!$E489*(VLOOKUP('Instruction Barèmes'!$D489,Listes!$A$43:$E$49,5,FALSE))),('Instruction Barèmes'!$E489*(VLOOKUP('Instruction Barèmes'!$D489,Listes!$A$43:$E$49,3,FALSE))+(VLOOKUP('Instruction Barèmes'!$D489,Listes!$A$43:$E$49,4,FALSE)))))))</f>
        <v/>
      </c>
      <c r="L489" s="240" t="str">
        <f>IF($G489="","",IF($C489=Listes!$B$34,Listes!$I$31,IF($C489=Listes!$B$35,(VLOOKUP('Instruction Barèmes'!$F489,Listes!$E$31:$F$36,2,FALSE)),IF($C489=Listes!$B$33,IF('Instruction Barèmes'!$E489&lt;=Listes!$A$64,'Instruction Barèmes'!$E489*Listes!$A$65,IF('Instruction Barèmes'!$E489&gt;Listes!$D$64,'Instruction Barèmes'!$E489*Listes!$D$65,(('Instruction Barèmes'!$E489*Listes!$B$65)+Listes!$C$65)))))))</f>
        <v/>
      </c>
      <c r="M489" s="279" t="str">
        <f>IF(Barèmes!M488="","",Barèmes!M488)</f>
        <v/>
      </c>
      <c r="N489" s="94" t="str">
        <f t="shared" si="28"/>
        <v/>
      </c>
      <c r="O489" s="254" t="str">
        <f t="shared" si="29"/>
        <v/>
      </c>
      <c r="P489" s="304" t="str">
        <f t="shared" si="30"/>
        <v/>
      </c>
      <c r="Q489" s="285" t="str">
        <f t="shared" si="31"/>
        <v/>
      </c>
      <c r="R489" s="259"/>
      <c r="S489" s="126"/>
    </row>
    <row r="490" spans="1:19" ht="20.100000000000001" customHeight="1" x14ac:dyDescent="0.25">
      <c r="A490" s="244">
        <v>484</v>
      </c>
      <c r="B490" s="252" t="str">
        <f>IF(Barèmes!B489="","",Barèmes!B489)</f>
        <v/>
      </c>
      <c r="C490" s="252" t="str">
        <f>IF(Barèmes!C489="","",Barèmes!C489)</f>
        <v/>
      </c>
      <c r="D490" s="252" t="str">
        <f>IF(Barèmes!D489="","",Barèmes!D489)</f>
        <v/>
      </c>
      <c r="E490" s="252" t="str">
        <f>IF(Barèmes!E489="","",Barèmes!E489)</f>
        <v/>
      </c>
      <c r="F490" s="252" t="str">
        <f>IF(Barèmes!F489="","",Barèmes!F489)</f>
        <v/>
      </c>
      <c r="G490" s="252" t="str">
        <f>IF(Barèmes!G489="","",Barèmes!G489)</f>
        <v/>
      </c>
      <c r="H490" s="252" t="str">
        <f>IF(Barèmes!H489="","",Barèmes!H489)</f>
        <v/>
      </c>
      <c r="I490" s="252" t="str">
        <f>IF(Barèmes!I489="","",Barèmes!I489)</f>
        <v/>
      </c>
      <c r="J490" s="240" t="str">
        <f>IF($G490="","",IF($C490=Listes!$B$32,IF('Instruction Barèmes'!$E490&lt;=Listes!$B$53,('Instruction Barèmes'!$E490*(VLOOKUP('Instruction Barèmes'!$D490,Listes!$A$54:$E$60,2,FALSE))),IF('Instruction Barèmes'!$E490&gt;Listes!$E$53,('Instruction Barèmes'!$E490*(VLOOKUP('Instruction Barèmes'!$D490,Listes!$A$54:$E$60,5,FALSE))),('Instruction Barèmes'!$E490*(VLOOKUP('Instruction Barèmes'!$D490,Listes!$A$54:$E$60,3,FALSE))+(VLOOKUP('Instruction Barèmes'!$D490,Listes!$A$54:$E$60,4,FALSE)))))))</f>
        <v/>
      </c>
      <c r="K490" s="240" t="str">
        <f>IF($G490="","",IF($C490=Listes!$B$31,IF('Instruction Barèmes'!$E490&lt;=Listes!$B$42,('Instruction Barèmes'!$E490*(VLOOKUP('Instruction Barèmes'!$D490,Listes!$A$43:$E$49,2,FALSE))),IF('Instruction Barèmes'!$E490&gt;Listes!$D$42,('Instruction Barèmes'!$E490*(VLOOKUP('Instruction Barèmes'!$D490,Listes!$A$43:$E$49,5,FALSE))),('Instruction Barèmes'!$E490*(VLOOKUP('Instruction Barèmes'!$D490,Listes!$A$43:$E$49,3,FALSE))+(VLOOKUP('Instruction Barèmes'!$D490,Listes!$A$43:$E$49,4,FALSE)))))))</f>
        <v/>
      </c>
      <c r="L490" s="240" t="str">
        <f>IF($G490="","",IF($C490=Listes!$B$34,Listes!$I$31,IF($C490=Listes!$B$35,(VLOOKUP('Instruction Barèmes'!$F490,Listes!$E$31:$F$36,2,FALSE)),IF($C490=Listes!$B$33,IF('Instruction Barèmes'!$E490&lt;=Listes!$A$64,'Instruction Barèmes'!$E490*Listes!$A$65,IF('Instruction Barèmes'!$E490&gt;Listes!$D$64,'Instruction Barèmes'!$E490*Listes!$D$65,(('Instruction Barèmes'!$E490*Listes!$B$65)+Listes!$C$65)))))))</f>
        <v/>
      </c>
      <c r="M490" s="279" t="str">
        <f>IF(Barèmes!M489="","",Barèmes!M489)</f>
        <v/>
      </c>
      <c r="N490" s="94" t="str">
        <f t="shared" si="28"/>
        <v/>
      </c>
      <c r="O490" s="254" t="str">
        <f t="shared" si="29"/>
        <v/>
      </c>
      <c r="P490" s="304" t="str">
        <f t="shared" si="30"/>
        <v/>
      </c>
      <c r="Q490" s="285" t="str">
        <f t="shared" si="31"/>
        <v/>
      </c>
      <c r="R490" s="259"/>
      <c r="S490" s="126"/>
    </row>
    <row r="491" spans="1:19" ht="20.100000000000001" customHeight="1" x14ac:dyDescent="0.25">
      <c r="A491" s="244">
        <v>485</v>
      </c>
      <c r="B491" s="252" t="str">
        <f>IF(Barèmes!B490="","",Barèmes!B490)</f>
        <v/>
      </c>
      <c r="C491" s="252" t="str">
        <f>IF(Barèmes!C490="","",Barèmes!C490)</f>
        <v/>
      </c>
      <c r="D491" s="252" t="str">
        <f>IF(Barèmes!D490="","",Barèmes!D490)</f>
        <v/>
      </c>
      <c r="E491" s="252" t="str">
        <f>IF(Barèmes!E490="","",Barèmes!E490)</f>
        <v/>
      </c>
      <c r="F491" s="252" t="str">
        <f>IF(Barèmes!F490="","",Barèmes!F490)</f>
        <v/>
      </c>
      <c r="G491" s="252" t="str">
        <f>IF(Barèmes!G490="","",Barèmes!G490)</f>
        <v/>
      </c>
      <c r="H491" s="252" t="str">
        <f>IF(Barèmes!H490="","",Barèmes!H490)</f>
        <v/>
      </c>
      <c r="I491" s="252" t="str">
        <f>IF(Barèmes!I490="","",Barèmes!I490)</f>
        <v/>
      </c>
      <c r="J491" s="240" t="str">
        <f>IF($G491="","",IF($C491=Listes!$B$32,IF('Instruction Barèmes'!$E491&lt;=Listes!$B$53,('Instruction Barèmes'!$E491*(VLOOKUP('Instruction Barèmes'!$D491,Listes!$A$54:$E$60,2,FALSE))),IF('Instruction Barèmes'!$E491&gt;Listes!$E$53,('Instruction Barèmes'!$E491*(VLOOKUP('Instruction Barèmes'!$D491,Listes!$A$54:$E$60,5,FALSE))),('Instruction Barèmes'!$E491*(VLOOKUP('Instruction Barèmes'!$D491,Listes!$A$54:$E$60,3,FALSE))+(VLOOKUP('Instruction Barèmes'!$D491,Listes!$A$54:$E$60,4,FALSE)))))))</f>
        <v/>
      </c>
      <c r="K491" s="240" t="str">
        <f>IF($G491="","",IF($C491=Listes!$B$31,IF('Instruction Barèmes'!$E491&lt;=Listes!$B$42,('Instruction Barèmes'!$E491*(VLOOKUP('Instruction Barèmes'!$D491,Listes!$A$43:$E$49,2,FALSE))),IF('Instruction Barèmes'!$E491&gt;Listes!$D$42,('Instruction Barèmes'!$E491*(VLOOKUP('Instruction Barèmes'!$D491,Listes!$A$43:$E$49,5,FALSE))),('Instruction Barèmes'!$E491*(VLOOKUP('Instruction Barèmes'!$D491,Listes!$A$43:$E$49,3,FALSE))+(VLOOKUP('Instruction Barèmes'!$D491,Listes!$A$43:$E$49,4,FALSE)))))))</f>
        <v/>
      </c>
      <c r="L491" s="240" t="str">
        <f>IF($G491="","",IF($C491=Listes!$B$34,Listes!$I$31,IF($C491=Listes!$B$35,(VLOOKUP('Instruction Barèmes'!$F491,Listes!$E$31:$F$36,2,FALSE)),IF($C491=Listes!$B$33,IF('Instruction Barèmes'!$E491&lt;=Listes!$A$64,'Instruction Barèmes'!$E491*Listes!$A$65,IF('Instruction Barèmes'!$E491&gt;Listes!$D$64,'Instruction Barèmes'!$E491*Listes!$D$65,(('Instruction Barèmes'!$E491*Listes!$B$65)+Listes!$C$65)))))))</f>
        <v/>
      </c>
      <c r="M491" s="279" t="str">
        <f>IF(Barèmes!M490="","",Barèmes!M490)</f>
        <v/>
      </c>
      <c r="N491" s="94" t="str">
        <f t="shared" si="28"/>
        <v/>
      </c>
      <c r="O491" s="254" t="str">
        <f t="shared" si="29"/>
        <v/>
      </c>
      <c r="P491" s="304" t="str">
        <f t="shared" si="30"/>
        <v/>
      </c>
      <c r="Q491" s="285" t="str">
        <f t="shared" si="31"/>
        <v/>
      </c>
      <c r="R491" s="259"/>
      <c r="S491" s="126"/>
    </row>
    <row r="492" spans="1:19" ht="20.100000000000001" customHeight="1" x14ac:dyDescent="0.25">
      <c r="A492" s="244">
        <v>486</v>
      </c>
      <c r="B492" s="252" t="str">
        <f>IF(Barèmes!B491="","",Barèmes!B491)</f>
        <v/>
      </c>
      <c r="C492" s="252" t="str">
        <f>IF(Barèmes!C491="","",Barèmes!C491)</f>
        <v/>
      </c>
      <c r="D492" s="252" t="str">
        <f>IF(Barèmes!D491="","",Barèmes!D491)</f>
        <v/>
      </c>
      <c r="E492" s="252" t="str">
        <f>IF(Barèmes!E491="","",Barèmes!E491)</f>
        <v/>
      </c>
      <c r="F492" s="252" t="str">
        <f>IF(Barèmes!F491="","",Barèmes!F491)</f>
        <v/>
      </c>
      <c r="G492" s="252" t="str">
        <f>IF(Barèmes!G491="","",Barèmes!G491)</f>
        <v/>
      </c>
      <c r="H492" s="252" t="str">
        <f>IF(Barèmes!H491="","",Barèmes!H491)</f>
        <v/>
      </c>
      <c r="I492" s="252" t="str">
        <f>IF(Barèmes!I491="","",Barèmes!I491)</f>
        <v/>
      </c>
      <c r="J492" s="240" t="str">
        <f>IF($G492="","",IF($C492=Listes!$B$32,IF('Instruction Barèmes'!$E492&lt;=Listes!$B$53,('Instruction Barèmes'!$E492*(VLOOKUP('Instruction Barèmes'!$D492,Listes!$A$54:$E$60,2,FALSE))),IF('Instruction Barèmes'!$E492&gt;Listes!$E$53,('Instruction Barèmes'!$E492*(VLOOKUP('Instruction Barèmes'!$D492,Listes!$A$54:$E$60,5,FALSE))),('Instruction Barèmes'!$E492*(VLOOKUP('Instruction Barèmes'!$D492,Listes!$A$54:$E$60,3,FALSE))+(VLOOKUP('Instruction Barèmes'!$D492,Listes!$A$54:$E$60,4,FALSE)))))))</f>
        <v/>
      </c>
      <c r="K492" s="240" t="str">
        <f>IF($G492="","",IF($C492=Listes!$B$31,IF('Instruction Barèmes'!$E492&lt;=Listes!$B$42,('Instruction Barèmes'!$E492*(VLOOKUP('Instruction Barèmes'!$D492,Listes!$A$43:$E$49,2,FALSE))),IF('Instruction Barèmes'!$E492&gt;Listes!$D$42,('Instruction Barèmes'!$E492*(VLOOKUP('Instruction Barèmes'!$D492,Listes!$A$43:$E$49,5,FALSE))),('Instruction Barèmes'!$E492*(VLOOKUP('Instruction Barèmes'!$D492,Listes!$A$43:$E$49,3,FALSE))+(VLOOKUP('Instruction Barèmes'!$D492,Listes!$A$43:$E$49,4,FALSE)))))))</f>
        <v/>
      </c>
      <c r="L492" s="240" t="str">
        <f>IF($G492="","",IF($C492=Listes!$B$34,Listes!$I$31,IF($C492=Listes!$B$35,(VLOOKUP('Instruction Barèmes'!$F492,Listes!$E$31:$F$36,2,FALSE)),IF($C492=Listes!$B$33,IF('Instruction Barèmes'!$E492&lt;=Listes!$A$64,'Instruction Barèmes'!$E492*Listes!$A$65,IF('Instruction Barèmes'!$E492&gt;Listes!$D$64,'Instruction Barèmes'!$E492*Listes!$D$65,(('Instruction Barèmes'!$E492*Listes!$B$65)+Listes!$C$65)))))))</f>
        <v/>
      </c>
      <c r="M492" s="279" t="str">
        <f>IF(Barèmes!M491="","",Barèmes!M491)</f>
        <v/>
      </c>
      <c r="N492" s="94" t="str">
        <f t="shared" si="28"/>
        <v/>
      </c>
      <c r="O492" s="254" t="str">
        <f t="shared" si="29"/>
        <v/>
      </c>
      <c r="P492" s="304" t="str">
        <f t="shared" si="30"/>
        <v/>
      </c>
      <c r="Q492" s="285" t="str">
        <f t="shared" si="31"/>
        <v/>
      </c>
      <c r="R492" s="259"/>
      <c r="S492" s="126"/>
    </row>
    <row r="493" spans="1:19" ht="20.100000000000001" customHeight="1" x14ac:dyDescent="0.25">
      <c r="A493" s="244">
        <v>487</v>
      </c>
      <c r="B493" s="252" t="str">
        <f>IF(Barèmes!B492="","",Barèmes!B492)</f>
        <v/>
      </c>
      <c r="C493" s="252" t="str">
        <f>IF(Barèmes!C492="","",Barèmes!C492)</f>
        <v/>
      </c>
      <c r="D493" s="252" t="str">
        <f>IF(Barèmes!D492="","",Barèmes!D492)</f>
        <v/>
      </c>
      <c r="E493" s="252" t="str">
        <f>IF(Barèmes!E492="","",Barèmes!E492)</f>
        <v/>
      </c>
      <c r="F493" s="252" t="str">
        <f>IF(Barèmes!F492="","",Barèmes!F492)</f>
        <v/>
      </c>
      <c r="G493" s="252" t="str">
        <f>IF(Barèmes!G492="","",Barèmes!G492)</f>
        <v/>
      </c>
      <c r="H493" s="252" t="str">
        <f>IF(Barèmes!H492="","",Barèmes!H492)</f>
        <v/>
      </c>
      <c r="I493" s="252" t="str">
        <f>IF(Barèmes!I492="","",Barèmes!I492)</f>
        <v/>
      </c>
      <c r="J493" s="240" t="str">
        <f>IF($G493="","",IF($C493=Listes!$B$32,IF('Instruction Barèmes'!$E493&lt;=Listes!$B$53,('Instruction Barèmes'!$E493*(VLOOKUP('Instruction Barèmes'!$D493,Listes!$A$54:$E$60,2,FALSE))),IF('Instruction Barèmes'!$E493&gt;Listes!$E$53,('Instruction Barèmes'!$E493*(VLOOKUP('Instruction Barèmes'!$D493,Listes!$A$54:$E$60,5,FALSE))),('Instruction Barèmes'!$E493*(VLOOKUP('Instruction Barèmes'!$D493,Listes!$A$54:$E$60,3,FALSE))+(VLOOKUP('Instruction Barèmes'!$D493,Listes!$A$54:$E$60,4,FALSE)))))))</f>
        <v/>
      </c>
      <c r="K493" s="240" t="str">
        <f>IF($G493="","",IF($C493=Listes!$B$31,IF('Instruction Barèmes'!$E493&lt;=Listes!$B$42,('Instruction Barèmes'!$E493*(VLOOKUP('Instruction Barèmes'!$D493,Listes!$A$43:$E$49,2,FALSE))),IF('Instruction Barèmes'!$E493&gt;Listes!$D$42,('Instruction Barèmes'!$E493*(VLOOKUP('Instruction Barèmes'!$D493,Listes!$A$43:$E$49,5,FALSE))),('Instruction Barèmes'!$E493*(VLOOKUP('Instruction Barèmes'!$D493,Listes!$A$43:$E$49,3,FALSE))+(VLOOKUP('Instruction Barèmes'!$D493,Listes!$A$43:$E$49,4,FALSE)))))))</f>
        <v/>
      </c>
      <c r="L493" s="240" t="str">
        <f>IF($G493="","",IF($C493=Listes!$B$34,Listes!$I$31,IF($C493=Listes!$B$35,(VLOOKUP('Instruction Barèmes'!$F493,Listes!$E$31:$F$36,2,FALSE)),IF($C493=Listes!$B$33,IF('Instruction Barèmes'!$E493&lt;=Listes!$A$64,'Instruction Barèmes'!$E493*Listes!$A$65,IF('Instruction Barèmes'!$E493&gt;Listes!$D$64,'Instruction Barèmes'!$E493*Listes!$D$65,(('Instruction Barèmes'!$E493*Listes!$B$65)+Listes!$C$65)))))))</f>
        <v/>
      </c>
      <c r="M493" s="279" t="str">
        <f>IF(Barèmes!M492="","",Barèmes!M492)</f>
        <v/>
      </c>
      <c r="N493" s="94" t="str">
        <f t="shared" si="28"/>
        <v/>
      </c>
      <c r="O493" s="254" t="str">
        <f t="shared" si="29"/>
        <v/>
      </c>
      <c r="P493" s="304" t="str">
        <f t="shared" si="30"/>
        <v/>
      </c>
      <c r="Q493" s="285" t="str">
        <f t="shared" si="31"/>
        <v/>
      </c>
      <c r="R493" s="259"/>
      <c r="S493" s="126"/>
    </row>
    <row r="494" spans="1:19" ht="20.100000000000001" customHeight="1" x14ac:dyDescent="0.25">
      <c r="A494" s="244">
        <v>488</v>
      </c>
      <c r="B494" s="252" t="str">
        <f>IF(Barèmes!B493="","",Barèmes!B493)</f>
        <v/>
      </c>
      <c r="C494" s="252" t="str">
        <f>IF(Barèmes!C493="","",Barèmes!C493)</f>
        <v/>
      </c>
      <c r="D494" s="252" t="str">
        <f>IF(Barèmes!D493="","",Barèmes!D493)</f>
        <v/>
      </c>
      <c r="E494" s="252" t="str">
        <f>IF(Barèmes!E493="","",Barèmes!E493)</f>
        <v/>
      </c>
      <c r="F494" s="252" t="str">
        <f>IF(Barèmes!F493="","",Barèmes!F493)</f>
        <v/>
      </c>
      <c r="G494" s="252" t="str">
        <f>IF(Barèmes!G493="","",Barèmes!G493)</f>
        <v/>
      </c>
      <c r="H494" s="252" t="str">
        <f>IF(Barèmes!H493="","",Barèmes!H493)</f>
        <v/>
      </c>
      <c r="I494" s="252" t="str">
        <f>IF(Barèmes!I493="","",Barèmes!I493)</f>
        <v/>
      </c>
      <c r="J494" s="240" t="str">
        <f>IF($G494="","",IF($C494=Listes!$B$32,IF('Instruction Barèmes'!$E494&lt;=Listes!$B$53,('Instruction Barèmes'!$E494*(VLOOKUP('Instruction Barèmes'!$D494,Listes!$A$54:$E$60,2,FALSE))),IF('Instruction Barèmes'!$E494&gt;Listes!$E$53,('Instruction Barèmes'!$E494*(VLOOKUP('Instruction Barèmes'!$D494,Listes!$A$54:$E$60,5,FALSE))),('Instruction Barèmes'!$E494*(VLOOKUP('Instruction Barèmes'!$D494,Listes!$A$54:$E$60,3,FALSE))+(VLOOKUP('Instruction Barèmes'!$D494,Listes!$A$54:$E$60,4,FALSE)))))))</f>
        <v/>
      </c>
      <c r="K494" s="240" t="str">
        <f>IF($G494="","",IF($C494=Listes!$B$31,IF('Instruction Barèmes'!$E494&lt;=Listes!$B$42,('Instruction Barèmes'!$E494*(VLOOKUP('Instruction Barèmes'!$D494,Listes!$A$43:$E$49,2,FALSE))),IF('Instruction Barèmes'!$E494&gt;Listes!$D$42,('Instruction Barèmes'!$E494*(VLOOKUP('Instruction Barèmes'!$D494,Listes!$A$43:$E$49,5,FALSE))),('Instruction Barèmes'!$E494*(VLOOKUP('Instruction Barèmes'!$D494,Listes!$A$43:$E$49,3,FALSE))+(VLOOKUP('Instruction Barèmes'!$D494,Listes!$A$43:$E$49,4,FALSE)))))))</f>
        <v/>
      </c>
      <c r="L494" s="240" t="str">
        <f>IF($G494="","",IF($C494=Listes!$B$34,Listes!$I$31,IF($C494=Listes!$B$35,(VLOOKUP('Instruction Barèmes'!$F494,Listes!$E$31:$F$36,2,FALSE)),IF($C494=Listes!$B$33,IF('Instruction Barèmes'!$E494&lt;=Listes!$A$64,'Instruction Barèmes'!$E494*Listes!$A$65,IF('Instruction Barèmes'!$E494&gt;Listes!$D$64,'Instruction Barèmes'!$E494*Listes!$D$65,(('Instruction Barèmes'!$E494*Listes!$B$65)+Listes!$C$65)))))))</f>
        <v/>
      </c>
      <c r="M494" s="279" t="str">
        <f>IF(Barèmes!M493="","",Barèmes!M493)</f>
        <v/>
      </c>
      <c r="N494" s="94" t="str">
        <f t="shared" si="28"/>
        <v/>
      </c>
      <c r="O494" s="254" t="str">
        <f t="shared" si="29"/>
        <v/>
      </c>
      <c r="P494" s="304" t="str">
        <f t="shared" si="30"/>
        <v/>
      </c>
      <c r="Q494" s="285" t="str">
        <f t="shared" si="31"/>
        <v/>
      </c>
      <c r="R494" s="259"/>
      <c r="S494" s="126"/>
    </row>
    <row r="495" spans="1:19" ht="20.100000000000001" customHeight="1" x14ac:dyDescent="0.25">
      <c r="A495" s="244">
        <v>489</v>
      </c>
      <c r="B495" s="252" t="str">
        <f>IF(Barèmes!B494="","",Barèmes!B494)</f>
        <v/>
      </c>
      <c r="C495" s="252" t="str">
        <f>IF(Barèmes!C494="","",Barèmes!C494)</f>
        <v/>
      </c>
      <c r="D495" s="252" t="str">
        <f>IF(Barèmes!D494="","",Barèmes!D494)</f>
        <v/>
      </c>
      <c r="E495" s="252" t="str">
        <f>IF(Barèmes!E494="","",Barèmes!E494)</f>
        <v/>
      </c>
      <c r="F495" s="252" t="str">
        <f>IF(Barèmes!F494="","",Barèmes!F494)</f>
        <v/>
      </c>
      <c r="G495" s="252" t="str">
        <f>IF(Barèmes!G494="","",Barèmes!G494)</f>
        <v/>
      </c>
      <c r="H495" s="252" t="str">
        <f>IF(Barèmes!H494="","",Barèmes!H494)</f>
        <v/>
      </c>
      <c r="I495" s="252" t="str">
        <f>IF(Barèmes!I494="","",Barèmes!I494)</f>
        <v/>
      </c>
      <c r="J495" s="240" t="str">
        <f>IF($G495="","",IF($C495=Listes!$B$32,IF('Instruction Barèmes'!$E495&lt;=Listes!$B$53,('Instruction Barèmes'!$E495*(VLOOKUP('Instruction Barèmes'!$D495,Listes!$A$54:$E$60,2,FALSE))),IF('Instruction Barèmes'!$E495&gt;Listes!$E$53,('Instruction Barèmes'!$E495*(VLOOKUP('Instruction Barèmes'!$D495,Listes!$A$54:$E$60,5,FALSE))),('Instruction Barèmes'!$E495*(VLOOKUP('Instruction Barèmes'!$D495,Listes!$A$54:$E$60,3,FALSE))+(VLOOKUP('Instruction Barèmes'!$D495,Listes!$A$54:$E$60,4,FALSE)))))))</f>
        <v/>
      </c>
      <c r="K495" s="240" t="str">
        <f>IF($G495="","",IF($C495=Listes!$B$31,IF('Instruction Barèmes'!$E495&lt;=Listes!$B$42,('Instruction Barèmes'!$E495*(VLOOKUP('Instruction Barèmes'!$D495,Listes!$A$43:$E$49,2,FALSE))),IF('Instruction Barèmes'!$E495&gt;Listes!$D$42,('Instruction Barèmes'!$E495*(VLOOKUP('Instruction Barèmes'!$D495,Listes!$A$43:$E$49,5,FALSE))),('Instruction Barèmes'!$E495*(VLOOKUP('Instruction Barèmes'!$D495,Listes!$A$43:$E$49,3,FALSE))+(VLOOKUP('Instruction Barèmes'!$D495,Listes!$A$43:$E$49,4,FALSE)))))))</f>
        <v/>
      </c>
      <c r="L495" s="240" t="str">
        <f>IF($G495="","",IF($C495=Listes!$B$34,Listes!$I$31,IF($C495=Listes!$B$35,(VLOOKUP('Instruction Barèmes'!$F495,Listes!$E$31:$F$36,2,FALSE)),IF($C495=Listes!$B$33,IF('Instruction Barèmes'!$E495&lt;=Listes!$A$64,'Instruction Barèmes'!$E495*Listes!$A$65,IF('Instruction Barèmes'!$E495&gt;Listes!$D$64,'Instruction Barèmes'!$E495*Listes!$D$65,(('Instruction Barèmes'!$E495*Listes!$B$65)+Listes!$C$65)))))))</f>
        <v/>
      </c>
      <c r="M495" s="279" t="str">
        <f>IF(Barèmes!M494="","",Barèmes!M494)</f>
        <v/>
      </c>
      <c r="N495" s="94" t="str">
        <f t="shared" si="28"/>
        <v/>
      </c>
      <c r="O495" s="254" t="str">
        <f t="shared" si="29"/>
        <v/>
      </c>
      <c r="P495" s="304" t="str">
        <f t="shared" si="30"/>
        <v/>
      </c>
      <c r="Q495" s="285" t="str">
        <f t="shared" si="31"/>
        <v/>
      </c>
      <c r="R495" s="259"/>
      <c r="S495" s="126"/>
    </row>
    <row r="496" spans="1:19" ht="20.100000000000001" customHeight="1" x14ac:dyDescent="0.25">
      <c r="A496" s="244">
        <v>490</v>
      </c>
      <c r="B496" s="252" t="str">
        <f>IF(Barèmes!B495="","",Barèmes!B495)</f>
        <v/>
      </c>
      <c r="C496" s="252" t="str">
        <f>IF(Barèmes!C495="","",Barèmes!C495)</f>
        <v/>
      </c>
      <c r="D496" s="252" t="str">
        <f>IF(Barèmes!D495="","",Barèmes!D495)</f>
        <v/>
      </c>
      <c r="E496" s="252" t="str">
        <f>IF(Barèmes!E495="","",Barèmes!E495)</f>
        <v/>
      </c>
      <c r="F496" s="252" t="str">
        <f>IF(Barèmes!F495="","",Barèmes!F495)</f>
        <v/>
      </c>
      <c r="G496" s="252" t="str">
        <f>IF(Barèmes!G495="","",Barèmes!G495)</f>
        <v/>
      </c>
      <c r="H496" s="252" t="str">
        <f>IF(Barèmes!H495="","",Barèmes!H495)</f>
        <v/>
      </c>
      <c r="I496" s="252" t="str">
        <f>IF(Barèmes!I495="","",Barèmes!I495)</f>
        <v/>
      </c>
      <c r="J496" s="240" t="str">
        <f>IF($G496="","",IF($C496=Listes!$B$32,IF('Instruction Barèmes'!$E496&lt;=Listes!$B$53,('Instruction Barèmes'!$E496*(VLOOKUP('Instruction Barèmes'!$D496,Listes!$A$54:$E$60,2,FALSE))),IF('Instruction Barèmes'!$E496&gt;Listes!$E$53,('Instruction Barèmes'!$E496*(VLOOKUP('Instruction Barèmes'!$D496,Listes!$A$54:$E$60,5,FALSE))),('Instruction Barèmes'!$E496*(VLOOKUP('Instruction Barèmes'!$D496,Listes!$A$54:$E$60,3,FALSE))+(VLOOKUP('Instruction Barèmes'!$D496,Listes!$A$54:$E$60,4,FALSE)))))))</f>
        <v/>
      </c>
      <c r="K496" s="240" t="str">
        <f>IF($G496="","",IF($C496=Listes!$B$31,IF('Instruction Barèmes'!$E496&lt;=Listes!$B$42,('Instruction Barèmes'!$E496*(VLOOKUP('Instruction Barèmes'!$D496,Listes!$A$43:$E$49,2,FALSE))),IF('Instruction Barèmes'!$E496&gt;Listes!$D$42,('Instruction Barèmes'!$E496*(VLOOKUP('Instruction Barèmes'!$D496,Listes!$A$43:$E$49,5,FALSE))),('Instruction Barèmes'!$E496*(VLOOKUP('Instruction Barèmes'!$D496,Listes!$A$43:$E$49,3,FALSE))+(VLOOKUP('Instruction Barèmes'!$D496,Listes!$A$43:$E$49,4,FALSE)))))))</f>
        <v/>
      </c>
      <c r="L496" s="240" t="str">
        <f>IF($G496="","",IF($C496=Listes!$B$34,Listes!$I$31,IF($C496=Listes!$B$35,(VLOOKUP('Instruction Barèmes'!$F496,Listes!$E$31:$F$36,2,FALSE)),IF($C496=Listes!$B$33,IF('Instruction Barèmes'!$E496&lt;=Listes!$A$64,'Instruction Barèmes'!$E496*Listes!$A$65,IF('Instruction Barèmes'!$E496&gt;Listes!$D$64,'Instruction Barèmes'!$E496*Listes!$D$65,(('Instruction Barèmes'!$E496*Listes!$B$65)+Listes!$C$65)))))))</f>
        <v/>
      </c>
      <c r="M496" s="279" t="str">
        <f>IF(Barèmes!M495="","",Barèmes!M495)</f>
        <v/>
      </c>
      <c r="N496" s="94" t="str">
        <f t="shared" si="28"/>
        <v/>
      </c>
      <c r="O496" s="254" t="str">
        <f t="shared" si="29"/>
        <v/>
      </c>
      <c r="P496" s="304" t="str">
        <f t="shared" si="30"/>
        <v/>
      </c>
      <c r="Q496" s="285" t="str">
        <f t="shared" si="31"/>
        <v/>
      </c>
      <c r="R496" s="259"/>
      <c r="S496" s="126"/>
    </row>
    <row r="497" spans="1:19" ht="20.100000000000001" customHeight="1" x14ac:dyDescent="0.25">
      <c r="A497" s="244">
        <v>491</v>
      </c>
      <c r="B497" s="252" t="str">
        <f>IF(Barèmes!B496="","",Barèmes!B496)</f>
        <v/>
      </c>
      <c r="C497" s="252" t="str">
        <f>IF(Barèmes!C496="","",Barèmes!C496)</f>
        <v/>
      </c>
      <c r="D497" s="252" t="str">
        <f>IF(Barèmes!D496="","",Barèmes!D496)</f>
        <v/>
      </c>
      <c r="E497" s="252" t="str">
        <f>IF(Barèmes!E496="","",Barèmes!E496)</f>
        <v/>
      </c>
      <c r="F497" s="252" t="str">
        <f>IF(Barèmes!F496="","",Barèmes!F496)</f>
        <v/>
      </c>
      <c r="G497" s="252" t="str">
        <f>IF(Barèmes!G496="","",Barèmes!G496)</f>
        <v/>
      </c>
      <c r="H497" s="252" t="str">
        <f>IF(Barèmes!H496="","",Barèmes!H496)</f>
        <v/>
      </c>
      <c r="I497" s="252" t="str">
        <f>IF(Barèmes!I496="","",Barèmes!I496)</f>
        <v/>
      </c>
      <c r="J497" s="240" t="str">
        <f>IF($G497="","",IF($C497=Listes!$B$32,IF('Instruction Barèmes'!$E497&lt;=Listes!$B$53,('Instruction Barèmes'!$E497*(VLOOKUP('Instruction Barèmes'!$D497,Listes!$A$54:$E$60,2,FALSE))),IF('Instruction Barèmes'!$E497&gt;Listes!$E$53,('Instruction Barèmes'!$E497*(VLOOKUP('Instruction Barèmes'!$D497,Listes!$A$54:$E$60,5,FALSE))),('Instruction Barèmes'!$E497*(VLOOKUP('Instruction Barèmes'!$D497,Listes!$A$54:$E$60,3,FALSE))+(VLOOKUP('Instruction Barèmes'!$D497,Listes!$A$54:$E$60,4,FALSE)))))))</f>
        <v/>
      </c>
      <c r="K497" s="240" t="str">
        <f>IF($G497="","",IF($C497=Listes!$B$31,IF('Instruction Barèmes'!$E497&lt;=Listes!$B$42,('Instruction Barèmes'!$E497*(VLOOKUP('Instruction Barèmes'!$D497,Listes!$A$43:$E$49,2,FALSE))),IF('Instruction Barèmes'!$E497&gt;Listes!$D$42,('Instruction Barèmes'!$E497*(VLOOKUP('Instruction Barèmes'!$D497,Listes!$A$43:$E$49,5,FALSE))),('Instruction Barèmes'!$E497*(VLOOKUP('Instruction Barèmes'!$D497,Listes!$A$43:$E$49,3,FALSE))+(VLOOKUP('Instruction Barèmes'!$D497,Listes!$A$43:$E$49,4,FALSE)))))))</f>
        <v/>
      </c>
      <c r="L497" s="240" t="str">
        <f>IF($G497="","",IF($C497=Listes!$B$34,Listes!$I$31,IF($C497=Listes!$B$35,(VLOOKUP('Instruction Barèmes'!$F497,Listes!$E$31:$F$36,2,FALSE)),IF($C497=Listes!$B$33,IF('Instruction Barèmes'!$E497&lt;=Listes!$A$64,'Instruction Barèmes'!$E497*Listes!$A$65,IF('Instruction Barèmes'!$E497&gt;Listes!$D$64,'Instruction Barèmes'!$E497*Listes!$D$65,(('Instruction Barèmes'!$E497*Listes!$B$65)+Listes!$C$65)))))))</f>
        <v/>
      </c>
      <c r="M497" s="279" t="str">
        <f>IF(Barèmes!M496="","",Barèmes!M496)</f>
        <v/>
      </c>
      <c r="N497" s="94" t="str">
        <f t="shared" si="28"/>
        <v/>
      </c>
      <c r="O497" s="254" t="str">
        <f t="shared" si="29"/>
        <v/>
      </c>
      <c r="P497" s="304" t="str">
        <f t="shared" si="30"/>
        <v/>
      </c>
      <c r="Q497" s="285" t="str">
        <f t="shared" si="31"/>
        <v/>
      </c>
      <c r="R497" s="259"/>
      <c r="S497" s="126"/>
    </row>
    <row r="498" spans="1:19" ht="20.100000000000001" customHeight="1" x14ac:dyDescent="0.25">
      <c r="A498" s="244">
        <v>492</v>
      </c>
      <c r="B498" s="252" t="str">
        <f>IF(Barèmes!B497="","",Barèmes!B497)</f>
        <v/>
      </c>
      <c r="C498" s="252" t="str">
        <f>IF(Barèmes!C497="","",Barèmes!C497)</f>
        <v/>
      </c>
      <c r="D498" s="252" t="str">
        <f>IF(Barèmes!D497="","",Barèmes!D497)</f>
        <v/>
      </c>
      <c r="E498" s="252" t="str">
        <f>IF(Barèmes!E497="","",Barèmes!E497)</f>
        <v/>
      </c>
      <c r="F498" s="252" t="str">
        <f>IF(Barèmes!F497="","",Barèmes!F497)</f>
        <v/>
      </c>
      <c r="G498" s="252" t="str">
        <f>IF(Barèmes!G497="","",Barèmes!G497)</f>
        <v/>
      </c>
      <c r="H498" s="252" t="str">
        <f>IF(Barèmes!H497="","",Barèmes!H497)</f>
        <v/>
      </c>
      <c r="I498" s="252" t="str">
        <f>IF(Barèmes!I497="","",Barèmes!I497)</f>
        <v/>
      </c>
      <c r="J498" s="240" t="str">
        <f>IF($G498="","",IF($C498=Listes!$B$32,IF('Instruction Barèmes'!$E498&lt;=Listes!$B$53,('Instruction Barèmes'!$E498*(VLOOKUP('Instruction Barèmes'!$D498,Listes!$A$54:$E$60,2,FALSE))),IF('Instruction Barèmes'!$E498&gt;Listes!$E$53,('Instruction Barèmes'!$E498*(VLOOKUP('Instruction Barèmes'!$D498,Listes!$A$54:$E$60,5,FALSE))),('Instruction Barèmes'!$E498*(VLOOKUP('Instruction Barèmes'!$D498,Listes!$A$54:$E$60,3,FALSE))+(VLOOKUP('Instruction Barèmes'!$D498,Listes!$A$54:$E$60,4,FALSE)))))))</f>
        <v/>
      </c>
      <c r="K498" s="240" t="str">
        <f>IF($G498="","",IF($C498=Listes!$B$31,IF('Instruction Barèmes'!$E498&lt;=Listes!$B$42,('Instruction Barèmes'!$E498*(VLOOKUP('Instruction Barèmes'!$D498,Listes!$A$43:$E$49,2,FALSE))),IF('Instruction Barèmes'!$E498&gt;Listes!$D$42,('Instruction Barèmes'!$E498*(VLOOKUP('Instruction Barèmes'!$D498,Listes!$A$43:$E$49,5,FALSE))),('Instruction Barèmes'!$E498*(VLOOKUP('Instruction Barèmes'!$D498,Listes!$A$43:$E$49,3,FALSE))+(VLOOKUP('Instruction Barèmes'!$D498,Listes!$A$43:$E$49,4,FALSE)))))))</f>
        <v/>
      </c>
      <c r="L498" s="240" t="str">
        <f>IF($G498="","",IF($C498=Listes!$B$34,Listes!$I$31,IF($C498=Listes!$B$35,(VLOOKUP('Instruction Barèmes'!$F498,Listes!$E$31:$F$36,2,FALSE)),IF($C498=Listes!$B$33,IF('Instruction Barèmes'!$E498&lt;=Listes!$A$64,'Instruction Barèmes'!$E498*Listes!$A$65,IF('Instruction Barèmes'!$E498&gt;Listes!$D$64,'Instruction Barèmes'!$E498*Listes!$D$65,(('Instruction Barèmes'!$E498*Listes!$B$65)+Listes!$C$65)))))))</f>
        <v/>
      </c>
      <c r="M498" s="279" t="str">
        <f>IF(Barèmes!M497="","",Barèmes!M497)</f>
        <v/>
      </c>
      <c r="N498" s="94" t="str">
        <f t="shared" si="28"/>
        <v/>
      </c>
      <c r="O498" s="254" t="str">
        <f t="shared" si="29"/>
        <v/>
      </c>
      <c r="P498" s="304" t="str">
        <f t="shared" si="30"/>
        <v/>
      </c>
      <c r="Q498" s="285" t="str">
        <f t="shared" si="31"/>
        <v/>
      </c>
      <c r="R498" s="259"/>
      <c r="S498" s="126"/>
    </row>
    <row r="499" spans="1:19" ht="20.100000000000001" customHeight="1" x14ac:dyDescent="0.25">
      <c r="A499" s="244">
        <v>493</v>
      </c>
      <c r="B499" s="252" t="str">
        <f>IF(Barèmes!B498="","",Barèmes!B498)</f>
        <v/>
      </c>
      <c r="C499" s="252" t="str">
        <f>IF(Barèmes!C498="","",Barèmes!C498)</f>
        <v/>
      </c>
      <c r="D499" s="252" t="str">
        <f>IF(Barèmes!D498="","",Barèmes!D498)</f>
        <v/>
      </c>
      <c r="E499" s="252" t="str">
        <f>IF(Barèmes!E498="","",Barèmes!E498)</f>
        <v/>
      </c>
      <c r="F499" s="252" t="str">
        <f>IF(Barèmes!F498="","",Barèmes!F498)</f>
        <v/>
      </c>
      <c r="G499" s="252" t="str">
        <f>IF(Barèmes!G498="","",Barèmes!G498)</f>
        <v/>
      </c>
      <c r="H499" s="252" t="str">
        <f>IF(Barèmes!H498="","",Barèmes!H498)</f>
        <v/>
      </c>
      <c r="I499" s="252" t="str">
        <f>IF(Barèmes!I498="","",Barèmes!I498)</f>
        <v/>
      </c>
      <c r="J499" s="240" t="str">
        <f>IF($G499="","",IF($C499=Listes!$B$32,IF('Instruction Barèmes'!$E499&lt;=Listes!$B$53,('Instruction Barèmes'!$E499*(VLOOKUP('Instruction Barèmes'!$D499,Listes!$A$54:$E$60,2,FALSE))),IF('Instruction Barèmes'!$E499&gt;Listes!$E$53,('Instruction Barèmes'!$E499*(VLOOKUP('Instruction Barèmes'!$D499,Listes!$A$54:$E$60,5,FALSE))),('Instruction Barèmes'!$E499*(VLOOKUP('Instruction Barèmes'!$D499,Listes!$A$54:$E$60,3,FALSE))+(VLOOKUP('Instruction Barèmes'!$D499,Listes!$A$54:$E$60,4,FALSE)))))))</f>
        <v/>
      </c>
      <c r="K499" s="240" t="str">
        <f>IF($G499="","",IF($C499=Listes!$B$31,IF('Instruction Barèmes'!$E499&lt;=Listes!$B$42,('Instruction Barèmes'!$E499*(VLOOKUP('Instruction Barèmes'!$D499,Listes!$A$43:$E$49,2,FALSE))),IF('Instruction Barèmes'!$E499&gt;Listes!$D$42,('Instruction Barèmes'!$E499*(VLOOKUP('Instruction Barèmes'!$D499,Listes!$A$43:$E$49,5,FALSE))),('Instruction Barèmes'!$E499*(VLOOKUP('Instruction Barèmes'!$D499,Listes!$A$43:$E$49,3,FALSE))+(VLOOKUP('Instruction Barèmes'!$D499,Listes!$A$43:$E$49,4,FALSE)))))))</f>
        <v/>
      </c>
      <c r="L499" s="240" t="str">
        <f>IF($G499="","",IF($C499=Listes!$B$34,Listes!$I$31,IF($C499=Listes!$B$35,(VLOOKUP('Instruction Barèmes'!$F499,Listes!$E$31:$F$36,2,FALSE)),IF($C499=Listes!$B$33,IF('Instruction Barèmes'!$E499&lt;=Listes!$A$64,'Instruction Barèmes'!$E499*Listes!$A$65,IF('Instruction Barèmes'!$E499&gt;Listes!$D$64,'Instruction Barèmes'!$E499*Listes!$D$65,(('Instruction Barèmes'!$E499*Listes!$B$65)+Listes!$C$65)))))))</f>
        <v/>
      </c>
      <c r="M499" s="279" t="str">
        <f>IF(Barèmes!M498="","",Barèmes!M498)</f>
        <v/>
      </c>
      <c r="N499" s="94" t="str">
        <f t="shared" si="28"/>
        <v/>
      </c>
      <c r="O499" s="254" t="str">
        <f t="shared" si="29"/>
        <v/>
      </c>
      <c r="P499" s="304" t="str">
        <f t="shared" si="30"/>
        <v/>
      </c>
      <c r="Q499" s="285" t="str">
        <f t="shared" si="31"/>
        <v/>
      </c>
      <c r="R499" s="259"/>
      <c r="S499" s="126"/>
    </row>
    <row r="500" spans="1:19" ht="20.100000000000001" customHeight="1" x14ac:dyDescent="0.25">
      <c r="A500" s="244">
        <v>494</v>
      </c>
      <c r="B500" s="252" t="str">
        <f>IF(Barèmes!B499="","",Barèmes!B499)</f>
        <v/>
      </c>
      <c r="C500" s="252" t="str">
        <f>IF(Barèmes!C499="","",Barèmes!C499)</f>
        <v/>
      </c>
      <c r="D500" s="252" t="str">
        <f>IF(Barèmes!D499="","",Barèmes!D499)</f>
        <v/>
      </c>
      <c r="E500" s="252" t="str">
        <f>IF(Barèmes!E499="","",Barèmes!E499)</f>
        <v/>
      </c>
      <c r="F500" s="252" t="str">
        <f>IF(Barèmes!F499="","",Barèmes!F499)</f>
        <v/>
      </c>
      <c r="G500" s="252" t="str">
        <f>IF(Barèmes!G499="","",Barèmes!G499)</f>
        <v/>
      </c>
      <c r="H500" s="252" t="str">
        <f>IF(Barèmes!H499="","",Barèmes!H499)</f>
        <v/>
      </c>
      <c r="I500" s="252" t="str">
        <f>IF(Barèmes!I499="","",Barèmes!I499)</f>
        <v/>
      </c>
      <c r="J500" s="240" t="str">
        <f>IF($G500="","",IF($C500=Listes!$B$32,IF('Instruction Barèmes'!$E500&lt;=Listes!$B$53,('Instruction Barèmes'!$E500*(VLOOKUP('Instruction Barèmes'!$D500,Listes!$A$54:$E$60,2,FALSE))),IF('Instruction Barèmes'!$E500&gt;Listes!$E$53,('Instruction Barèmes'!$E500*(VLOOKUP('Instruction Barèmes'!$D500,Listes!$A$54:$E$60,5,FALSE))),('Instruction Barèmes'!$E500*(VLOOKUP('Instruction Barèmes'!$D500,Listes!$A$54:$E$60,3,FALSE))+(VLOOKUP('Instruction Barèmes'!$D500,Listes!$A$54:$E$60,4,FALSE)))))))</f>
        <v/>
      </c>
      <c r="K500" s="240" t="str">
        <f>IF($G500="","",IF($C500=Listes!$B$31,IF('Instruction Barèmes'!$E500&lt;=Listes!$B$42,('Instruction Barèmes'!$E500*(VLOOKUP('Instruction Barèmes'!$D500,Listes!$A$43:$E$49,2,FALSE))),IF('Instruction Barèmes'!$E500&gt;Listes!$D$42,('Instruction Barèmes'!$E500*(VLOOKUP('Instruction Barèmes'!$D500,Listes!$A$43:$E$49,5,FALSE))),('Instruction Barèmes'!$E500*(VLOOKUP('Instruction Barèmes'!$D500,Listes!$A$43:$E$49,3,FALSE))+(VLOOKUP('Instruction Barèmes'!$D500,Listes!$A$43:$E$49,4,FALSE)))))))</f>
        <v/>
      </c>
      <c r="L500" s="240" t="str">
        <f>IF($G500="","",IF($C500=Listes!$B$34,Listes!$I$31,IF($C500=Listes!$B$35,(VLOOKUP('Instruction Barèmes'!$F500,Listes!$E$31:$F$36,2,FALSE)),IF($C500=Listes!$B$33,IF('Instruction Barèmes'!$E500&lt;=Listes!$A$64,'Instruction Barèmes'!$E500*Listes!$A$65,IF('Instruction Barèmes'!$E500&gt;Listes!$D$64,'Instruction Barèmes'!$E500*Listes!$D$65,(('Instruction Barèmes'!$E500*Listes!$B$65)+Listes!$C$65)))))))</f>
        <v/>
      </c>
      <c r="M500" s="279" t="str">
        <f>IF(Barèmes!M499="","",Barèmes!M499)</f>
        <v/>
      </c>
      <c r="N500" s="94" t="str">
        <f t="shared" si="28"/>
        <v/>
      </c>
      <c r="O500" s="254" t="str">
        <f t="shared" si="29"/>
        <v/>
      </c>
      <c r="P500" s="304" t="str">
        <f t="shared" si="30"/>
        <v/>
      </c>
      <c r="Q500" s="285" t="str">
        <f t="shared" si="31"/>
        <v/>
      </c>
      <c r="R500" s="259"/>
      <c r="S500" s="126"/>
    </row>
    <row r="501" spans="1:19" ht="20.100000000000001" customHeight="1" x14ac:dyDescent="0.25">
      <c r="A501" s="244">
        <v>495</v>
      </c>
      <c r="B501" s="252" t="str">
        <f>IF(Barèmes!B500="","",Barèmes!B500)</f>
        <v/>
      </c>
      <c r="C501" s="252" t="str">
        <f>IF(Barèmes!C500="","",Barèmes!C500)</f>
        <v/>
      </c>
      <c r="D501" s="252" t="str">
        <f>IF(Barèmes!D500="","",Barèmes!D500)</f>
        <v/>
      </c>
      <c r="E501" s="252" t="str">
        <f>IF(Barèmes!E500="","",Barèmes!E500)</f>
        <v/>
      </c>
      <c r="F501" s="252" t="str">
        <f>IF(Barèmes!F500="","",Barèmes!F500)</f>
        <v/>
      </c>
      <c r="G501" s="252" t="str">
        <f>IF(Barèmes!G500="","",Barèmes!G500)</f>
        <v/>
      </c>
      <c r="H501" s="252" t="str">
        <f>IF(Barèmes!H500="","",Barèmes!H500)</f>
        <v/>
      </c>
      <c r="I501" s="252" t="str">
        <f>IF(Barèmes!I500="","",Barèmes!I500)</f>
        <v/>
      </c>
      <c r="J501" s="240" t="str">
        <f>IF($G501="","",IF($C501=Listes!$B$32,IF('Instruction Barèmes'!$E501&lt;=Listes!$B$53,('Instruction Barèmes'!$E501*(VLOOKUP('Instruction Barèmes'!$D501,Listes!$A$54:$E$60,2,FALSE))),IF('Instruction Barèmes'!$E501&gt;Listes!$E$53,('Instruction Barèmes'!$E501*(VLOOKUP('Instruction Barèmes'!$D501,Listes!$A$54:$E$60,5,FALSE))),('Instruction Barèmes'!$E501*(VLOOKUP('Instruction Barèmes'!$D501,Listes!$A$54:$E$60,3,FALSE))+(VLOOKUP('Instruction Barèmes'!$D501,Listes!$A$54:$E$60,4,FALSE)))))))</f>
        <v/>
      </c>
      <c r="K501" s="240" t="str">
        <f>IF($G501="","",IF($C501=Listes!$B$31,IF('Instruction Barèmes'!$E501&lt;=Listes!$B$42,('Instruction Barèmes'!$E501*(VLOOKUP('Instruction Barèmes'!$D501,Listes!$A$43:$E$49,2,FALSE))),IF('Instruction Barèmes'!$E501&gt;Listes!$D$42,('Instruction Barèmes'!$E501*(VLOOKUP('Instruction Barèmes'!$D501,Listes!$A$43:$E$49,5,FALSE))),('Instruction Barèmes'!$E501*(VLOOKUP('Instruction Barèmes'!$D501,Listes!$A$43:$E$49,3,FALSE))+(VLOOKUP('Instruction Barèmes'!$D501,Listes!$A$43:$E$49,4,FALSE)))))))</f>
        <v/>
      </c>
      <c r="L501" s="240" t="str">
        <f>IF($G501="","",IF($C501=Listes!$B$34,Listes!$I$31,IF($C501=Listes!$B$35,(VLOOKUP('Instruction Barèmes'!$F501,Listes!$E$31:$F$36,2,FALSE)),IF($C501=Listes!$B$33,IF('Instruction Barèmes'!$E501&lt;=Listes!$A$64,'Instruction Barèmes'!$E501*Listes!$A$65,IF('Instruction Barèmes'!$E501&gt;Listes!$D$64,'Instruction Barèmes'!$E501*Listes!$D$65,(('Instruction Barèmes'!$E501*Listes!$B$65)+Listes!$C$65)))))))</f>
        <v/>
      </c>
      <c r="M501" s="279" t="str">
        <f>IF(Barèmes!M500="","",Barèmes!M500)</f>
        <v/>
      </c>
      <c r="N501" s="94" t="str">
        <f t="shared" si="28"/>
        <v/>
      </c>
      <c r="O501" s="254" t="str">
        <f t="shared" si="29"/>
        <v/>
      </c>
      <c r="P501" s="304" t="str">
        <f t="shared" si="30"/>
        <v/>
      </c>
      <c r="Q501" s="285" t="str">
        <f t="shared" si="31"/>
        <v/>
      </c>
      <c r="R501" s="259"/>
      <c r="S501" s="126"/>
    </row>
    <row r="502" spans="1:19" ht="20.100000000000001" customHeight="1" x14ac:dyDescent="0.25">
      <c r="A502" s="244">
        <v>496</v>
      </c>
      <c r="B502" s="252" t="str">
        <f>IF(Barèmes!B501="","",Barèmes!B501)</f>
        <v/>
      </c>
      <c r="C502" s="252" t="str">
        <f>IF(Barèmes!C501="","",Barèmes!C501)</f>
        <v/>
      </c>
      <c r="D502" s="252" t="str">
        <f>IF(Barèmes!D501="","",Barèmes!D501)</f>
        <v/>
      </c>
      <c r="E502" s="252" t="str">
        <f>IF(Barèmes!E501="","",Barèmes!E501)</f>
        <v/>
      </c>
      <c r="F502" s="252" t="str">
        <f>IF(Barèmes!F501="","",Barèmes!F501)</f>
        <v/>
      </c>
      <c r="G502" s="252" t="str">
        <f>IF(Barèmes!G501="","",Barèmes!G501)</f>
        <v/>
      </c>
      <c r="H502" s="252" t="str">
        <f>IF(Barèmes!H501="","",Barèmes!H501)</f>
        <v/>
      </c>
      <c r="I502" s="252" t="str">
        <f>IF(Barèmes!I501="","",Barèmes!I501)</f>
        <v/>
      </c>
      <c r="J502" s="240" t="str">
        <f>IF($G502="","",IF($C502=Listes!$B$32,IF('Instruction Barèmes'!$E502&lt;=Listes!$B$53,('Instruction Barèmes'!$E502*(VLOOKUP('Instruction Barèmes'!$D502,Listes!$A$54:$E$60,2,FALSE))),IF('Instruction Barèmes'!$E502&gt;Listes!$E$53,('Instruction Barèmes'!$E502*(VLOOKUP('Instruction Barèmes'!$D502,Listes!$A$54:$E$60,5,FALSE))),('Instruction Barèmes'!$E502*(VLOOKUP('Instruction Barèmes'!$D502,Listes!$A$54:$E$60,3,FALSE))+(VLOOKUP('Instruction Barèmes'!$D502,Listes!$A$54:$E$60,4,FALSE)))))))</f>
        <v/>
      </c>
      <c r="K502" s="240" t="str">
        <f>IF($G502="","",IF($C502=Listes!$B$31,IF('Instruction Barèmes'!$E502&lt;=Listes!$B$42,('Instruction Barèmes'!$E502*(VLOOKUP('Instruction Barèmes'!$D502,Listes!$A$43:$E$49,2,FALSE))),IF('Instruction Barèmes'!$E502&gt;Listes!$D$42,('Instruction Barèmes'!$E502*(VLOOKUP('Instruction Barèmes'!$D502,Listes!$A$43:$E$49,5,FALSE))),('Instruction Barèmes'!$E502*(VLOOKUP('Instruction Barèmes'!$D502,Listes!$A$43:$E$49,3,FALSE))+(VLOOKUP('Instruction Barèmes'!$D502,Listes!$A$43:$E$49,4,FALSE)))))))</f>
        <v/>
      </c>
      <c r="L502" s="240" t="str">
        <f>IF($G502="","",IF($C502=Listes!$B$34,Listes!$I$31,IF($C502=Listes!$B$35,(VLOOKUP('Instruction Barèmes'!$F502,Listes!$E$31:$F$36,2,FALSE)),IF($C502=Listes!$B$33,IF('Instruction Barèmes'!$E502&lt;=Listes!$A$64,'Instruction Barèmes'!$E502*Listes!$A$65,IF('Instruction Barèmes'!$E502&gt;Listes!$D$64,'Instruction Barèmes'!$E502*Listes!$D$65,(('Instruction Barèmes'!$E502*Listes!$B$65)+Listes!$C$65)))))))</f>
        <v/>
      </c>
      <c r="M502" s="279" t="str">
        <f>IF(Barèmes!M501="","",Barèmes!M501)</f>
        <v/>
      </c>
      <c r="N502" s="94" t="str">
        <f t="shared" si="28"/>
        <v/>
      </c>
      <c r="O502" s="254" t="str">
        <f t="shared" si="29"/>
        <v/>
      </c>
      <c r="P502" s="304" t="str">
        <f t="shared" si="30"/>
        <v/>
      </c>
      <c r="Q502" s="285" t="str">
        <f t="shared" si="31"/>
        <v/>
      </c>
      <c r="R502" s="259"/>
      <c r="S502" s="126"/>
    </row>
    <row r="503" spans="1:19" ht="20.100000000000001" customHeight="1" x14ac:dyDescent="0.25">
      <c r="A503" s="244">
        <v>497</v>
      </c>
      <c r="B503" s="252" t="str">
        <f>IF(Barèmes!B502="","",Barèmes!B502)</f>
        <v/>
      </c>
      <c r="C503" s="252" t="str">
        <f>IF(Barèmes!C502="","",Barèmes!C502)</f>
        <v/>
      </c>
      <c r="D503" s="252" t="str">
        <f>IF(Barèmes!D502="","",Barèmes!D502)</f>
        <v/>
      </c>
      <c r="E503" s="252" t="str">
        <f>IF(Barèmes!E502="","",Barèmes!E502)</f>
        <v/>
      </c>
      <c r="F503" s="252" t="str">
        <f>IF(Barèmes!F502="","",Barèmes!F502)</f>
        <v/>
      </c>
      <c r="G503" s="252" t="str">
        <f>IF(Barèmes!G502="","",Barèmes!G502)</f>
        <v/>
      </c>
      <c r="H503" s="252" t="str">
        <f>IF(Barèmes!H502="","",Barèmes!H502)</f>
        <v/>
      </c>
      <c r="I503" s="252" t="str">
        <f>IF(Barèmes!I502="","",Barèmes!I502)</f>
        <v/>
      </c>
      <c r="J503" s="240" t="str">
        <f>IF($G503="","",IF($C503=Listes!$B$32,IF('Instruction Barèmes'!$E503&lt;=Listes!$B$53,('Instruction Barèmes'!$E503*(VLOOKUP('Instruction Barèmes'!$D503,Listes!$A$54:$E$60,2,FALSE))),IF('Instruction Barèmes'!$E503&gt;Listes!$E$53,('Instruction Barèmes'!$E503*(VLOOKUP('Instruction Barèmes'!$D503,Listes!$A$54:$E$60,5,FALSE))),('Instruction Barèmes'!$E503*(VLOOKUP('Instruction Barèmes'!$D503,Listes!$A$54:$E$60,3,FALSE))+(VLOOKUP('Instruction Barèmes'!$D503,Listes!$A$54:$E$60,4,FALSE)))))))</f>
        <v/>
      </c>
      <c r="K503" s="240" t="str">
        <f>IF($G503="","",IF($C503=Listes!$B$31,IF('Instruction Barèmes'!$E503&lt;=Listes!$B$42,('Instruction Barèmes'!$E503*(VLOOKUP('Instruction Barèmes'!$D503,Listes!$A$43:$E$49,2,FALSE))),IF('Instruction Barèmes'!$E503&gt;Listes!$D$42,('Instruction Barèmes'!$E503*(VLOOKUP('Instruction Barèmes'!$D503,Listes!$A$43:$E$49,5,FALSE))),('Instruction Barèmes'!$E503*(VLOOKUP('Instruction Barèmes'!$D503,Listes!$A$43:$E$49,3,FALSE))+(VLOOKUP('Instruction Barèmes'!$D503,Listes!$A$43:$E$49,4,FALSE)))))))</f>
        <v/>
      </c>
      <c r="L503" s="240" t="str">
        <f>IF($G503="","",IF($C503=Listes!$B$34,Listes!$I$31,IF($C503=Listes!$B$35,(VLOOKUP('Instruction Barèmes'!$F503,Listes!$E$31:$F$36,2,FALSE)),IF($C503=Listes!$B$33,IF('Instruction Barèmes'!$E503&lt;=Listes!$A$64,'Instruction Barèmes'!$E503*Listes!$A$65,IF('Instruction Barèmes'!$E503&gt;Listes!$D$64,'Instruction Barèmes'!$E503*Listes!$D$65,(('Instruction Barèmes'!$E503*Listes!$B$65)+Listes!$C$65)))))))</f>
        <v/>
      </c>
      <c r="M503" s="279" t="str">
        <f>IF(Barèmes!M502="","",Barèmes!M502)</f>
        <v/>
      </c>
      <c r="N503" s="94" t="str">
        <f t="shared" si="28"/>
        <v/>
      </c>
      <c r="O503" s="254" t="str">
        <f t="shared" si="29"/>
        <v/>
      </c>
      <c r="P503" s="304" t="str">
        <f t="shared" si="30"/>
        <v/>
      </c>
      <c r="Q503" s="285" t="str">
        <f t="shared" si="31"/>
        <v/>
      </c>
      <c r="R503" s="259"/>
      <c r="S503" s="126"/>
    </row>
    <row r="504" spans="1:19" ht="20.100000000000001" customHeight="1" x14ac:dyDescent="0.25">
      <c r="A504" s="244">
        <v>498</v>
      </c>
      <c r="B504" s="252" t="str">
        <f>IF(Barèmes!B503="","",Barèmes!B503)</f>
        <v/>
      </c>
      <c r="C504" s="252" t="str">
        <f>IF(Barèmes!C503="","",Barèmes!C503)</f>
        <v/>
      </c>
      <c r="D504" s="252" t="str">
        <f>IF(Barèmes!D503="","",Barèmes!D503)</f>
        <v/>
      </c>
      <c r="E504" s="252" t="str">
        <f>IF(Barèmes!E503="","",Barèmes!E503)</f>
        <v/>
      </c>
      <c r="F504" s="252" t="str">
        <f>IF(Barèmes!F503="","",Barèmes!F503)</f>
        <v/>
      </c>
      <c r="G504" s="252" t="str">
        <f>IF(Barèmes!G503="","",Barèmes!G503)</f>
        <v/>
      </c>
      <c r="H504" s="252" t="str">
        <f>IF(Barèmes!H503="","",Barèmes!H503)</f>
        <v/>
      </c>
      <c r="I504" s="252" t="str">
        <f>IF(Barèmes!I503="","",Barèmes!I503)</f>
        <v/>
      </c>
      <c r="J504" s="240" t="str">
        <f>IF($G504="","",IF($C504=Listes!$B$32,IF('Instruction Barèmes'!$E504&lt;=Listes!$B$53,('Instruction Barèmes'!$E504*(VLOOKUP('Instruction Barèmes'!$D504,Listes!$A$54:$E$60,2,FALSE))),IF('Instruction Barèmes'!$E504&gt;Listes!$E$53,('Instruction Barèmes'!$E504*(VLOOKUP('Instruction Barèmes'!$D504,Listes!$A$54:$E$60,5,FALSE))),('Instruction Barèmes'!$E504*(VLOOKUP('Instruction Barèmes'!$D504,Listes!$A$54:$E$60,3,FALSE))+(VLOOKUP('Instruction Barèmes'!$D504,Listes!$A$54:$E$60,4,FALSE)))))))</f>
        <v/>
      </c>
      <c r="K504" s="240" t="str">
        <f>IF($G504="","",IF($C504=Listes!$B$31,IF('Instruction Barèmes'!$E504&lt;=Listes!$B$42,('Instruction Barèmes'!$E504*(VLOOKUP('Instruction Barèmes'!$D504,Listes!$A$43:$E$49,2,FALSE))),IF('Instruction Barèmes'!$E504&gt;Listes!$D$42,('Instruction Barèmes'!$E504*(VLOOKUP('Instruction Barèmes'!$D504,Listes!$A$43:$E$49,5,FALSE))),('Instruction Barèmes'!$E504*(VLOOKUP('Instruction Barèmes'!$D504,Listes!$A$43:$E$49,3,FALSE))+(VLOOKUP('Instruction Barèmes'!$D504,Listes!$A$43:$E$49,4,FALSE)))))))</f>
        <v/>
      </c>
      <c r="L504" s="240" t="str">
        <f>IF($G504="","",IF($C504=Listes!$B$34,Listes!$I$31,IF($C504=Listes!$B$35,(VLOOKUP('Instruction Barèmes'!$F504,Listes!$E$31:$F$36,2,FALSE)),IF($C504=Listes!$B$33,IF('Instruction Barèmes'!$E504&lt;=Listes!$A$64,'Instruction Barèmes'!$E504*Listes!$A$65,IF('Instruction Barèmes'!$E504&gt;Listes!$D$64,'Instruction Barèmes'!$E504*Listes!$D$65,(('Instruction Barèmes'!$E504*Listes!$B$65)+Listes!$C$65)))))))</f>
        <v/>
      </c>
      <c r="M504" s="279" t="str">
        <f>IF(Barèmes!M503="","",Barèmes!M503)</f>
        <v/>
      </c>
      <c r="N504" s="94" t="str">
        <f t="shared" si="28"/>
        <v/>
      </c>
      <c r="O504" s="254" t="str">
        <f t="shared" si="29"/>
        <v/>
      </c>
      <c r="P504" s="304" t="str">
        <f t="shared" si="30"/>
        <v/>
      </c>
      <c r="Q504" s="285" t="str">
        <f t="shared" si="31"/>
        <v/>
      </c>
      <c r="R504" s="259"/>
      <c r="S504" s="126"/>
    </row>
    <row r="505" spans="1:19" ht="20.100000000000001" customHeight="1" x14ac:dyDescent="0.25">
      <c r="A505" s="244">
        <v>499</v>
      </c>
      <c r="B505" s="252" t="str">
        <f>IF(Barèmes!B504="","",Barèmes!B504)</f>
        <v/>
      </c>
      <c r="C505" s="252" t="str">
        <f>IF(Barèmes!C504="","",Barèmes!C504)</f>
        <v/>
      </c>
      <c r="D505" s="252" t="str">
        <f>IF(Barèmes!D504="","",Barèmes!D504)</f>
        <v/>
      </c>
      <c r="E505" s="252" t="str">
        <f>IF(Barèmes!E504="","",Barèmes!E504)</f>
        <v/>
      </c>
      <c r="F505" s="252" t="str">
        <f>IF(Barèmes!F504="","",Barèmes!F504)</f>
        <v/>
      </c>
      <c r="G505" s="252" t="str">
        <f>IF(Barèmes!G504="","",Barèmes!G504)</f>
        <v/>
      </c>
      <c r="H505" s="252" t="str">
        <f>IF(Barèmes!H504="","",Barèmes!H504)</f>
        <v/>
      </c>
      <c r="I505" s="252" t="str">
        <f>IF(Barèmes!I504="","",Barèmes!I504)</f>
        <v/>
      </c>
      <c r="J505" s="240" t="str">
        <f>IF($G505="","",IF($C505=Listes!$B$32,IF('Instruction Barèmes'!$E505&lt;=Listes!$B$53,('Instruction Barèmes'!$E505*(VLOOKUP('Instruction Barèmes'!$D505,Listes!$A$54:$E$60,2,FALSE))),IF('Instruction Barèmes'!$E505&gt;Listes!$E$53,('Instruction Barèmes'!$E505*(VLOOKUP('Instruction Barèmes'!$D505,Listes!$A$54:$E$60,5,FALSE))),('Instruction Barèmes'!$E505*(VLOOKUP('Instruction Barèmes'!$D505,Listes!$A$54:$E$60,3,FALSE))+(VLOOKUP('Instruction Barèmes'!$D505,Listes!$A$54:$E$60,4,FALSE)))))))</f>
        <v/>
      </c>
      <c r="K505" s="240" t="str">
        <f>IF($G505="","",IF($C505=Listes!$B$31,IF('Instruction Barèmes'!$E505&lt;=Listes!$B$42,('Instruction Barèmes'!$E505*(VLOOKUP('Instruction Barèmes'!$D505,Listes!$A$43:$E$49,2,FALSE))),IF('Instruction Barèmes'!$E505&gt;Listes!$D$42,('Instruction Barèmes'!$E505*(VLOOKUP('Instruction Barèmes'!$D505,Listes!$A$43:$E$49,5,FALSE))),('Instruction Barèmes'!$E505*(VLOOKUP('Instruction Barèmes'!$D505,Listes!$A$43:$E$49,3,FALSE))+(VLOOKUP('Instruction Barèmes'!$D505,Listes!$A$43:$E$49,4,FALSE)))))))</f>
        <v/>
      </c>
      <c r="L505" s="240" t="str">
        <f>IF($G505="","",IF($C505=Listes!$B$34,Listes!$I$31,IF($C505=Listes!$B$35,(VLOOKUP('Instruction Barèmes'!$F505,Listes!$E$31:$F$36,2,FALSE)),IF($C505=Listes!$B$33,IF('Instruction Barèmes'!$E505&lt;=Listes!$A$64,'Instruction Barèmes'!$E505*Listes!$A$65,IF('Instruction Barèmes'!$E505&gt;Listes!$D$64,'Instruction Barèmes'!$E505*Listes!$D$65,(('Instruction Barèmes'!$E505*Listes!$B$65)+Listes!$C$65)))))))</f>
        <v/>
      </c>
      <c r="M505" s="279" t="str">
        <f>IF(Barèmes!M504="","",Barèmes!M504)</f>
        <v/>
      </c>
      <c r="N505" s="94" t="str">
        <f t="shared" si="28"/>
        <v/>
      </c>
      <c r="O505" s="254" t="str">
        <f t="shared" si="29"/>
        <v/>
      </c>
      <c r="P505" s="304" t="str">
        <f t="shared" si="30"/>
        <v/>
      </c>
      <c r="Q505" s="285" t="str">
        <f t="shared" si="31"/>
        <v/>
      </c>
      <c r="R505" s="259"/>
      <c r="S505" s="126"/>
    </row>
    <row r="506" spans="1:19" ht="20.100000000000001" customHeight="1" thickBot="1" x14ac:dyDescent="0.3">
      <c r="A506" s="245">
        <v>500</v>
      </c>
      <c r="B506" s="255" t="str">
        <f>IF(Barèmes!B505="","",Barèmes!B505)</f>
        <v/>
      </c>
      <c r="C506" s="255" t="str">
        <f>IF(Barèmes!C505="","",Barèmes!C505)</f>
        <v/>
      </c>
      <c r="D506" s="255" t="str">
        <f>IF(Barèmes!D505="","",Barèmes!D505)</f>
        <v/>
      </c>
      <c r="E506" s="255" t="str">
        <f>IF(Barèmes!E505="","",Barèmes!E505)</f>
        <v/>
      </c>
      <c r="F506" s="255" t="str">
        <f>IF(Barèmes!F505="","",Barèmes!F505)</f>
        <v/>
      </c>
      <c r="G506" s="255" t="str">
        <f>IF(Barèmes!G505="","",Barèmes!G505)</f>
        <v/>
      </c>
      <c r="H506" s="255" t="str">
        <f>IF(Barèmes!H505="","",Barèmes!H505)</f>
        <v/>
      </c>
      <c r="I506" s="255" t="str">
        <f>IF(Barèmes!I505="","",Barèmes!I505)</f>
        <v/>
      </c>
      <c r="J506" s="246" t="str">
        <f>IF($G506="","",IF($C506=Listes!$B$32,IF('Instruction Barèmes'!$E506&lt;=Listes!$B$53,('Instruction Barèmes'!$E506*(VLOOKUP('Instruction Barèmes'!$D506,Listes!$A$54:$E$60,2,FALSE))),IF('Instruction Barèmes'!$E506&gt;Listes!$E$53,('Instruction Barèmes'!$E506*(VLOOKUP('Instruction Barèmes'!$D506,Listes!$A$54:$E$60,5,FALSE))),('Instruction Barèmes'!$E506*(VLOOKUP('Instruction Barèmes'!$D506,Listes!$A$54:$E$60,3,FALSE))+(VLOOKUP('Instruction Barèmes'!$D506,Listes!$A$54:$E$60,4,FALSE)))))))</f>
        <v/>
      </c>
      <c r="K506" s="246" t="str">
        <f>IF($G506="","",IF($C506=Listes!$B$31,IF('Instruction Barèmes'!$E506&lt;=Listes!$B$42,('Instruction Barèmes'!$E506*(VLOOKUP('Instruction Barèmes'!$D506,Listes!$A$43:$E$49,2,FALSE))),IF('Instruction Barèmes'!$E506&gt;Listes!$D$42,('Instruction Barèmes'!$E506*(VLOOKUP('Instruction Barèmes'!$D506,Listes!$A$43:$E$49,5,FALSE))),('Instruction Barèmes'!$E506*(VLOOKUP('Instruction Barèmes'!$D506,Listes!$A$43:$E$49,3,FALSE))+(VLOOKUP('Instruction Barèmes'!$D506,Listes!$A$43:$E$49,4,FALSE)))))))</f>
        <v/>
      </c>
      <c r="L506" s="246" t="str">
        <f>IF($G506="","",IF($C506=Listes!$B$34,Listes!$I$31,IF($C506=Listes!$B$35,(VLOOKUP('Instruction Barèmes'!$F506,Listes!$E$31:$F$36,2,FALSE)),IF($C506=Listes!$B$33,IF('Instruction Barèmes'!$E506&lt;=Listes!$A$64,'Instruction Barèmes'!$E506*Listes!$A$65,IF('Instruction Barèmes'!$E506&gt;Listes!$D$64,'Instruction Barèmes'!$E506*Listes!$D$65,(('Instruction Barèmes'!$E506*Listes!$B$65)+Listes!$C$65)))))))</f>
        <v/>
      </c>
      <c r="M506" s="283" t="str">
        <f>IF(Barèmes!M505="","",Barèmes!M505)</f>
        <v/>
      </c>
      <c r="N506" s="136" t="str">
        <f t="shared" si="28"/>
        <v/>
      </c>
      <c r="O506" s="257" t="str">
        <f t="shared" si="29"/>
        <v/>
      </c>
      <c r="P506" s="305" t="str">
        <f t="shared" si="30"/>
        <v/>
      </c>
      <c r="Q506" s="286" t="str">
        <f t="shared" si="31"/>
        <v/>
      </c>
      <c r="R506" s="261"/>
      <c r="S506" s="137"/>
    </row>
    <row r="507" spans="1:19" s="247" customFormat="1" ht="20.100000000000001" customHeight="1" thickBot="1" x14ac:dyDescent="0.35">
      <c r="G507" s="293"/>
      <c r="H507" s="302"/>
      <c r="I507" s="302"/>
      <c r="J507" s="293"/>
      <c r="M507" s="303" t="s">
        <v>46</v>
      </c>
      <c r="N507" s="169">
        <f>SUM(N7:N506)</f>
        <v>0</v>
      </c>
      <c r="P507" s="303" t="s">
        <v>46</v>
      </c>
      <c r="Q507" s="169">
        <f>SUM(Q7:Q506)</f>
        <v>0</v>
      </c>
      <c r="R507" s="293"/>
      <c r="S507" s="297"/>
    </row>
  </sheetData>
  <sheetProtection algorithmName="SHA-512" hashValue="O9BY55UJQhzDR+UVN54k9cthOiKMfEH/Y3LQVdJTw4pPeMT7G+J6CsZuOn4Gf0RIdabLDVTnwNPpwEoHKztZgA==" saltValue="yag9zYqOPTli6PmqRETXXg==" spinCount="100000" sheet="1" objects="1" scenarios="1"/>
  <mergeCells count="6">
    <mergeCell ref="A1:S1"/>
    <mergeCell ref="A2:S2"/>
    <mergeCell ref="A3:A4"/>
    <mergeCell ref="J3:L3"/>
    <mergeCell ref="D4:E4"/>
    <mergeCell ref="J4:L4"/>
  </mergeCells>
  <conditionalFormatting sqref="A7:S506">
    <cfRule type="expression" dxfId="4" priority="9">
      <formula>$S7="Oui"</formula>
    </cfRule>
  </conditionalFormatting>
  <dataValidations count="1">
    <dataValidation type="decimal" operator="greaterThan" allowBlank="1" showInputMessage="1" showErrorMessage="1" sqref="M7:N506 Q7:Q506">
      <formula1>0</formula1>
    </dataValidation>
  </dataValidations>
  <pageMargins left="0.7" right="0.7" top="0.75" bottom="0.75" header="0.3" footer="0.3"/>
  <pageSetup paperSize="9" scale="50" fitToHeight="0" orientation="landscape" r:id="rId1"/>
  <extLst>
    <ext xmlns:x14="http://schemas.microsoft.com/office/spreadsheetml/2009/9/main" uri="{78C0D931-6437-407d-A8EE-F0AAD7539E65}">
      <x14:conditionalFormattings>
        <x14:conditionalFormatting xmlns:xm="http://schemas.microsoft.com/office/excel/2006/main">
          <x14:cfRule type="expression" priority="1" id="{448E55F4-8DA4-49D7-9A05-00CAA7A47467}">
            <xm:f>B7&lt;&gt;Barèmes!B6</xm:f>
            <x14:dxf>
              <font>
                <color rgb="FFFF0000"/>
              </font>
            </x14:dxf>
          </x14:cfRule>
          <xm:sqref>B7:M506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Listes!$A$11:$A$28</xm:f>
          </x14:formula1>
          <xm:sqref>O7:O506</xm:sqref>
        </x14:dataValidation>
        <x14:dataValidation type="list" allowBlank="1" showInputMessage="1" showErrorMessage="1">
          <x14:formula1>
            <xm:f>Listes!$E$3</xm:f>
          </x14:formula1>
          <xm:sqref>S7:S506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Y529"/>
  <sheetViews>
    <sheetView zoomScaleNormal="100" workbookViewId="0">
      <pane ySplit="6" topLeftCell="A7" activePane="bottomLeft" state="frozen"/>
      <selection activeCell="F81" sqref="F81"/>
      <selection pane="bottomLeft" activeCell="B7" sqref="B7"/>
    </sheetView>
  </sheetViews>
  <sheetFormatPr baseColWidth="10" defaultColWidth="11.42578125" defaultRowHeight="15" x14ac:dyDescent="0.25"/>
  <cols>
    <col min="1" max="1" width="10.7109375" style="228" customWidth="1"/>
    <col min="2" max="2" width="29" style="228" customWidth="1"/>
    <col min="3" max="5" width="31.42578125" style="228" customWidth="1"/>
    <col min="6" max="7" width="17.7109375" style="228" customWidth="1"/>
    <col min="8" max="9" width="29.28515625" style="228" customWidth="1"/>
    <col min="10" max="10" width="28.7109375" style="228" customWidth="1"/>
    <col min="11" max="11" width="20.7109375" style="228" customWidth="1"/>
    <col min="12" max="12" width="17.7109375" style="228" customWidth="1"/>
    <col min="13" max="13" width="72.28515625" style="228" bestFit="1" customWidth="1"/>
    <col min="14" max="15" width="17.7109375" style="228" customWidth="1"/>
    <col min="16" max="16" width="75.7109375" style="228" customWidth="1"/>
    <col min="17" max="17" width="10.7109375" style="228" customWidth="1"/>
    <col min="18" max="19" width="11.42578125" style="228"/>
    <col min="20" max="20" width="24.140625" style="228" customWidth="1"/>
    <col min="21" max="21" width="24.140625" style="228" hidden="1" customWidth="1"/>
    <col min="22" max="22" width="34.42578125" style="228" hidden="1" customWidth="1"/>
    <col min="23" max="23" width="33.140625" style="228" customWidth="1"/>
    <col min="24" max="24" width="44" style="228" customWidth="1"/>
    <col min="25" max="25" width="39.5703125" style="228" customWidth="1"/>
    <col min="26" max="16384" width="11.42578125" style="228"/>
  </cols>
  <sheetData>
    <row r="1" spans="1:22" ht="30" customHeight="1" thickBot="1" x14ac:dyDescent="0.3">
      <c r="A1" s="442" t="s">
        <v>186</v>
      </c>
      <c r="B1" s="443"/>
      <c r="C1" s="443"/>
      <c r="D1" s="443"/>
      <c r="E1" s="443"/>
      <c r="F1" s="443"/>
      <c r="G1" s="443"/>
      <c r="H1" s="443"/>
      <c r="I1" s="443"/>
      <c r="J1" s="443"/>
      <c r="K1" s="443"/>
      <c r="L1" s="443"/>
      <c r="M1" s="443"/>
      <c r="N1" s="443"/>
      <c r="O1" s="443"/>
      <c r="P1" s="443"/>
      <c r="Q1" s="444"/>
      <c r="U1" s="262" t="s">
        <v>91</v>
      </c>
      <c r="V1" s="119">
        <f>SUMIFS($O$7:$O$506,$E$7:$E$506,"Salaire_technicien")</f>
        <v>0</v>
      </c>
    </row>
    <row r="2" spans="1:22" ht="45" customHeight="1" thickBot="1" x14ac:dyDescent="0.3">
      <c r="A2" s="445" t="s">
        <v>173</v>
      </c>
      <c r="B2" s="446"/>
      <c r="C2" s="446"/>
      <c r="D2" s="446"/>
      <c r="E2" s="446"/>
      <c r="F2" s="446"/>
      <c r="G2" s="446"/>
      <c r="H2" s="446"/>
      <c r="I2" s="446"/>
      <c r="J2" s="446"/>
      <c r="K2" s="446"/>
      <c r="L2" s="446"/>
      <c r="M2" s="446"/>
      <c r="N2" s="446"/>
      <c r="O2" s="446"/>
      <c r="P2" s="446"/>
      <c r="Q2" s="447"/>
      <c r="U2" s="263" t="s">
        <v>94</v>
      </c>
      <c r="V2" s="120">
        <f>SUMIFS($O$7:$O$506,$E$7:$E$506,"Salaire_ingénieur")</f>
        <v>0</v>
      </c>
    </row>
    <row r="3" spans="1:22" ht="45" x14ac:dyDescent="0.25">
      <c r="A3" s="448" t="s">
        <v>0</v>
      </c>
      <c r="B3" s="229" t="s">
        <v>83</v>
      </c>
      <c r="C3" s="229" t="s">
        <v>223</v>
      </c>
      <c r="D3" s="229" t="s">
        <v>218</v>
      </c>
      <c r="E3" s="229" t="s">
        <v>217</v>
      </c>
      <c r="F3" s="229" t="s">
        <v>252</v>
      </c>
      <c r="G3" s="229" t="s">
        <v>89</v>
      </c>
      <c r="H3" s="230" t="s">
        <v>223</v>
      </c>
      <c r="I3" s="230" t="s">
        <v>218</v>
      </c>
      <c r="J3" s="230" t="s">
        <v>217</v>
      </c>
      <c r="K3" s="230" t="s">
        <v>252</v>
      </c>
      <c r="L3" s="230" t="s">
        <v>56</v>
      </c>
      <c r="M3" s="230" t="s">
        <v>5</v>
      </c>
      <c r="N3" s="230" t="s">
        <v>191</v>
      </c>
      <c r="O3" s="230" t="s">
        <v>159</v>
      </c>
      <c r="P3" s="230" t="s">
        <v>23</v>
      </c>
      <c r="Q3" s="231" t="s">
        <v>63</v>
      </c>
      <c r="U3" s="263" t="s">
        <v>92</v>
      </c>
      <c r="V3" s="120">
        <f>SUMIFS($O$7:$O$506,$E$7:$E$506,"Salaire_Chercheur")</f>
        <v>0</v>
      </c>
    </row>
    <row r="4" spans="1:22" ht="42.75" customHeight="1" thickBot="1" x14ac:dyDescent="0.3">
      <c r="A4" s="449"/>
      <c r="B4" s="266" t="s">
        <v>219</v>
      </c>
      <c r="C4" s="266" t="s">
        <v>227</v>
      </c>
      <c r="D4" s="266" t="s">
        <v>221</v>
      </c>
      <c r="E4" s="266" t="s">
        <v>222</v>
      </c>
      <c r="F4" s="266"/>
      <c r="G4" s="266"/>
      <c r="H4" s="232" t="s">
        <v>227</v>
      </c>
      <c r="I4" s="232" t="s">
        <v>221</v>
      </c>
      <c r="J4" s="232" t="s">
        <v>222</v>
      </c>
      <c r="K4" s="266"/>
      <c r="L4" s="152"/>
      <c r="M4" s="232" t="s">
        <v>62</v>
      </c>
      <c r="N4" s="232"/>
      <c r="O4" s="289"/>
      <c r="P4" s="232"/>
      <c r="Q4" s="233"/>
      <c r="U4" s="267" t="s">
        <v>93</v>
      </c>
      <c r="V4" s="121">
        <f>SUMIFS($O$7:$O$506,$E$7:$E$506,"Salaire_Directeur")</f>
        <v>0</v>
      </c>
    </row>
    <row r="5" spans="1:22" ht="15.75" thickBot="1" x14ac:dyDescent="0.3">
      <c r="A5" s="234" t="s">
        <v>39</v>
      </c>
      <c r="B5" s="235" t="s">
        <v>253</v>
      </c>
      <c r="C5" s="235" t="s">
        <v>224</v>
      </c>
      <c r="D5" s="306">
        <v>15</v>
      </c>
      <c r="E5" s="306">
        <v>20</v>
      </c>
      <c r="F5" s="268">
        <v>5.19</v>
      </c>
      <c r="G5" s="268">
        <f>IF(C5="","",IF(AND(C5="Internes",D5&gt;=12),5.19*E5*D5,IF(AND(C5="Internes",D5&lt;12),11.42*E5*D5,IF(AND(C5="Mayotte",D5&gt;=12),12*E5*D5,IF(AND(C5="Mayotte",D5&lt;12),21.53*E5*D5,IF(AND(C5="Hors territoire",D5&gt;=12),23.73*E5*D5,IF(AND(C5="Hors territoire",D5&lt;12),39.97*E5*D5,"")))))))</f>
        <v>1557.0000000000002</v>
      </c>
      <c r="H5" s="235" t="s">
        <v>224</v>
      </c>
      <c r="I5" s="306">
        <v>20</v>
      </c>
      <c r="J5" s="306">
        <v>15</v>
      </c>
      <c r="K5" s="268">
        <v>5.19</v>
      </c>
      <c r="L5" s="268">
        <v>1557.0000000000002</v>
      </c>
      <c r="M5" s="117"/>
      <c r="N5" s="269">
        <v>1557.0000000000002</v>
      </c>
      <c r="O5" s="269">
        <v>1557.0000000000002</v>
      </c>
      <c r="P5" s="237"/>
      <c r="Q5" s="238" t="s">
        <v>64</v>
      </c>
    </row>
    <row r="6" spans="1:22" ht="18" thickBot="1" x14ac:dyDescent="0.35">
      <c r="A6" s="239"/>
      <c r="B6" s="241"/>
      <c r="C6" s="241"/>
      <c r="D6" s="241"/>
      <c r="E6" s="240"/>
      <c r="F6" s="240" t="str">
        <f>IF(C6="","",IF(AND(C6="Internes",D6&gt;=12),5.19,IF(AND(C6="Internes",D6&lt;12),11.42,IF(AND(C6="Mayotte",D6&gt;=12),12,IF(AND(C6="Mayotte",D6&lt;12),21.53,IF(AND(C6="Hors territoire",D6&gt;=12),23.73,IF(AND(C6="Hors territoire",D6&lt;12),39.97,"")))))))</f>
        <v/>
      </c>
      <c r="G6" s="240"/>
      <c r="H6" s="150"/>
      <c r="I6" s="150"/>
      <c r="J6" s="150"/>
      <c r="K6" s="127" t="s">
        <v>2</v>
      </c>
      <c r="L6" s="128">
        <f>SUM(L7:L506)</f>
        <v>0</v>
      </c>
      <c r="M6" s="270"/>
      <c r="N6" s="127" t="s">
        <v>2</v>
      </c>
      <c r="O6" s="128">
        <f>SUM(O7:O506)</f>
        <v>0</v>
      </c>
      <c r="P6" s="241"/>
      <c r="Q6" s="242"/>
    </row>
    <row r="7" spans="1:22" ht="20.100000000000001" customHeight="1" x14ac:dyDescent="0.25">
      <c r="A7" s="243">
        <v>1</v>
      </c>
      <c r="B7" s="277" t="str">
        <f>IF(OCS!B6="","",OCS!B6)</f>
        <v/>
      </c>
      <c r="C7" s="277" t="str">
        <f>IF(OCS!C6="","",OCS!C6)</f>
        <v/>
      </c>
      <c r="D7" s="307" t="str">
        <f>IF(OCS!D6="","",OCS!D6)</f>
        <v/>
      </c>
      <c r="E7" s="307" t="str">
        <f>IF(OCS!E6="","",OCS!E6)</f>
        <v/>
      </c>
      <c r="F7" s="277" t="str">
        <f>IF(OCS!F6="","",OCS!F6)</f>
        <v/>
      </c>
      <c r="G7" s="277" t="str">
        <f>IF(OCS!G6="","",OCS!G6)</f>
        <v/>
      </c>
      <c r="H7" s="122"/>
      <c r="I7" s="89"/>
      <c r="J7" s="89"/>
      <c r="K7" s="118" t="str">
        <f>IF(H7="","",IF(AND(H7="Internes",I7&gt;=12),5.19,IF(AND(H7="Internes",I7&lt;12),11.42,IF(AND(H7="Mayotte",I7&gt;=12),12,IF(AND(H7="Mayotte",I7&lt;12),21.53,IF(AND(H7="Hors territoire",I7&gt;=12),23.73,IF(AND(H7="Hors territoire",I7&lt;12),39.97,"")))))))</f>
        <v/>
      </c>
      <c r="L7" s="118" t="str">
        <f t="shared" ref="L7" si="0">IF(H7="","",IF(AND(H7="Internes",I7&gt;=12),5.19*J7*I7,IF(AND(H7="Internes",I7&lt;12),11.42*J7*I7,IF(AND(H7="Mayotte",I7&gt;=12),12*J7*I7,IF(AND(H7="Mayotte",I7&lt;12),21.53*J7*I7,IF(AND(H7="Hors territoire",I7&gt;=12),23.73*J7*I7,IF(AND(H7="Hors territoire",I7&lt;12),39.97*J7*I7,"")))))))</f>
        <v/>
      </c>
      <c r="M7" s="254" t="str">
        <f>IF(OR(G7="",L7=""),"",IF($L7&gt;G7,"Le montant éligible ne peut être supérieur au montant présenté",""))</f>
        <v/>
      </c>
      <c r="N7" s="285" t="str">
        <f t="shared" ref="N7" si="1">IF(L7="","",MIN(L7,G7))</f>
        <v/>
      </c>
      <c r="O7" s="287" t="str">
        <f t="shared" ref="O7" si="2">IF(MIN(L7,N7)=0,"",MIN(L7,N7))</f>
        <v/>
      </c>
      <c r="P7" s="259"/>
      <c r="Q7" s="126"/>
    </row>
    <row r="8" spans="1:22" ht="20.100000000000001" customHeight="1" x14ac:dyDescent="0.25">
      <c r="A8" s="243">
        <v>2</v>
      </c>
      <c r="B8" s="277" t="str">
        <f>IF(OCS!B7="","",OCS!B7)</f>
        <v/>
      </c>
      <c r="C8" s="277" t="str">
        <f>IF(OCS!C7="","",OCS!C7)</f>
        <v/>
      </c>
      <c r="D8" s="307" t="str">
        <f>IF(OCS!D7="","",OCS!D7)</f>
        <v/>
      </c>
      <c r="E8" s="307" t="str">
        <f>IF(OCS!E7="","",OCS!E7)</f>
        <v/>
      </c>
      <c r="F8" s="277" t="str">
        <f>IF(OCS!F7="","",OCS!F7)</f>
        <v/>
      </c>
      <c r="G8" s="277" t="str">
        <f>IF(OCS!G7="","",OCS!G7)</f>
        <v/>
      </c>
      <c r="H8" s="122"/>
      <c r="I8" s="89"/>
      <c r="J8" s="89"/>
      <c r="K8" s="118" t="str">
        <f t="shared" ref="K8:K71" si="3">IF(H8="","",IF(AND(H8="Internes",I8&gt;=12),5.19,IF(AND(H8="Internes",I8&lt;12),11.42,IF(AND(H8="Mayotte",I8&gt;=12),12,IF(AND(H8="Mayotte",I8&lt;12),21.53,IF(AND(H8="Hors territoire",I8&gt;=12),23.73,IF(AND(H8="Hors territoire",I8&lt;12),39.97,"")))))))</f>
        <v/>
      </c>
      <c r="L8" s="118" t="str">
        <f t="shared" ref="L8:L71" si="4">IF(H8="","",IF(AND(H8="Internes",I8&gt;=12),5.19*J8*I8,IF(AND(H8="Internes",I8&lt;12),11.42*J8*I8,IF(AND(H8="Mayotte",I8&gt;=12),12*J8*I8,IF(AND(H8="Mayotte",I8&lt;12),21.53*J8*I8,IF(AND(H8="Hors territoire",I8&gt;=12),23.73*J8*I8,IF(AND(H8="Hors territoire",I8&lt;12),39.97*J8*I8,"")))))))</f>
        <v/>
      </c>
      <c r="M8" s="254" t="str">
        <f t="shared" ref="M8:M71" si="5">IF(OR(G8="",L8=""),"",IF($L8&gt;G8,"Le montant éligible ne peut être supérieur au montant présenté",""))</f>
        <v/>
      </c>
      <c r="N8" s="285" t="str">
        <f t="shared" ref="N8:N71" si="6">IF(L8="","",MIN(L8,G8))</f>
        <v/>
      </c>
      <c r="O8" s="287" t="str">
        <f t="shared" ref="O8:O71" si="7">IF(MIN(L8,N8)=0,"",MIN(L8,N8))</f>
        <v/>
      </c>
      <c r="P8" s="259"/>
      <c r="Q8" s="126"/>
    </row>
    <row r="9" spans="1:22" ht="20.100000000000001" customHeight="1" x14ac:dyDescent="0.25">
      <c r="A9" s="243">
        <v>3</v>
      </c>
      <c r="B9" s="277" t="str">
        <f>IF(OCS!B8="","",OCS!B8)</f>
        <v/>
      </c>
      <c r="C9" s="277" t="str">
        <f>IF(OCS!C8="","",OCS!C8)</f>
        <v/>
      </c>
      <c r="D9" s="307" t="str">
        <f>IF(OCS!D8="","",OCS!D8)</f>
        <v/>
      </c>
      <c r="E9" s="307" t="str">
        <f>IF(OCS!E8="","",OCS!E8)</f>
        <v/>
      </c>
      <c r="F9" s="277" t="str">
        <f>IF(OCS!F8="","",OCS!F8)</f>
        <v/>
      </c>
      <c r="G9" s="277" t="str">
        <f>IF(OCS!G8="","",OCS!G8)</f>
        <v/>
      </c>
      <c r="H9" s="122"/>
      <c r="I9" s="89"/>
      <c r="J9" s="89"/>
      <c r="K9" s="118" t="str">
        <f t="shared" si="3"/>
        <v/>
      </c>
      <c r="L9" s="118" t="str">
        <f t="shared" si="4"/>
        <v/>
      </c>
      <c r="M9" s="254" t="str">
        <f t="shared" si="5"/>
        <v/>
      </c>
      <c r="N9" s="285" t="str">
        <f t="shared" si="6"/>
        <v/>
      </c>
      <c r="O9" s="287" t="str">
        <f t="shared" si="7"/>
        <v/>
      </c>
      <c r="P9" s="259"/>
      <c r="Q9" s="126"/>
    </row>
    <row r="10" spans="1:22" ht="20.100000000000001" customHeight="1" x14ac:dyDescent="0.25">
      <c r="A10" s="243">
        <v>4</v>
      </c>
      <c r="B10" s="277" t="str">
        <f>IF(OCS!B9="","",OCS!B9)</f>
        <v/>
      </c>
      <c r="C10" s="277" t="str">
        <f>IF(OCS!C9="","",OCS!C9)</f>
        <v/>
      </c>
      <c r="D10" s="307" t="str">
        <f>IF(OCS!D9="","",OCS!D9)</f>
        <v/>
      </c>
      <c r="E10" s="307" t="str">
        <f>IF(OCS!E9="","",OCS!E9)</f>
        <v/>
      </c>
      <c r="F10" s="277" t="str">
        <f>IF(OCS!F9="","",OCS!F9)</f>
        <v/>
      </c>
      <c r="G10" s="277" t="str">
        <f>IF(OCS!G9="","",OCS!G9)</f>
        <v/>
      </c>
      <c r="H10" s="122"/>
      <c r="I10" s="89"/>
      <c r="J10" s="89"/>
      <c r="K10" s="118" t="str">
        <f t="shared" si="3"/>
        <v/>
      </c>
      <c r="L10" s="118" t="str">
        <f t="shared" si="4"/>
        <v/>
      </c>
      <c r="M10" s="254" t="str">
        <f t="shared" si="5"/>
        <v/>
      </c>
      <c r="N10" s="285" t="str">
        <f t="shared" si="6"/>
        <v/>
      </c>
      <c r="O10" s="287" t="str">
        <f t="shared" si="7"/>
        <v/>
      </c>
      <c r="P10" s="259"/>
      <c r="Q10" s="126"/>
    </row>
    <row r="11" spans="1:22" ht="20.100000000000001" customHeight="1" x14ac:dyDescent="0.25">
      <c r="A11" s="243">
        <v>5</v>
      </c>
      <c r="B11" s="277" t="str">
        <f>IF(OCS!B10="","",OCS!B10)</f>
        <v/>
      </c>
      <c r="C11" s="277" t="str">
        <f>IF(OCS!C10="","",OCS!C10)</f>
        <v/>
      </c>
      <c r="D11" s="307" t="str">
        <f>IF(OCS!D10="","",OCS!D10)</f>
        <v/>
      </c>
      <c r="E11" s="307" t="str">
        <f>IF(OCS!E10="","",OCS!E10)</f>
        <v/>
      </c>
      <c r="F11" s="277" t="str">
        <f>IF(OCS!F10="","",OCS!F10)</f>
        <v/>
      </c>
      <c r="G11" s="277" t="str">
        <f>IF(OCS!G10="","",OCS!G10)</f>
        <v/>
      </c>
      <c r="H11" s="122"/>
      <c r="I11" s="89"/>
      <c r="J11" s="89"/>
      <c r="K11" s="118" t="str">
        <f t="shared" si="3"/>
        <v/>
      </c>
      <c r="L11" s="118" t="str">
        <f t="shared" si="4"/>
        <v/>
      </c>
      <c r="M11" s="254" t="str">
        <f t="shared" si="5"/>
        <v/>
      </c>
      <c r="N11" s="285" t="str">
        <f t="shared" si="6"/>
        <v/>
      </c>
      <c r="O11" s="287" t="str">
        <f t="shared" si="7"/>
        <v/>
      </c>
      <c r="P11" s="259"/>
      <c r="Q11" s="126"/>
    </row>
    <row r="12" spans="1:22" ht="20.100000000000001" customHeight="1" x14ac:dyDescent="0.25">
      <c r="A12" s="243">
        <v>6</v>
      </c>
      <c r="B12" s="277" t="str">
        <f>IF(OCS!B11="","",OCS!B11)</f>
        <v/>
      </c>
      <c r="C12" s="277" t="str">
        <f>IF(OCS!C11="","",OCS!C11)</f>
        <v/>
      </c>
      <c r="D12" s="307" t="str">
        <f>IF(OCS!D11="","",OCS!D11)</f>
        <v/>
      </c>
      <c r="E12" s="307" t="str">
        <f>IF(OCS!E11="","",OCS!E11)</f>
        <v/>
      </c>
      <c r="F12" s="277" t="str">
        <f>IF(OCS!F11="","",OCS!F11)</f>
        <v/>
      </c>
      <c r="G12" s="277" t="str">
        <f>IF(OCS!G11="","",OCS!G11)</f>
        <v/>
      </c>
      <c r="H12" s="122"/>
      <c r="I12" s="89"/>
      <c r="J12" s="89"/>
      <c r="K12" s="118" t="str">
        <f t="shared" si="3"/>
        <v/>
      </c>
      <c r="L12" s="118" t="str">
        <f t="shared" si="4"/>
        <v/>
      </c>
      <c r="M12" s="254" t="str">
        <f t="shared" si="5"/>
        <v/>
      </c>
      <c r="N12" s="285" t="str">
        <f t="shared" si="6"/>
        <v/>
      </c>
      <c r="O12" s="287" t="str">
        <f t="shared" si="7"/>
        <v/>
      </c>
      <c r="P12" s="259"/>
      <c r="Q12" s="126"/>
    </row>
    <row r="13" spans="1:22" ht="20.100000000000001" customHeight="1" x14ac:dyDescent="0.25">
      <c r="A13" s="243">
        <v>7</v>
      </c>
      <c r="B13" s="277" t="str">
        <f>IF(OCS!B12="","",OCS!B12)</f>
        <v/>
      </c>
      <c r="C13" s="277" t="str">
        <f>IF(OCS!C12="","",OCS!C12)</f>
        <v/>
      </c>
      <c r="D13" s="307" t="str">
        <f>IF(OCS!D12="","",OCS!D12)</f>
        <v/>
      </c>
      <c r="E13" s="307" t="str">
        <f>IF(OCS!E12="","",OCS!E12)</f>
        <v/>
      </c>
      <c r="F13" s="277" t="str">
        <f>IF(OCS!F12="","",OCS!F12)</f>
        <v/>
      </c>
      <c r="G13" s="277" t="str">
        <f>IF(OCS!G12="","",OCS!G12)</f>
        <v/>
      </c>
      <c r="H13" s="122"/>
      <c r="I13" s="89"/>
      <c r="J13" s="89"/>
      <c r="K13" s="118" t="str">
        <f t="shared" si="3"/>
        <v/>
      </c>
      <c r="L13" s="118" t="str">
        <f t="shared" si="4"/>
        <v/>
      </c>
      <c r="M13" s="254" t="str">
        <f t="shared" si="5"/>
        <v/>
      </c>
      <c r="N13" s="285" t="str">
        <f t="shared" si="6"/>
        <v/>
      </c>
      <c r="O13" s="287" t="str">
        <f t="shared" si="7"/>
        <v/>
      </c>
      <c r="P13" s="259"/>
      <c r="Q13" s="126"/>
    </row>
    <row r="14" spans="1:22" ht="20.100000000000001" customHeight="1" x14ac:dyDescent="0.25">
      <c r="A14" s="243">
        <v>8</v>
      </c>
      <c r="B14" s="277" t="str">
        <f>IF(OCS!B13="","",OCS!B13)</f>
        <v/>
      </c>
      <c r="C14" s="277" t="str">
        <f>IF(OCS!C13="","",OCS!C13)</f>
        <v/>
      </c>
      <c r="D14" s="307" t="str">
        <f>IF(OCS!D13="","",OCS!D13)</f>
        <v/>
      </c>
      <c r="E14" s="307" t="str">
        <f>IF(OCS!E13="","",OCS!E13)</f>
        <v/>
      </c>
      <c r="F14" s="277" t="str">
        <f>IF(OCS!F13="","",OCS!F13)</f>
        <v/>
      </c>
      <c r="G14" s="277" t="str">
        <f>IF(OCS!G13="","",OCS!G13)</f>
        <v/>
      </c>
      <c r="H14" s="122"/>
      <c r="I14" s="89"/>
      <c r="J14" s="89"/>
      <c r="K14" s="118" t="str">
        <f t="shared" si="3"/>
        <v/>
      </c>
      <c r="L14" s="118" t="str">
        <f t="shared" si="4"/>
        <v/>
      </c>
      <c r="M14" s="254" t="str">
        <f t="shared" si="5"/>
        <v/>
      </c>
      <c r="N14" s="285" t="str">
        <f t="shared" si="6"/>
        <v/>
      </c>
      <c r="O14" s="287" t="str">
        <f t="shared" si="7"/>
        <v/>
      </c>
      <c r="P14" s="259"/>
      <c r="Q14" s="126"/>
    </row>
    <row r="15" spans="1:22" ht="20.100000000000001" customHeight="1" x14ac:dyDescent="0.25">
      <c r="A15" s="243">
        <v>9</v>
      </c>
      <c r="B15" s="277" t="str">
        <f>IF(OCS!B14="","",OCS!B14)</f>
        <v/>
      </c>
      <c r="C15" s="277" t="str">
        <f>IF(OCS!C14="","",OCS!C14)</f>
        <v/>
      </c>
      <c r="D15" s="307" t="str">
        <f>IF(OCS!D14="","",OCS!D14)</f>
        <v/>
      </c>
      <c r="E15" s="307" t="str">
        <f>IF(OCS!E14="","",OCS!E14)</f>
        <v/>
      </c>
      <c r="F15" s="277" t="str">
        <f>IF(OCS!F14="","",OCS!F14)</f>
        <v/>
      </c>
      <c r="G15" s="277" t="str">
        <f>IF(OCS!G14="","",OCS!G14)</f>
        <v/>
      </c>
      <c r="H15" s="122"/>
      <c r="I15" s="89"/>
      <c r="J15" s="89"/>
      <c r="K15" s="118" t="str">
        <f t="shared" si="3"/>
        <v/>
      </c>
      <c r="L15" s="118" t="str">
        <f t="shared" si="4"/>
        <v/>
      </c>
      <c r="M15" s="254" t="str">
        <f t="shared" si="5"/>
        <v/>
      </c>
      <c r="N15" s="285" t="str">
        <f t="shared" si="6"/>
        <v/>
      </c>
      <c r="O15" s="287" t="str">
        <f t="shared" si="7"/>
        <v/>
      </c>
      <c r="P15" s="259"/>
      <c r="Q15" s="126"/>
    </row>
    <row r="16" spans="1:22" ht="20.100000000000001" customHeight="1" x14ac:dyDescent="0.25">
      <c r="A16" s="243">
        <v>10</v>
      </c>
      <c r="B16" s="277" t="str">
        <f>IF(OCS!B15="","",OCS!B15)</f>
        <v/>
      </c>
      <c r="C16" s="277" t="str">
        <f>IF(OCS!C15="","",OCS!C15)</f>
        <v/>
      </c>
      <c r="D16" s="307" t="str">
        <f>IF(OCS!D15="","",OCS!D15)</f>
        <v/>
      </c>
      <c r="E16" s="307" t="str">
        <f>IF(OCS!E15="","",OCS!E15)</f>
        <v/>
      </c>
      <c r="F16" s="277" t="str">
        <f>IF(OCS!F15="","",OCS!F15)</f>
        <v/>
      </c>
      <c r="G16" s="277" t="str">
        <f>IF(OCS!G15="","",OCS!G15)</f>
        <v/>
      </c>
      <c r="H16" s="122"/>
      <c r="I16" s="89"/>
      <c r="J16" s="89"/>
      <c r="K16" s="118" t="str">
        <f t="shared" si="3"/>
        <v/>
      </c>
      <c r="L16" s="118" t="str">
        <f t="shared" si="4"/>
        <v/>
      </c>
      <c r="M16" s="254" t="str">
        <f t="shared" si="5"/>
        <v/>
      </c>
      <c r="N16" s="285" t="str">
        <f t="shared" si="6"/>
        <v/>
      </c>
      <c r="O16" s="287" t="str">
        <f t="shared" si="7"/>
        <v/>
      </c>
      <c r="P16" s="259"/>
      <c r="Q16" s="126"/>
    </row>
    <row r="17" spans="1:17" ht="20.100000000000001" customHeight="1" x14ac:dyDescent="0.25">
      <c r="A17" s="243">
        <v>11</v>
      </c>
      <c r="B17" s="277" t="str">
        <f>IF(OCS!B16="","",OCS!B16)</f>
        <v/>
      </c>
      <c r="C17" s="277" t="str">
        <f>IF(OCS!C16="","",OCS!C16)</f>
        <v/>
      </c>
      <c r="D17" s="307" t="str">
        <f>IF(OCS!D16="","",OCS!D16)</f>
        <v/>
      </c>
      <c r="E17" s="307" t="str">
        <f>IF(OCS!E16="","",OCS!E16)</f>
        <v/>
      </c>
      <c r="F17" s="277" t="str">
        <f>IF(OCS!F16="","",OCS!F16)</f>
        <v/>
      </c>
      <c r="G17" s="277" t="str">
        <f>IF(OCS!G16="","",OCS!G16)</f>
        <v/>
      </c>
      <c r="H17" s="122"/>
      <c r="I17" s="89"/>
      <c r="J17" s="89"/>
      <c r="K17" s="118" t="str">
        <f t="shared" si="3"/>
        <v/>
      </c>
      <c r="L17" s="118" t="str">
        <f t="shared" si="4"/>
        <v/>
      </c>
      <c r="M17" s="254" t="str">
        <f t="shared" si="5"/>
        <v/>
      </c>
      <c r="N17" s="285" t="str">
        <f t="shared" si="6"/>
        <v/>
      </c>
      <c r="O17" s="287" t="str">
        <f t="shared" si="7"/>
        <v/>
      </c>
      <c r="P17" s="259"/>
      <c r="Q17" s="126"/>
    </row>
    <row r="18" spans="1:17" ht="20.100000000000001" customHeight="1" x14ac:dyDescent="0.25">
      <c r="A18" s="243">
        <v>12</v>
      </c>
      <c r="B18" s="277" t="str">
        <f>IF(OCS!B17="","",OCS!B17)</f>
        <v/>
      </c>
      <c r="C18" s="277" t="str">
        <f>IF(OCS!C17="","",OCS!C17)</f>
        <v/>
      </c>
      <c r="D18" s="307" t="str">
        <f>IF(OCS!D17="","",OCS!D17)</f>
        <v/>
      </c>
      <c r="E18" s="307" t="str">
        <f>IF(OCS!E17="","",OCS!E17)</f>
        <v/>
      </c>
      <c r="F18" s="277" t="str">
        <f>IF(OCS!F17="","",OCS!F17)</f>
        <v/>
      </c>
      <c r="G18" s="277" t="str">
        <f>IF(OCS!G17="","",OCS!G17)</f>
        <v/>
      </c>
      <c r="H18" s="122"/>
      <c r="I18" s="89"/>
      <c r="J18" s="89"/>
      <c r="K18" s="118" t="str">
        <f t="shared" si="3"/>
        <v/>
      </c>
      <c r="L18" s="118" t="str">
        <f t="shared" si="4"/>
        <v/>
      </c>
      <c r="M18" s="254" t="str">
        <f t="shared" si="5"/>
        <v/>
      </c>
      <c r="N18" s="285" t="str">
        <f t="shared" si="6"/>
        <v/>
      </c>
      <c r="O18" s="287" t="str">
        <f t="shared" si="7"/>
        <v/>
      </c>
      <c r="P18" s="259"/>
      <c r="Q18" s="126"/>
    </row>
    <row r="19" spans="1:17" ht="20.100000000000001" customHeight="1" x14ac:dyDescent="0.25">
      <c r="A19" s="243">
        <v>13</v>
      </c>
      <c r="B19" s="277" t="str">
        <f>IF(OCS!B18="","",OCS!B18)</f>
        <v/>
      </c>
      <c r="C19" s="277" t="str">
        <f>IF(OCS!C18="","",OCS!C18)</f>
        <v/>
      </c>
      <c r="D19" s="307" t="str">
        <f>IF(OCS!D18="","",OCS!D18)</f>
        <v/>
      </c>
      <c r="E19" s="307" t="str">
        <f>IF(OCS!E18="","",OCS!E18)</f>
        <v/>
      </c>
      <c r="F19" s="277" t="str">
        <f>IF(OCS!F18="","",OCS!F18)</f>
        <v/>
      </c>
      <c r="G19" s="277" t="str">
        <f>IF(OCS!G18="","",OCS!G18)</f>
        <v/>
      </c>
      <c r="H19" s="122"/>
      <c r="I19" s="89"/>
      <c r="J19" s="89"/>
      <c r="K19" s="118" t="str">
        <f t="shared" si="3"/>
        <v/>
      </c>
      <c r="L19" s="118" t="str">
        <f t="shared" si="4"/>
        <v/>
      </c>
      <c r="M19" s="254" t="str">
        <f t="shared" si="5"/>
        <v/>
      </c>
      <c r="N19" s="285" t="str">
        <f t="shared" si="6"/>
        <v/>
      </c>
      <c r="O19" s="287" t="str">
        <f t="shared" si="7"/>
        <v/>
      </c>
      <c r="P19" s="259"/>
      <c r="Q19" s="126"/>
    </row>
    <row r="20" spans="1:17" ht="20.100000000000001" customHeight="1" x14ac:dyDescent="0.25">
      <c r="A20" s="243">
        <v>14</v>
      </c>
      <c r="B20" s="277" t="str">
        <f>IF(OCS!B19="","",OCS!B19)</f>
        <v/>
      </c>
      <c r="C20" s="277" t="str">
        <f>IF(OCS!C19="","",OCS!C19)</f>
        <v/>
      </c>
      <c r="D20" s="307" t="str">
        <f>IF(OCS!D19="","",OCS!D19)</f>
        <v/>
      </c>
      <c r="E20" s="307" t="str">
        <f>IF(OCS!E19="","",OCS!E19)</f>
        <v/>
      </c>
      <c r="F20" s="277" t="str">
        <f>IF(OCS!F19="","",OCS!F19)</f>
        <v/>
      </c>
      <c r="G20" s="277" t="str">
        <f>IF(OCS!G19="","",OCS!G19)</f>
        <v/>
      </c>
      <c r="H20" s="122"/>
      <c r="I20" s="89"/>
      <c r="J20" s="89"/>
      <c r="K20" s="118" t="str">
        <f t="shared" si="3"/>
        <v/>
      </c>
      <c r="L20" s="118" t="str">
        <f t="shared" si="4"/>
        <v/>
      </c>
      <c r="M20" s="254" t="str">
        <f t="shared" si="5"/>
        <v/>
      </c>
      <c r="N20" s="285" t="str">
        <f t="shared" si="6"/>
        <v/>
      </c>
      <c r="O20" s="287" t="str">
        <f t="shared" si="7"/>
        <v/>
      </c>
      <c r="P20" s="259"/>
      <c r="Q20" s="126"/>
    </row>
    <row r="21" spans="1:17" ht="20.100000000000001" customHeight="1" x14ac:dyDescent="0.25">
      <c r="A21" s="243">
        <v>15</v>
      </c>
      <c r="B21" s="277" t="str">
        <f>IF(OCS!B20="","",OCS!B20)</f>
        <v/>
      </c>
      <c r="C21" s="277" t="str">
        <f>IF(OCS!C20="","",OCS!C20)</f>
        <v/>
      </c>
      <c r="D21" s="307" t="str">
        <f>IF(OCS!D20="","",OCS!D20)</f>
        <v/>
      </c>
      <c r="E21" s="307" t="str">
        <f>IF(OCS!E20="","",OCS!E20)</f>
        <v/>
      </c>
      <c r="F21" s="277" t="str">
        <f>IF(OCS!F20="","",OCS!F20)</f>
        <v/>
      </c>
      <c r="G21" s="277" t="str">
        <f>IF(OCS!G20="","",OCS!G20)</f>
        <v/>
      </c>
      <c r="H21" s="122"/>
      <c r="I21" s="89"/>
      <c r="J21" s="89"/>
      <c r="K21" s="118" t="str">
        <f t="shared" si="3"/>
        <v/>
      </c>
      <c r="L21" s="118" t="str">
        <f t="shared" si="4"/>
        <v/>
      </c>
      <c r="M21" s="254" t="str">
        <f t="shared" si="5"/>
        <v/>
      </c>
      <c r="N21" s="285" t="str">
        <f t="shared" si="6"/>
        <v/>
      </c>
      <c r="O21" s="287" t="str">
        <f t="shared" si="7"/>
        <v/>
      </c>
      <c r="P21" s="259"/>
      <c r="Q21" s="126"/>
    </row>
    <row r="22" spans="1:17" ht="20.100000000000001" customHeight="1" x14ac:dyDescent="0.25">
      <c r="A22" s="243">
        <v>16</v>
      </c>
      <c r="B22" s="277" t="str">
        <f>IF(OCS!B21="","",OCS!B21)</f>
        <v/>
      </c>
      <c r="C22" s="277" t="str">
        <f>IF(OCS!C21="","",OCS!C21)</f>
        <v/>
      </c>
      <c r="D22" s="307" t="str">
        <f>IF(OCS!D21="","",OCS!D21)</f>
        <v/>
      </c>
      <c r="E22" s="307" t="str">
        <f>IF(OCS!E21="","",OCS!E21)</f>
        <v/>
      </c>
      <c r="F22" s="277" t="str">
        <f>IF(OCS!F21="","",OCS!F21)</f>
        <v/>
      </c>
      <c r="G22" s="277" t="str">
        <f>IF(OCS!G21="","",OCS!G21)</f>
        <v/>
      </c>
      <c r="H22" s="122"/>
      <c r="I22" s="89"/>
      <c r="J22" s="89"/>
      <c r="K22" s="118" t="str">
        <f t="shared" si="3"/>
        <v/>
      </c>
      <c r="L22" s="118" t="str">
        <f t="shared" si="4"/>
        <v/>
      </c>
      <c r="M22" s="254" t="str">
        <f t="shared" si="5"/>
        <v/>
      </c>
      <c r="N22" s="285" t="str">
        <f t="shared" si="6"/>
        <v/>
      </c>
      <c r="O22" s="287" t="str">
        <f t="shared" si="7"/>
        <v/>
      </c>
      <c r="P22" s="259"/>
      <c r="Q22" s="126"/>
    </row>
    <row r="23" spans="1:17" ht="20.100000000000001" customHeight="1" x14ac:dyDescent="0.25">
      <c r="A23" s="243">
        <v>17</v>
      </c>
      <c r="B23" s="277" t="str">
        <f>IF(OCS!B22="","",OCS!B22)</f>
        <v/>
      </c>
      <c r="C23" s="277" t="str">
        <f>IF(OCS!C22="","",OCS!C22)</f>
        <v/>
      </c>
      <c r="D23" s="307" t="str">
        <f>IF(OCS!D22="","",OCS!D22)</f>
        <v/>
      </c>
      <c r="E23" s="307" t="str">
        <f>IF(OCS!E22="","",OCS!E22)</f>
        <v/>
      </c>
      <c r="F23" s="277" t="str">
        <f>IF(OCS!F22="","",OCS!F22)</f>
        <v/>
      </c>
      <c r="G23" s="277" t="str">
        <f>IF(OCS!G22="","",OCS!G22)</f>
        <v/>
      </c>
      <c r="H23" s="122"/>
      <c r="I23" s="89"/>
      <c r="J23" s="89"/>
      <c r="K23" s="118" t="str">
        <f t="shared" si="3"/>
        <v/>
      </c>
      <c r="L23" s="118" t="str">
        <f t="shared" si="4"/>
        <v/>
      </c>
      <c r="M23" s="254" t="str">
        <f t="shared" si="5"/>
        <v/>
      </c>
      <c r="N23" s="285" t="str">
        <f t="shared" si="6"/>
        <v/>
      </c>
      <c r="O23" s="287" t="str">
        <f t="shared" si="7"/>
        <v/>
      </c>
      <c r="P23" s="259"/>
      <c r="Q23" s="126"/>
    </row>
    <row r="24" spans="1:17" ht="20.100000000000001" customHeight="1" x14ac:dyDescent="0.25">
      <c r="A24" s="243">
        <v>18</v>
      </c>
      <c r="B24" s="277" t="str">
        <f>IF(OCS!B23="","",OCS!B23)</f>
        <v/>
      </c>
      <c r="C24" s="277" t="str">
        <f>IF(OCS!C23="","",OCS!C23)</f>
        <v/>
      </c>
      <c r="D24" s="307" t="str">
        <f>IF(OCS!D23="","",OCS!D23)</f>
        <v/>
      </c>
      <c r="E24" s="307" t="str">
        <f>IF(OCS!E23="","",OCS!E23)</f>
        <v/>
      </c>
      <c r="F24" s="277" t="str">
        <f>IF(OCS!F23="","",OCS!F23)</f>
        <v/>
      </c>
      <c r="G24" s="277" t="str">
        <f>IF(OCS!G23="","",OCS!G23)</f>
        <v/>
      </c>
      <c r="H24" s="122"/>
      <c r="I24" s="89"/>
      <c r="J24" s="89"/>
      <c r="K24" s="118" t="str">
        <f t="shared" si="3"/>
        <v/>
      </c>
      <c r="L24" s="118" t="str">
        <f t="shared" si="4"/>
        <v/>
      </c>
      <c r="M24" s="254" t="str">
        <f t="shared" si="5"/>
        <v/>
      </c>
      <c r="N24" s="285" t="str">
        <f t="shared" si="6"/>
        <v/>
      </c>
      <c r="O24" s="287" t="str">
        <f t="shared" si="7"/>
        <v/>
      </c>
      <c r="P24" s="259"/>
      <c r="Q24" s="126"/>
    </row>
    <row r="25" spans="1:17" ht="20.100000000000001" customHeight="1" x14ac:dyDescent="0.25">
      <c r="A25" s="243">
        <v>19</v>
      </c>
      <c r="B25" s="277" t="str">
        <f>IF(OCS!B24="","",OCS!B24)</f>
        <v/>
      </c>
      <c r="C25" s="277" t="str">
        <f>IF(OCS!C24="","",OCS!C24)</f>
        <v/>
      </c>
      <c r="D25" s="307" t="str">
        <f>IF(OCS!D24="","",OCS!D24)</f>
        <v/>
      </c>
      <c r="E25" s="307" t="str">
        <f>IF(OCS!E24="","",OCS!E24)</f>
        <v/>
      </c>
      <c r="F25" s="277" t="str">
        <f>IF(OCS!F24="","",OCS!F24)</f>
        <v/>
      </c>
      <c r="G25" s="277" t="str">
        <f>IF(OCS!G24="","",OCS!G24)</f>
        <v/>
      </c>
      <c r="H25" s="122"/>
      <c r="I25" s="89"/>
      <c r="J25" s="89"/>
      <c r="K25" s="118" t="str">
        <f t="shared" si="3"/>
        <v/>
      </c>
      <c r="L25" s="118" t="str">
        <f t="shared" si="4"/>
        <v/>
      </c>
      <c r="M25" s="254" t="str">
        <f t="shared" si="5"/>
        <v/>
      </c>
      <c r="N25" s="285" t="str">
        <f t="shared" si="6"/>
        <v/>
      </c>
      <c r="O25" s="287" t="str">
        <f t="shared" si="7"/>
        <v/>
      </c>
      <c r="P25" s="259"/>
      <c r="Q25" s="126"/>
    </row>
    <row r="26" spans="1:17" ht="20.100000000000001" customHeight="1" x14ac:dyDescent="0.25">
      <c r="A26" s="243">
        <v>20</v>
      </c>
      <c r="B26" s="277" t="str">
        <f>IF(OCS!B25="","",OCS!B25)</f>
        <v/>
      </c>
      <c r="C26" s="277" t="str">
        <f>IF(OCS!C25="","",OCS!C25)</f>
        <v/>
      </c>
      <c r="D26" s="307" t="str">
        <f>IF(OCS!D25="","",OCS!D25)</f>
        <v/>
      </c>
      <c r="E26" s="307" t="str">
        <f>IF(OCS!E25="","",OCS!E25)</f>
        <v/>
      </c>
      <c r="F26" s="277" t="str">
        <f>IF(OCS!F25="","",OCS!F25)</f>
        <v/>
      </c>
      <c r="G26" s="277" t="str">
        <f>IF(OCS!G25="","",OCS!G25)</f>
        <v/>
      </c>
      <c r="H26" s="122"/>
      <c r="I26" s="89"/>
      <c r="J26" s="89"/>
      <c r="K26" s="118" t="str">
        <f t="shared" si="3"/>
        <v/>
      </c>
      <c r="L26" s="118" t="str">
        <f t="shared" si="4"/>
        <v/>
      </c>
      <c r="M26" s="254" t="str">
        <f t="shared" si="5"/>
        <v/>
      </c>
      <c r="N26" s="285" t="str">
        <f t="shared" si="6"/>
        <v/>
      </c>
      <c r="O26" s="287" t="str">
        <f t="shared" si="7"/>
        <v/>
      </c>
      <c r="P26" s="259"/>
      <c r="Q26" s="126"/>
    </row>
    <row r="27" spans="1:17" ht="20.100000000000001" customHeight="1" x14ac:dyDescent="0.25">
      <c r="A27" s="243">
        <v>21</v>
      </c>
      <c r="B27" s="277" t="str">
        <f>IF(OCS!B26="","",OCS!B26)</f>
        <v/>
      </c>
      <c r="C27" s="277" t="str">
        <f>IF(OCS!C26="","",OCS!C26)</f>
        <v/>
      </c>
      <c r="D27" s="307" t="str">
        <f>IF(OCS!D26="","",OCS!D26)</f>
        <v/>
      </c>
      <c r="E27" s="307" t="str">
        <f>IF(OCS!E26="","",OCS!E26)</f>
        <v/>
      </c>
      <c r="F27" s="277" t="str">
        <f>IF(OCS!F26="","",OCS!F26)</f>
        <v/>
      </c>
      <c r="G27" s="277" t="str">
        <f>IF(OCS!G26="","",OCS!G26)</f>
        <v/>
      </c>
      <c r="H27" s="122"/>
      <c r="I27" s="89"/>
      <c r="J27" s="89"/>
      <c r="K27" s="118" t="str">
        <f t="shared" si="3"/>
        <v/>
      </c>
      <c r="L27" s="118" t="str">
        <f t="shared" si="4"/>
        <v/>
      </c>
      <c r="M27" s="254" t="str">
        <f t="shared" si="5"/>
        <v/>
      </c>
      <c r="N27" s="285" t="str">
        <f t="shared" si="6"/>
        <v/>
      </c>
      <c r="O27" s="287" t="str">
        <f t="shared" si="7"/>
        <v/>
      </c>
      <c r="P27" s="259"/>
      <c r="Q27" s="126"/>
    </row>
    <row r="28" spans="1:17" ht="20.100000000000001" customHeight="1" x14ac:dyDescent="0.25">
      <c r="A28" s="243">
        <v>22</v>
      </c>
      <c r="B28" s="277" t="str">
        <f>IF(OCS!B27="","",OCS!B27)</f>
        <v/>
      </c>
      <c r="C28" s="277" t="str">
        <f>IF(OCS!C27="","",OCS!C27)</f>
        <v/>
      </c>
      <c r="D28" s="307" t="str">
        <f>IF(OCS!D27="","",OCS!D27)</f>
        <v/>
      </c>
      <c r="E28" s="307" t="str">
        <f>IF(OCS!E27="","",OCS!E27)</f>
        <v/>
      </c>
      <c r="F28" s="277" t="str">
        <f>IF(OCS!F27="","",OCS!F27)</f>
        <v/>
      </c>
      <c r="G28" s="277" t="str">
        <f>IF(OCS!G27="","",OCS!G27)</f>
        <v/>
      </c>
      <c r="H28" s="122"/>
      <c r="I28" s="89"/>
      <c r="J28" s="89"/>
      <c r="K28" s="118" t="str">
        <f t="shared" si="3"/>
        <v/>
      </c>
      <c r="L28" s="118" t="str">
        <f t="shared" si="4"/>
        <v/>
      </c>
      <c r="M28" s="254" t="str">
        <f t="shared" si="5"/>
        <v/>
      </c>
      <c r="N28" s="285" t="str">
        <f t="shared" si="6"/>
        <v/>
      </c>
      <c r="O28" s="287" t="str">
        <f t="shared" si="7"/>
        <v/>
      </c>
      <c r="P28" s="259"/>
      <c r="Q28" s="126"/>
    </row>
    <row r="29" spans="1:17" ht="20.100000000000001" customHeight="1" x14ac:dyDescent="0.25">
      <c r="A29" s="243">
        <v>23</v>
      </c>
      <c r="B29" s="277" t="str">
        <f>IF(OCS!B28="","",OCS!B28)</f>
        <v/>
      </c>
      <c r="C29" s="277" t="str">
        <f>IF(OCS!C28="","",OCS!C28)</f>
        <v/>
      </c>
      <c r="D29" s="307" t="str">
        <f>IF(OCS!D28="","",OCS!D28)</f>
        <v/>
      </c>
      <c r="E29" s="307" t="str">
        <f>IF(OCS!E28="","",OCS!E28)</f>
        <v/>
      </c>
      <c r="F29" s="277" t="str">
        <f>IF(OCS!F28="","",OCS!F28)</f>
        <v/>
      </c>
      <c r="G29" s="277" t="str">
        <f>IF(OCS!G28="","",OCS!G28)</f>
        <v/>
      </c>
      <c r="H29" s="122"/>
      <c r="I29" s="89"/>
      <c r="J29" s="89"/>
      <c r="K29" s="118" t="str">
        <f t="shared" si="3"/>
        <v/>
      </c>
      <c r="L29" s="118" t="str">
        <f t="shared" si="4"/>
        <v/>
      </c>
      <c r="M29" s="254" t="str">
        <f t="shared" si="5"/>
        <v/>
      </c>
      <c r="N29" s="285" t="str">
        <f t="shared" si="6"/>
        <v/>
      </c>
      <c r="O29" s="287" t="str">
        <f t="shared" si="7"/>
        <v/>
      </c>
      <c r="P29" s="259"/>
      <c r="Q29" s="126"/>
    </row>
    <row r="30" spans="1:17" ht="20.100000000000001" customHeight="1" x14ac:dyDescent="0.25">
      <c r="A30" s="243">
        <v>24</v>
      </c>
      <c r="B30" s="277" t="str">
        <f>IF(OCS!B29="","",OCS!B29)</f>
        <v/>
      </c>
      <c r="C30" s="277" t="str">
        <f>IF(OCS!C29="","",OCS!C29)</f>
        <v/>
      </c>
      <c r="D30" s="307" t="str">
        <f>IF(OCS!D29="","",OCS!D29)</f>
        <v/>
      </c>
      <c r="E30" s="307" t="str">
        <f>IF(OCS!E29="","",OCS!E29)</f>
        <v/>
      </c>
      <c r="F30" s="277" t="str">
        <f>IF(OCS!F29="","",OCS!F29)</f>
        <v/>
      </c>
      <c r="G30" s="277" t="str">
        <f>IF(OCS!G29="","",OCS!G29)</f>
        <v/>
      </c>
      <c r="H30" s="122"/>
      <c r="I30" s="89"/>
      <c r="J30" s="89"/>
      <c r="K30" s="118" t="str">
        <f t="shared" si="3"/>
        <v/>
      </c>
      <c r="L30" s="118" t="str">
        <f t="shared" si="4"/>
        <v/>
      </c>
      <c r="M30" s="254" t="str">
        <f t="shared" si="5"/>
        <v/>
      </c>
      <c r="N30" s="285" t="str">
        <f t="shared" si="6"/>
        <v/>
      </c>
      <c r="O30" s="287" t="str">
        <f t="shared" si="7"/>
        <v/>
      </c>
      <c r="P30" s="259"/>
      <c r="Q30" s="126"/>
    </row>
    <row r="31" spans="1:17" ht="20.100000000000001" customHeight="1" x14ac:dyDescent="0.25">
      <c r="A31" s="243">
        <v>25</v>
      </c>
      <c r="B31" s="277" t="str">
        <f>IF(OCS!B30="","",OCS!B30)</f>
        <v/>
      </c>
      <c r="C31" s="277" t="str">
        <f>IF(OCS!C30="","",OCS!C30)</f>
        <v/>
      </c>
      <c r="D31" s="307" t="str">
        <f>IF(OCS!D30="","",OCS!D30)</f>
        <v/>
      </c>
      <c r="E31" s="307" t="str">
        <f>IF(OCS!E30="","",OCS!E30)</f>
        <v/>
      </c>
      <c r="F31" s="277" t="str">
        <f>IF(OCS!F30="","",OCS!F30)</f>
        <v/>
      </c>
      <c r="G31" s="277" t="str">
        <f>IF(OCS!G30="","",OCS!G30)</f>
        <v/>
      </c>
      <c r="H31" s="122"/>
      <c r="I31" s="89"/>
      <c r="J31" s="89"/>
      <c r="K31" s="118" t="str">
        <f t="shared" si="3"/>
        <v/>
      </c>
      <c r="L31" s="118" t="str">
        <f t="shared" si="4"/>
        <v/>
      </c>
      <c r="M31" s="254" t="str">
        <f t="shared" si="5"/>
        <v/>
      </c>
      <c r="N31" s="285" t="str">
        <f t="shared" si="6"/>
        <v/>
      </c>
      <c r="O31" s="287" t="str">
        <f t="shared" si="7"/>
        <v/>
      </c>
      <c r="P31" s="259"/>
      <c r="Q31" s="126"/>
    </row>
    <row r="32" spans="1:17" ht="20.100000000000001" customHeight="1" x14ac:dyDescent="0.25">
      <c r="A32" s="243">
        <v>26</v>
      </c>
      <c r="B32" s="277" t="str">
        <f>IF(OCS!B31="","",OCS!B31)</f>
        <v/>
      </c>
      <c r="C32" s="277" t="str">
        <f>IF(OCS!C31="","",OCS!C31)</f>
        <v/>
      </c>
      <c r="D32" s="307" t="str">
        <f>IF(OCS!D31="","",OCS!D31)</f>
        <v/>
      </c>
      <c r="E32" s="307" t="str">
        <f>IF(OCS!E31="","",OCS!E31)</f>
        <v/>
      </c>
      <c r="F32" s="277" t="str">
        <f>IF(OCS!F31="","",OCS!F31)</f>
        <v/>
      </c>
      <c r="G32" s="277" t="str">
        <f>IF(OCS!G31="","",OCS!G31)</f>
        <v/>
      </c>
      <c r="H32" s="122"/>
      <c r="I32" s="89"/>
      <c r="J32" s="89"/>
      <c r="K32" s="118" t="str">
        <f t="shared" si="3"/>
        <v/>
      </c>
      <c r="L32" s="118" t="str">
        <f t="shared" si="4"/>
        <v/>
      </c>
      <c r="M32" s="254" t="str">
        <f t="shared" si="5"/>
        <v/>
      </c>
      <c r="N32" s="285" t="str">
        <f t="shared" si="6"/>
        <v/>
      </c>
      <c r="O32" s="287" t="str">
        <f t="shared" si="7"/>
        <v/>
      </c>
      <c r="P32" s="259"/>
      <c r="Q32" s="126"/>
    </row>
    <row r="33" spans="1:17" ht="20.100000000000001" customHeight="1" x14ac:dyDescent="0.25">
      <c r="A33" s="243">
        <v>27</v>
      </c>
      <c r="B33" s="277" t="str">
        <f>IF(OCS!B32="","",OCS!B32)</f>
        <v/>
      </c>
      <c r="C33" s="277" t="str">
        <f>IF(OCS!C32="","",OCS!C32)</f>
        <v/>
      </c>
      <c r="D33" s="307" t="str">
        <f>IF(OCS!D32="","",OCS!D32)</f>
        <v/>
      </c>
      <c r="E33" s="307" t="str">
        <f>IF(OCS!E32="","",OCS!E32)</f>
        <v/>
      </c>
      <c r="F33" s="277" t="str">
        <f>IF(OCS!F32="","",OCS!F32)</f>
        <v/>
      </c>
      <c r="G33" s="277" t="str">
        <f>IF(OCS!G32="","",OCS!G32)</f>
        <v/>
      </c>
      <c r="H33" s="122"/>
      <c r="I33" s="89"/>
      <c r="J33" s="89"/>
      <c r="K33" s="118" t="str">
        <f t="shared" si="3"/>
        <v/>
      </c>
      <c r="L33" s="118" t="str">
        <f t="shared" si="4"/>
        <v/>
      </c>
      <c r="M33" s="254" t="str">
        <f t="shared" si="5"/>
        <v/>
      </c>
      <c r="N33" s="285" t="str">
        <f t="shared" si="6"/>
        <v/>
      </c>
      <c r="O33" s="287" t="str">
        <f t="shared" si="7"/>
        <v/>
      </c>
      <c r="P33" s="259"/>
      <c r="Q33" s="126"/>
    </row>
    <row r="34" spans="1:17" ht="20.100000000000001" customHeight="1" x14ac:dyDescent="0.25">
      <c r="A34" s="243">
        <v>28</v>
      </c>
      <c r="B34" s="277" t="str">
        <f>IF(OCS!B33="","",OCS!B33)</f>
        <v/>
      </c>
      <c r="C34" s="277" t="str">
        <f>IF(OCS!C33="","",OCS!C33)</f>
        <v/>
      </c>
      <c r="D34" s="307" t="str">
        <f>IF(OCS!D33="","",OCS!D33)</f>
        <v/>
      </c>
      <c r="E34" s="307" t="str">
        <f>IF(OCS!E33="","",OCS!E33)</f>
        <v/>
      </c>
      <c r="F34" s="277" t="str">
        <f>IF(OCS!F33="","",OCS!F33)</f>
        <v/>
      </c>
      <c r="G34" s="277" t="str">
        <f>IF(OCS!G33="","",OCS!G33)</f>
        <v/>
      </c>
      <c r="H34" s="122"/>
      <c r="I34" s="89"/>
      <c r="J34" s="89"/>
      <c r="K34" s="118" t="str">
        <f t="shared" si="3"/>
        <v/>
      </c>
      <c r="L34" s="118" t="str">
        <f t="shared" si="4"/>
        <v/>
      </c>
      <c r="M34" s="254" t="str">
        <f t="shared" si="5"/>
        <v/>
      </c>
      <c r="N34" s="285" t="str">
        <f t="shared" si="6"/>
        <v/>
      </c>
      <c r="O34" s="287" t="str">
        <f t="shared" si="7"/>
        <v/>
      </c>
      <c r="P34" s="259"/>
      <c r="Q34" s="126"/>
    </row>
    <row r="35" spans="1:17" ht="20.100000000000001" customHeight="1" x14ac:dyDescent="0.25">
      <c r="A35" s="243">
        <v>29</v>
      </c>
      <c r="B35" s="277" t="str">
        <f>IF(OCS!B34="","",OCS!B34)</f>
        <v/>
      </c>
      <c r="C35" s="277" t="str">
        <f>IF(OCS!C34="","",OCS!C34)</f>
        <v/>
      </c>
      <c r="D35" s="307" t="str">
        <f>IF(OCS!D34="","",OCS!D34)</f>
        <v/>
      </c>
      <c r="E35" s="307" t="str">
        <f>IF(OCS!E34="","",OCS!E34)</f>
        <v/>
      </c>
      <c r="F35" s="277" t="str">
        <f>IF(OCS!F34="","",OCS!F34)</f>
        <v/>
      </c>
      <c r="G35" s="277" t="str">
        <f>IF(OCS!G34="","",OCS!G34)</f>
        <v/>
      </c>
      <c r="H35" s="122"/>
      <c r="I35" s="89"/>
      <c r="J35" s="89"/>
      <c r="K35" s="118" t="str">
        <f t="shared" si="3"/>
        <v/>
      </c>
      <c r="L35" s="118" t="str">
        <f t="shared" si="4"/>
        <v/>
      </c>
      <c r="M35" s="254" t="str">
        <f t="shared" si="5"/>
        <v/>
      </c>
      <c r="N35" s="285" t="str">
        <f t="shared" si="6"/>
        <v/>
      </c>
      <c r="O35" s="287" t="str">
        <f t="shared" si="7"/>
        <v/>
      </c>
      <c r="P35" s="259"/>
      <c r="Q35" s="126"/>
    </row>
    <row r="36" spans="1:17" ht="20.100000000000001" customHeight="1" x14ac:dyDescent="0.25">
      <c r="A36" s="243">
        <v>30</v>
      </c>
      <c r="B36" s="277" t="str">
        <f>IF(OCS!B35="","",OCS!B35)</f>
        <v/>
      </c>
      <c r="C36" s="277" t="str">
        <f>IF(OCS!C35="","",OCS!C35)</f>
        <v/>
      </c>
      <c r="D36" s="307" t="str">
        <f>IF(OCS!D35="","",OCS!D35)</f>
        <v/>
      </c>
      <c r="E36" s="307" t="str">
        <f>IF(OCS!E35="","",OCS!E35)</f>
        <v/>
      </c>
      <c r="F36" s="277" t="str">
        <f>IF(OCS!F35="","",OCS!F35)</f>
        <v/>
      </c>
      <c r="G36" s="277" t="str">
        <f>IF(OCS!G35="","",OCS!G35)</f>
        <v/>
      </c>
      <c r="H36" s="122"/>
      <c r="I36" s="89"/>
      <c r="J36" s="89"/>
      <c r="K36" s="118" t="str">
        <f t="shared" si="3"/>
        <v/>
      </c>
      <c r="L36" s="118" t="str">
        <f t="shared" si="4"/>
        <v/>
      </c>
      <c r="M36" s="254" t="str">
        <f t="shared" si="5"/>
        <v/>
      </c>
      <c r="N36" s="285" t="str">
        <f t="shared" si="6"/>
        <v/>
      </c>
      <c r="O36" s="287" t="str">
        <f t="shared" si="7"/>
        <v/>
      </c>
      <c r="P36" s="259"/>
      <c r="Q36" s="126"/>
    </row>
    <row r="37" spans="1:17" ht="20.100000000000001" customHeight="1" x14ac:dyDescent="0.25">
      <c r="A37" s="243">
        <v>31</v>
      </c>
      <c r="B37" s="277" t="str">
        <f>IF(OCS!B36="","",OCS!B36)</f>
        <v/>
      </c>
      <c r="C37" s="277" t="str">
        <f>IF(OCS!C36="","",OCS!C36)</f>
        <v/>
      </c>
      <c r="D37" s="307" t="str">
        <f>IF(OCS!D36="","",OCS!D36)</f>
        <v/>
      </c>
      <c r="E37" s="307" t="str">
        <f>IF(OCS!E36="","",OCS!E36)</f>
        <v/>
      </c>
      <c r="F37" s="277" t="str">
        <f>IF(OCS!F36="","",OCS!F36)</f>
        <v/>
      </c>
      <c r="G37" s="277" t="str">
        <f>IF(OCS!G36="","",OCS!G36)</f>
        <v/>
      </c>
      <c r="H37" s="122"/>
      <c r="I37" s="89"/>
      <c r="J37" s="89"/>
      <c r="K37" s="118" t="str">
        <f t="shared" si="3"/>
        <v/>
      </c>
      <c r="L37" s="118" t="str">
        <f t="shared" si="4"/>
        <v/>
      </c>
      <c r="M37" s="254" t="str">
        <f t="shared" si="5"/>
        <v/>
      </c>
      <c r="N37" s="285" t="str">
        <f t="shared" si="6"/>
        <v/>
      </c>
      <c r="O37" s="287" t="str">
        <f t="shared" si="7"/>
        <v/>
      </c>
      <c r="P37" s="259"/>
      <c r="Q37" s="126"/>
    </row>
    <row r="38" spans="1:17" ht="20.100000000000001" customHeight="1" x14ac:dyDescent="0.25">
      <c r="A38" s="243">
        <v>32</v>
      </c>
      <c r="B38" s="277" t="str">
        <f>IF(OCS!B37="","",OCS!B37)</f>
        <v/>
      </c>
      <c r="C38" s="277" t="str">
        <f>IF(OCS!C37="","",OCS!C37)</f>
        <v/>
      </c>
      <c r="D38" s="307" t="str">
        <f>IF(OCS!D37="","",OCS!D37)</f>
        <v/>
      </c>
      <c r="E38" s="307" t="str">
        <f>IF(OCS!E37="","",OCS!E37)</f>
        <v/>
      </c>
      <c r="F38" s="277" t="str">
        <f>IF(OCS!F37="","",OCS!F37)</f>
        <v/>
      </c>
      <c r="G38" s="277" t="str">
        <f>IF(OCS!G37="","",OCS!G37)</f>
        <v/>
      </c>
      <c r="H38" s="122"/>
      <c r="I38" s="89"/>
      <c r="J38" s="89"/>
      <c r="K38" s="118" t="str">
        <f t="shared" si="3"/>
        <v/>
      </c>
      <c r="L38" s="118" t="str">
        <f t="shared" si="4"/>
        <v/>
      </c>
      <c r="M38" s="254" t="str">
        <f t="shared" si="5"/>
        <v/>
      </c>
      <c r="N38" s="285" t="str">
        <f t="shared" si="6"/>
        <v/>
      </c>
      <c r="O38" s="287" t="str">
        <f t="shared" si="7"/>
        <v/>
      </c>
      <c r="P38" s="259"/>
      <c r="Q38" s="126"/>
    </row>
    <row r="39" spans="1:17" ht="20.100000000000001" customHeight="1" x14ac:dyDescent="0.25">
      <c r="A39" s="243">
        <v>33</v>
      </c>
      <c r="B39" s="277" t="str">
        <f>IF(OCS!B38="","",OCS!B38)</f>
        <v/>
      </c>
      <c r="C39" s="277" t="str">
        <f>IF(OCS!C38="","",OCS!C38)</f>
        <v/>
      </c>
      <c r="D39" s="307" t="str">
        <f>IF(OCS!D38="","",OCS!D38)</f>
        <v/>
      </c>
      <c r="E39" s="307" t="str">
        <f>IF(OCS!E38="","",OCS!E38)</f>
        <v/>
      </c>
      <c r="F39" s="277" t="str">
        <f>IF(OCS!F38="","",OCS!F38)</f>
        <v/>
      </c>
      <c r="G39" s="277" t="str">
        <f>IF(OCS!G38="","",OCS!G38)</f>
        <v/>
      </c>
      <c r="H39" s="122"/>
      <c r="I39" s="89"/>
      <c r="J39" s="89"/>
      <c r="K39" s="118" t="str">
        <f t="shared" si="3"/>
        <v/>
      </c>
      <c r="L39" s="118" t="str">
        <f t="shared" si="4"/>
        <v/>
      </c>
      <c r="M39" s="254" t="str">
        <f t="shared" si="5"/>
        <v/>
      </c>
      <c r="N39" s="285" t="str">
        <f t="shared" si="6"/>
        <v/>
      </c>
      <c r="O39" s="287" t="str">
        <f t="shared" si="7"/>
        <v/>
      </c>
      <c r="P39" s="259"/>
      <c r="Q39" s="126"/>
    </row>
    <row r="40" spans="1:17" ht="20.100000000000001" customHeight="1" x14ac:dyDescent="0.25">
      <c r="A40" s="243">
        <v>34</v>
      </c>
      <c r="B40" s="277" t="str">
        <f>IF(OCS!B39="","",OCS!B39)</f>
        <v/>
      </c>
      <c r="C40" s="277" t="str">
        <f>IF(OCS!C39="","",OCS!C39)</f>
        <v/>
      </c>
      <c r="D40" s="307" t="str">
        <f>IF(OCS!D39="","",OCS!D39)</f>
        <v/>
      </c>
      <c r="E40" s="307" t="str">
        <f>IF(OCS!E39="","",OCS!E39)</f>
        <v/>
      </c>
      <c r="F40" s="277" t="str">
        <f>IF(OCS!F39="","",OCS!F39)</f>
        <v/>
      </c>
      <c r="G40" s="277" t="str">
        <f>IF(OCS!G39="","",OCS!G39)</f>
        <v/>
      </c>
      <c r="H40" s="122"/>
      <c r="I40" s="89"/>
      <c r="J40" s="89"/>
      <c r="K40" s="118" t="str">
        <f t="shared" si="3"/>
        <v/>
      </c>
      <c r="L40" s="118" t="str">
        <f t="shared" si="4"/>
        <v/>
      </c>
      <c r="M40" s="254" t="str">
        <f t="shared" si="5"/>
        <v/>
      </c>
      <c r="N40" s="285" t="str">
        <f t="shared" si="6"/>
        <v/>
      </c>
      <c r="O40" s="287" t="str">
        <f t="shared" si="7"/>
        <v/>
      </c>
      <c r="P40" s="259"/>
      <c r="Q40" s="126"/>
    </row>
    <row r="41" spans="1:17" ht="20.100000000000001" customHeight="1" x14ac:dyDescent="0.25">
      <c r="A41" s="243">
        <v>35</v>
      </c>
      <c r="B41" s="277" t="str">
        <f>IF(OCS!B40="","",OCS!B40)</f>
        <v/>
      </c>
      <c r="C41" s="277" t="str">
        <f>IF(OCS!C40="","",OCS!C40)</f>
        <v/>
      </c>
      <c r="D41" s="307" t="str">
        <f>IF(OCS!D40="","",OCS!D40)</f>
        <v/>
      </c>
      <c r="E41" s="307" t="str">
        <f>IF(OCS!E40="","",OCS!E40)</f>
        <v/>
      </c>
      <c r="F41" s="277" t="str">
        <f>IF(OCS!F40="","",OCS!F40)</f>
        <v/>
      </c>
      <c r="G41" s="277" t="str">
        <f>IF(OCS!G40="","",OCS!G40)</f>
        <v/>
      </c>
      <c r="H41" s="122"/>
      <c r="I41" s="89"/>
      <c r="J41" s="89"/>
      <c r="K41" s="118" t="str">
        <f t="shared" si="3"/>
        <v/>
      </c>
      <c r="L41" s="118" t="str">
        <f t="shared" si="4"/>
        <v/>
      </c>
      <c r="M41" s="254" t="str">
        <f t="shared" si="5"/>
        <v/>
      </c>
      <c r="N41" s="285" t="str">
        <f t="shared" si="6"/>
        <v/>
      </c>
      <c r="O41" s="287" t="str">
        <f t="shared" si="7"/>
        <v/>
      </c>
      <c r="P41" s="259"/>
      <c r="Q41" s="126"/>
    </row>
    <row r="42" spans="1:17" ht="20.100000000000001" customHeight="1" x14ac:dyDescent="0.25">
      <c r="A42" s="243">
        <v>36</v>
      </c>
      <c r="B42" s="277" t="str">
        <f>IF(OCS!B41="","",OCS!B41)</f>
        <v/>
      </c>
      <c r="C42" s="277" t="str">
        <f>IF(OCS!C41="","",OCS!C41)</f>
        <v/>
      </c>
      <c r="D42" s="307" t="str">
        <f>IF(OCS!D41="","",OCS!D41)</f>
        <v/>
      </c>
      <c r="E42" s="307" t="str">
        <f>IF(OCS!E41="","",OCS!E41)</f>
        <v/>
      </c>
      <c r="F42" s="277" t="str">
        <f>IF(OCS!F41="","",OCS!F41)</f>
        <v/>
      </c>
      <c r="G42" s="277" t="str">
        <f>IF(OCS!G41="","",OCS!G41)</f>
        <v/>
      </c>
      <c r="H42" s="122"/>
      <c r="I42" s="89"/>
      <c r="J42" s="89"/>
      <c r="K42" s="118" t="str">
        <f t="shared" si="3"/>
        <v/>
      </c>
      <c r="L42" s="118" t="str">
        <f t="shared" si="4"/>
        <v/>
      </c>
      <c r="M42" s="254" t="str">
        <f t="shared" si="5"/>
        <v/>
      </c>
      <c r="N42" s="285" t="str">
        <f t="shared" si="6"/>
        <v/>
      </c>
      <c r="O42" s="287" t="str">
        <f t="shared" si="7"/>
        <v/>
      </c>
      <c r="P42" s="259"/>
      <c r="Q42" s="126"/>
    </row>
    <row r="43" spans="1:17" ht="20.100000000000001" customHeight="1" x14ac:dyDescent="0.25">
      <c r="A43" s="243">
        <v>37</v>
      </c>
      <c r="B43" s="277" t="str">
        <f>IF(OCS!B42="","",OCS!B42)</f>
        <v/>
      </c>
      <c r="C43" s="277" t="str">
        <f>IF(OCS!C42="","",OCS!C42)</f>
        <v/>
      </c>
      <c r="D43" s="307" t="str">
        <f>IF(OCS!D42="","",OCS!D42)</f>
        <v/>
      </c>
      <c r="E43" s="307" t="str">
        <f>IF(OCS!E42="","",OCS!E42)</f>
        <v/>
      </c>
      <c r="F43" s="277" t="str">
        <f>IF(OCS!F42="","",OCS!F42)</f>
        <v/>
      </c>
      <c r="G43" s="277" t="str">
        <f>IF(OCS!G42="","",OCS!G42)</f>
        <v/>
      </c>
      <c r="H43" s="122"/>
      <c r="I43" s="89"/>
      <c r="J43" s="89"/>
      <c r="K43" s="118" t="str">
        <f t="shared" si="3"/>
        <v/>
      </c>
      <c r="L43" s="118" t="str">
        <f t="shared" si="4"/>
        <v/>
      </c>
      <c r="M43" s="254" t="str">
        <f t="shared" si="5"/>
        <v/>
      </c>
      <c r="N43" s="285" t="str">
        <f t="shared" si="6"/>
        <v/>
      </c>
      <c r="O43" s="287" t="str">
        <f t="shared" si="7"/>
        <v/>
      </c>
      <c r="P43" s="259"/>
      <c r="Q43" s="126"/>
    </row>
    <row r="44" spans="1:17" ht="20.100000000000001" customHeight="1" x14ac:dyDescent="0.25">
      <c r="A44" s="243">
        <v>38</v>
      </c>
      <c r="B44" s="277" t="str">
        <f>IF(OCS!B43="","",OCS!B43)</f>
        <v/>
      </c>
      <c r="C44" s="277" t="str">
        <f>IF(OCS!C43="","",OCS!C43)</f>
        <v/>
      </c>
      <c r="D44" s="307" t="str">
        <f>IF(OCS!D43="","",OCS!D43)</f>
        <v/>
      </c>
      <c r="E44" s="307" t="str">
        <f>IF(OCS!E43="","",OCS!E43)</f>
        <v/>
      </c>
      <c r="F44" s="277" t="str">
        <f>IF(OCS!F43="","",OCS!F43)</f>
        <v/>
      </c>
      <c r="G44" s="277" t="str">
        <f>IF(OCS!G43="","",OCS!G43)</f>
        <v/>
      </c>
      <c r="H44" s="122"/>
      <c r="I44" s="89"/>
      <c r="J44" s="89"/>
      <c r="K44" s="118" t="str">
        <f t="shared" si="3"/>
        <v/>
      </c>
      <c r="L44" s="118" t="str">
        <f t="shared" si="4"/>
        <v/>
      </c>
      <c r="M44" s="254" t="str">
        <f t="shared" si="5"/>
        <v/>
      </c>
      <c r="N44" s="285" t="str">
        <f t="shared" si="6"/>
        <v/>
      </c>
      <c r="O44" s="287" t="str">
        <f t="shared" si="7"/>
        <v/>
      </c>
      <c r="P44" s="259"/>
      <c r="Q44" s="126"/>
    </row>
    <row r="45" spans="1:17" ht="20.100000000000001" customHeight="1" x14ac:dyDescent="0.25">
      <c r="A45" s="243">
        <v>39</v>
      </c>
      <c r="B45" s="277" t="str">
        <f>IF(OCS!B44="","",OCS!B44)</f>
        <v/>
      </c>
      <c r="C45" s="277" t="str">
        <f>IF(OCS!C44="","",OCS!C44)</f>
        <v/>
      </c>
      <c r="D45" s="307" t="str">
        <f>IF(OCS!D44="","",OCS!D44)</f>
        <v/>
      </c>
      <c r="E45" s="307" t="str">
        <f>IF(OCS!E44="","",OCS!E44)</f>
        <v/>
      </c>
      <c r="F45" s="277" t="str">
        <f>IF(OCS!F44="","",OCS!F44)</f>
        <v/>
      </c>
      <c r="G45" s="277" t="str">
        <f>IF(OCS!G44="","",OCS!G44)</f>
        <v/>
      </c>
      <c r="H45" s="122"/>
      <c r="I45" s="89"/>
      <c r="J45" s="89"/>
      <c r="K45" s="118" t="str">
        <f t="shared" si="3"/>
        <v/>
      </c>
      <c r="L45" s="118" t="str">
        <f t="shared" si="4"/>
        <v/>
      </c>
      <c r="M45" s="254" t="str">
        <f t="shared" si="5"/>
        <v/>
      </c>
      <c r="N45" s="285" t="str">
        <f t="shared" si="6"/>
        <v/>
      </c>
      <c r="O45" s="287" t="str">
        <f t="shared" si="7"/>
        <v/>
      </c>
      <c r="P45" s="259"/>
      <c r="Q45" s="126"/>
    </row>
    <row r="46" spans="1:17" ht="20.100000000000001" customHeight="1" x14ac:dyDescent="0.25">
      <c r="A46" s="243">
        <v>40</v>
      </c>
      <c r="B46" s="277" t="str">
        <f>IF(OCS!B45="","",OCS!B45)</f>
        <v/>
      </c>
      <c r="C46" s="277" t="str">
        <f>IF(OCS!C45="","",OCS!C45)</f>
        <v/>
      </c>
      <c r="D46" s="307" t="str">
        <f>IF(OCS!D45="","",OCS!D45)</f>
        <v/>
      </c>
      <c r="E46" s="307" t="str">
        <f>IF(OCS!E45="","",OCS!E45)</f>
        <v/>
      </c>
      <c r="F46" s="277" t="str">
        <f>IF(OCS!F45="","",OCS!F45)</f>
        <v/>
      </c>
      <c r="G46" s="277" t="str">
        <f>IF(OCS!G45="","",OCS!G45)</f>
        <v/>
      </c>
      <c r="H46" s="122"/>
      <c r="I46" s="89"/>
      <c r="J46" s="89"/>
      <c r="K46" s="118" t="str">
        <f t="shared" si="3"/>
        <v/>
      </c>
      <c r="L46" s="118" t="str">
        <f t="shared" si="4"/>
        <v/>
      </c>
      <c r="M46" s="254" t="str">
        <f t="shared" si="5"/>
        <v/>
      </c>
      <c r="N46" s="285" t="str">
        <f t="shared" si="6"/>
        <v/>
      </c>
      <c r="O46" s="287" t="str">
        <f t="shared" si="7"/>
        <v/>
      </c>
      <c r="P46" s="259"/>
      <c r="Q46" s="126"/>
    </row>
    <row r="47" spans="1:17" ht="20.100000000000001" customHeight="1" x14ac:dyDescent="0.25">
      <c r="A47" s="243">
        <v>41</v>
      </c>
      <c r="B47" s="277" t="str">
        <f>IF(OCS!B46="","",OCS!B46)</f>
        <v/>
      </c>
      <c r="C47" s="277" t="str">
        <f>IF(OCS!C46="","",OCS!C46)</f>
        <v/>
      </c>
      <c r="D47" s="307" t="str">
        <f>IF(OCS!D46="","",OCS!D46)</f>
        <v/>
      </c>
      <c r="E47" s="307" t="str">
        <f>IF(OCS!E46="","",OCS!E46)</f>
        <v/>
      </c>
      <c r="F47" s="277" t="str">
        <f>IF(OCS!F46="","",OCS!F46)</f>
        <v/>
      </c>
      <c r="G47" s="277" t="str">
        <f>IF(OCS!G46="","",OCS!G46)</f>
        <v/>
      </c>
      <c r="H47" s="122"/>
      <c r="I47" s="89"/>
      <c r="J47" s="89"/>
      <c r="K47" s="118" t="str">
        <f t="shared" si="3"/>
        <v/>
      </c>
      <c r="L47" s="118" t="str">
        <f t="shared" si="4"/>
        <v/>
      </c>
      <c r="M47" s="254" t="str">
        <f t="shared" si="5"/>
        <v/>
      </c>
      <c r="N47" s="285" t="str">
        <f t="shared" si="6"/>
        <v/>
      </c>
      <c r="O47" s="287" t="str">
        <f t="shared" si="7"/>
        <v/>
      </c>
      <c r="P47" s="259"/>
      <c r="Q47" s="126"/>
    </row>
    <row r="48" spans="1:17" ht="20.100000000000001" customHeight="1" x14ac:dyDescent="0.25">
      <c r="A48" s="243">
        <v>42</v>
      </c>
      <c r="B48" s="277" t="str">
        <f>IF(OCS!B47="","",OCS!B47)</f>
        <v/>
      </c>
      <c r="C48" s="277" t="str">
        <f>IF(OCS!C47="","",OCS!C47)</f>
        <v/>
      </c>
      <c r="D48" s="307" t="str">
        <f>IF(OCS!D47="","",OCS!D47)</f>
        <v/>
      </c>
      <c r="E48" s="307" t="str">
        <f>IF(OCS!E47="","",OCS!E47)</f>
        <v/>
      </c>
      <c r="F48" s="277" t="str">
        <f>IF(OCS!F47="","",OCS!F47)</f>
        <v/>
      </c>
      <c r="G48" s="277" t="str">
        <f>IF(OCS!G47="","",OCS!G47)</f>
        <v/>
      </c>
      <c r="H48" s="122"/>
      <c r="I48" s="89"/>
      <c r="J48" s="89"/>
      <c r="K48" s="118" t="str">
        <f t="shared" si="3"/>
        <v/>
      </c>
      <c r="L48" s="118" t="str">
        <f t="shared" si="4"/>
        <v/>
      </c>
      <c r="M48" s="254" t="str">
        <f t="shared" si="5"/>
        <v/>
      </c>
      <c r="N48" s="285" t="str">
        <f t="shared" si="6"/>
        <v/>
      </c>
      <c r="O48" s="287" t="str">
        <f t="shared" si="7"/>
        <v/>
      </c>
      <c r="P48" s="259"/>
      <c r="Q48" s="126"/>
    </row>
    <row r="49" spans="1:17" ht="20.100000000000001" customHeight="1" x14ac:dyDescent="0.25">
      <c r="A49" s="243">
        <v>43</v>
      </c>
      <c r="B49" s="277" t="str">
        <f>IF(OCS!B48="","",OCS!B48)</f>
        <v/>
      </c>
      <c r="C49" s="277" t="str">
        <f>IF(OCS!C48="","",OCS!C48)</f>
        <v/>
      </c>
      <c r="D49" s="307" t="str">
        <f>IF(OCS!D48="","",OCS!D48)</f>
        <v/>
      </c>
      <c r="E49" s="307" t="str">
        <f>IF(OCS!E48="","",OCS!E48)</f>
        <v/>
      </c>
      <c r="F49" s="277" t="str">
        <f>IF(OCS!F48="","",OCS!F48)</f>
        <v/>
      </c>
      <c r="G49" s="277" t="str">
        <f>IF(OCS!G48="","",OCS!G48)</f>
        <v/>
      </c>
      <c r="H49" s="122"/>
      <c r="I49" s="89"/>
      <c r="J49" s="89"/>
      <c r="K49" s="118" t="str">
        <f t="shared" si="3"/>
        <v/>
      </c>
      <c r="L49" s="118" t="str">
        <f t="shared" si="4"/>
        <v/>
      </c>
      <c r="M49" s="254" t="str">
        <f t="shared" si="5"/>
        <v/>
      </c>
      <c r="N49" s="285" t="str">
        <f t="shared" si="6"/>
        <v/>
      </c>
      <c r="O49" s="287" t="str">
        <f t="shared" si="7"/>
        <v/>
      </c>
      <c r="P49" s="259"/>
      <c r="Q49" s="126"/>
    </row>
    <row r="50" spans="1:17" ht="20.100000000000001" customHeight="1" x14ac:dyDescent="0.25">
      <c r="A50" s="243">
        <v>44</v>
      </c>
      <c r="B50" s="277" t="str">
        <f>IF(OCS!B49="","",OCS!B49)</f>
        <v/>
      </c>
      <c r="C50" s="277" t="str">
        <f>IF(OCS!C49="","",OCS!C49)</f>
        <v/>
      </c>
      <c r="D50" s="307" t="str">
        <f>IF(OCS!D49="","",OCS!D49)</f>
        <v/>
      </c>
      <c r="E50" s="307" t="str">
        <f>IF(OCS!E49="","",OCS!E49)</f>
        <v/>
      </c>
      <c r="F50" s="277" t="str">
        <f>IF(OCS!F49="","",OCS!F49)</f>
        <v/>
      </c>
      <c r="G50" s="277" t="str">
        <f>IF(OCS!G49="","",OCS!G49)</f>
        <v/>
      </c>
      <c r="H50" s="122"/>
      <c r="I50" s="89"/>
      <c r="J50" s="89"/>
      <c r="K50" s="118" t="str">
        <f t="shared" si="3"/>
        <v/>
      </c>
      <c r="L50" s="118" t="str">
        <f t="shared" si="4"/>
        <v/>
      </c>
      <c r="M50" s="254" t="str">
        <f t="shared" si="5"/>
        <v/>
      </c>
      <c r="N50" s="285" t="str">
        <f t="shared" si="6"/>
        <v/>
      </c>
      <c r="O50" s="287" t="str">
        <f t="shared" si="7"/>
        <v/>
      </c>
      <c r="P50" s="259"/>
      <c r="Q50" s="126"/>
    </row>
    <row r="51" spans="1:17" ht="20.100000000000001" customHeight="1" x14ac:dyDescent="0.25">
      <c r="A51" s="243">
        <v>45</v>
      </c>
      <c r="B51" s="277" t="str">
        <f>IF(OCS!B50="","",OCS!B50)</f>
        <v/>
      </c>
      <c r="C51" s="277" t="str">
        <f>IF(OCS!C50="","",OCS!C50)</f>
        <v/>
      </c>
      <c r="D51" s="307" t="str">
        <f>IF(OCS!D50="","",OCS!D50)</f>
        <v/>
      </c>
      <c r="E51" s="307" t="str">
        <f>IF(OCS!E50="","",OCS!E50)</f>
        <v/>
      </c>
      <c r="F51" s="277" t="str">
        <f>IF(OCS!F50="","",OCS!F50)</f>
        <v/>
      </c>
      <c r="G51" s="277" t="str">
        <f>IF(OCS!G50="","",OCS!G50)</f>
        <v/>
      </c>
      <c r="H51" s="122"/>
      <c r="I51" s="89"/>
      <c r="J51" s="89"/>
      <c r="K51" s="118" t="str">
        <f t="shared" si="3"/>
        <v/>
      </c>
      <c r="L51" s="118" t="str">
        <f t="shared" si="4"/>
        <v/>
      </c>
      <c r="M51" s="254" t="str">
        <f t="shared" si="5"/>
        <v/>
      </c>
      <c r="N51" s="285" t="str">
        <f t="shared" si="6"/>
        <v/>
      </c>
      <c r="O51" s="287" t="str">
        <f t="shared" si="7"/>
        <v/>
      </c>
      <c r="P51" s="259"/>
      <c r="Q51" s="126"/>
    </row>
    <row r="52" spans="1:17" ht="20.100000000000001" customHeight="1" x14ac:dyDescent="0.25">
      <c r="A52" s="243">
        <v>46</v>
      </c>
      <c r="B52" s="277" t="str">
        <f>IF(OCS!B51="","",OCS!B51)</f>
        <v/>
      </c>
      <c r="C52" s="277" t="str">
        <f>IF(OCS!C51="","",OCS!C51)</f>
        <v/>
      </c>
      <c r="D52" s="307" t="str">
        <f>IF(OCS!D51="","",OCS!D51)</f>
        <v/>
      </c>
      <c r="E52" s="307" t="str">
        <f>IF(OCS!E51="","",OCS!E51)</f>
        <v/>
      </c>
      <c r="F52" s="277" t="str">
        <f>IF(OCS!F51="","",OCS!F51)</f>
        <v/>
      </c>
      <c r="G52" s="277" t="str">
        <f>IF(OCS!G51="","",OCS!G51)</f>
        <v/>
      </c>
      <c r="H52" s="122"/>
      <c r="I52" s="89"/>
      <c r="J52" s="89"/>
      <c r="K52" s="118" t="str">
        <f t="shared" si="3"/>
        <v/>
      </c>
      <c r="L52" s="118" t="str">
        <f t="shared" si="4"/>
        <v/>
      </c>
      <c r="M52" s="254" t="str">
        <f t="shared" si="5"/>
        <v/>
      </c>
      <c r="N52" s="285" t="str">
        <f t="shared" si="6"/>
        <v/>
      </c>
      <c r="O52" s="287" t="str">
        <f t="shared" si="7"/>
        <v/>
      </c>
      <c r="P52" s="259"/>
      <c r="Q52" s="126"/>
    </row>
    <row r="53" spans="1:17" ht="20.100000000000001" customHeight="1" x14ac:dyDescent="0.25">
      <c r="A53" s="243">
        <v>47</v>
      </c>
      <c r="B53" s="277" t="str">
        <f>IF(OCS!B52="","",OCS!B52)</f>
        <v/>
      </c>
      <c r="C53" s="277" t="str">
        <f>IF(OCS!C52="","",OCS!C52)</f>
        <v/>
      </c>
      <c r="D53" s="307" t="str">
        <f>IF(OCS!D52="","",OCS!D52)</f>
        <v/>
      </c>
      <c r="E53" s="307" t="str">
        <f>IF(OCS!E52="","",OCS!E52)</f>
        <v/>
      </c>
      <c r="F53" s="277" t="str">
        <f>IF(OCS!F52="","",OCS!F52)</f>
        <v/>
      </c>
      <c r="G53" s="277" t="str">
        <f>IF(OCS!G52="","",OCS!G52)</f>
        <v/>
      </c>
      <c r="H53" s="122"/>
      <c r="I53" s="89"/>
      <c r="J53" s="89"/>
      <c r="K53" s="118" t="str">
        <f t="shared" si="3"/>
        <v/>
      </c>
      <c r="L53" s="118" t="str">
        <f t="shared" si="4"/>
        <v/>
      </c>
      <c r="M53" s="254" t="str">
        <f t="shared" si="5"/>
        <v/>
      </c>
      <c r="N53" s="285" t="str">
        <f t="shared" si="6"/>
        <v/>
      </c>
      <c r="O53" s="287" t="str">
        <f t="shared" si="7"/>
        <v/>
      </c>
      <c r="P53" s="259"/>
      <c r="Q53" s="126"/>
    </row>
    <row r="54" spans="1:17" ht="20.100000000000001" customHeight="1" x14ac:dyDescent="0.25">
      <c r="A54" s="243">
        <v>48</v>
      </c>
      <c r="B54" s="277" t="str">
        <f>IF(OCS!B53="","",OCS!B53)</f>
        <v/>
      </c>
      <c r="C54" s="277" t="str">
        <f>IF(OCS!C53="","",OCS!C53)</f>
        <v/>
      </c>
      <c r="D54" s="307" t="str">
        <f>IF(OCS!D53="","",OCS!D53)</f>
        <v/>
      </c>
      <c r="E54" s="307" t="str">
        <f>IF(OCS!E53="","",OCS!E53)</f>
        <v/>
      </c>
      <c r="F54" s="277" t="str">
        <f>IF(OCS!F53="","",OCS!F53)</f>
        <v/>
      </c>
      <c r="G54" s="277" t="str">
        <f>IF(OCS!G53="","",OCS!G53)</f>
        <v/>
      </c>
      <c r="H54" s="122"/>
      <c r="I54" s="89"/>
      <c r="J54" s="89"/>
      <c r="K54" s="118" t="str">
        <f t="shared" si="3"/>
        <v/>
      </c>
      <c r="L54" s="118" t="str">
        <f t="shared" si="4"/>
        <v/>
      </c>
      <c r="M54" s="254" t="str">
        <f t="shared" si="5"/>
        <v/>
      </c>
      <c r="N54" s="285" t="str">
        <f t="shared" si="6"/>
        <v/>
      </c>
      <c r="O54" s="287" t="str">
        <f t="shared" si="7"/>
        <v/>
      </c>
      <c r="P54" s="259"/>
      <c r="Q54" s="126"/>
    </row>
    <row r="55" spans="1:17" ht="20.100000000000001" customHeight="1" x14ac:dyDescent="0.25">
      <c r="A55" s="243">
        <v>49</v>
      </c>
      <c r="B55" s="277" t="str">
        <f>IF(OCS!B54="","",OCS!B54)</f>
        <v/>
      </c>
      <c r="C55" s="277" t="str">
        <f>IF(OCS!C54="","",OCS!C54)</f>
        <v/>
      </c>
      <c r="D55" s="307" t="str">
        <f>IF(OCS!D54="","",OCS!D54)</f>
        <v/>
      </c>
      <c r="E55" s="307" t="str">
        <f>IF(OCS!E54="","",OCS!E54)</f>
        <v/>
      </c>
      <c r="F55" s="277" t="str">
        <f>IF(OCS!F54="","",OCS!F54)</f>
        <v/>
      </c>
      <c r="G55" s="277" t="str">
        <f>IF(OCS!G54="","",OCS!G54)</f>
        <v/>
      </c>
      <c r="H55" s="122"/>
      <c r="I55" s="89"/>
      <c r="J55" s="89"/>
      <c r="K55" s="118" t="str">
        <f t="shared" si="3"/>
        <v/>
      </c>
      <c r="L55" s="118" t="str">
        <f t="shared" si="4"/>
        <v/>
      </c>
      <c r="M55" s="254" t="str">
        <f t="shared" si="5"/>
        <v/>
      </c>
      <c r="N55" s="285" t="str">
        <f t="shared" si="6"/>
        <v/>
      </c>
      <c r="O55" s="287" t="str">
        <f t="shared" si="7"/>
        <v/>
      </c>
      <c r="P55" s="259"/>
      <c r="Q55" s="126"/>
    </row>
    <row r="56" spans="1:17" ht="20.100000000000001" customHeight="1" x14ac:dyDescent="0.25">
      <c r="A56" s="243">
        <v>50</v>
      </c>
      <c r="B56" s="277" t="str">
        <f>IF(OCS!B55="","",OCS!B55)</f>
        <v/>
      </c>
      <c r="C56" s="277" t="str">
        <f>IF(OCS!C55="","",OCS!C55)</f>
        <v/>
      </c>
      <c r="D56" s="307" t="str">
        <f>IF(OCS!D55="","",OCS!D55)</f>
        <v/>
      </c>
      <c r="E56" s="307" t="str">
        <f>IF(OCS!E55="","",OCS!E55)</f>
        <v/>
      </c>
      <c r="F56" s="277" t="str">
        <f>IF(OCS!F55="","",OCS!F55)</f>
        <v/>
      </c>
      <c r="G56" s="277" t="str">
        <f>IF(OCS!G55="","",OCS!G55)</f>
        <v/>
      </c>
      <c r="H56" s="122"/>
      <c r="I56" s="89"/>
      <c r="J56" s="89"/>
      <c r="K56" s="118" t="str">
        <f t="shared" si="3"/>
        <v/>
      </c>
      <c r="L56" s="118" t="str">
        <f t="shared" si="4"/>
        <v/>
      </c>
      <c r="M56" s="254" t="str">
        <f t="shared" si="5"/>
        <v/>
      </c>
      <c r="N56" s="285" t="str">
        <f t="shared" si="6"/>
        <v/>
      </c>
      <c r="O56" s="287" t="str">
        <f t="shared" si="7"/>
        <v/>
      </c>
      <c r="P56" s="259"/>
      <c r="Q56" s="126"/>
    </row>
    <row r="57" spans="1:17" ht="20.100000000000001" customHeight="1" x14ac:dyDescent="0.25">
      <c r="A57" s="243">
        <v>51</v>
      </c>
      <c r="B57" s="277" t="str">
        <f>IF(OCS!B56="","",OCS!B56)</f>
        <v/>
      </c>
      <c r="C57" s="277" t="str">
        <f>IF(OCS!C56="","",OCS!C56)</f>
        <v/>
      </c>
      <c r="D57" s="307" t="str">
        <f>IF(OCS!D56="","",OCS!D56)</f>
        <v/>
      </c>
      <c r="E57" s="307" t="str">
        <f>IF(OCS!E56="","",OCS!E56)</f>
        <v/>
      </c>
      <c r="F57" s="277" t="str">
        <f>IF(OCS!F56="","",OCS!F56)</f>
        <v/>
      </c>
      <c r="G57" s="277" t="str">
        <f>IF(OCS!G56="","",OCS!G56)</f>
        <v/>
      </c>
      <c r="H57" s="122"/>
      <c r="I57" s="89"/>
      <c r="J57" s="89"/>
      <c r="K57" s="118" t="str">
        <f t="shared" si="3"/>
        <v/>
      </c>
      <c r="L57" s="118" t="str">
        <f t="shared" si="4"/>
        <v/>
      </c>
      <c r="M57" s="254" t="str">
        <f t="shared" si="5"/>
        <v/>
      </c>
      <c r="N57" s="285" t="str">
        <f t="shared" si="6"/>
        <v/>
      </c>
      <c r="O57" s="287" t="str">
        <f t="shared" si="7"/>
        <v/>
      </c>
      <c r="P57" s="259"/>
      <c r="Q57" s="126"/>
    </row>
    <row r="58" spans="1:17" ht="20.100000000000001" customHeight="1" x14ac:dyDescent="0.25">
      <c r="A58" s="243">
        <v>52</v>
      </c>
      <c r="B58" s="277" t="str">
        <f>IF(OCS!B57="","",OCS!B57)</f>
        <v/>
      </c>
      <c r="C58" s="277" t="str">
        <f>IF(OCS!C57="","",OCS!C57)</f>
        <v/>
      </c>
      <c r="D58" s="307" t="str">
        <f>IF(OCS!D57="","",OCS!D57)</f>
        <v/>
      </c>
      <c r="E58" s="307" t="str">
        <f>IF(OCS!E57="","",OCS!E57)</f>
        <v/>
      </c>
      <c r="F58" s="277" t="str">
        <f>IF(OCS!F57="","",OCS!F57)</f>
        <v/>
      </c>
      <c r="G58" s="277" t="str">
        <f>IF(OCS!G57="","",OCS!G57)</f>
        <v/>
      </c>
      <c r="H58" s="122"/>
      <c r="I58" s="89"/>
      <c r="J58" s="89"/>
      <c r="K58" s="118" t="str">
        <f t="shared" si="3"/>
        <v/>
      </c>
      <c r="L58" s="118" t="str">
        <f t="shared" si="4"/>
        <v/>
      </c>
      <c r="M58" s="254" t="str">
        <f t="shared" si="5"/>
        <v/>
      </c>
      <c r="N58" s="285" t="str">
        <f t="shared" si="6"/>
        <v/>
      </c>
      <c r="O58" s="287" t="str">
        <f t="shared" si="7"/>
        <v/>
      </c>
      <c r="P58" s="259"/>
      <c r="Q58" s="126"/>
    </row>
    <row r="59" spans="1:17" ht="20.100000000000001" customHeight="1" x14ac:dyDescent="0.25">
      <c r="A59" s="243">
        <v>53</v>
      </c>
      <c r="B59" s="277" t="str">
        <f>IF(OCS!B58="","",OCS!B58)</f>
        <v/>
      </c>
      <c r="C59" s="277" t="str">
        <f>IF(OCS!C58="","",OCS!C58)</f>
        <v/>
      </c>
      <c r="D59" s="307" t="str">
        <f>IF(OCS!D58="","",OCS!D58)</f>
        <v/>
      </c>
      <c r="E59" s="307" t="str">
        <f>IF(OCS!E58="","",OCS!E58)</f>
        <v/>
      </c>
      <c r="F59" s="277" t="str">
        <f>IF(OCS!F58="","",OCS!F58)</f>
        <v/>
      </c>
      <c r="G59" s="277" t="str">
        <f>IF(OCS!G58="","",OCS!G58)</f>
        <v/>
      </c>
      <c r="H59" s="122"/>
      <c r="I59" s="89"/>
      <c r="J59" s="89"/>
      <c r="K59" s="118" t="str">
        <f t="shared" si="3"/>
        <v/>
      </c>
      <c r="L59" s="118" t="str">
        <f t="shared" si="4"/>
        <v/>
      </c>
      <c r="M59" s="254" t="str">
        <f t="shared" si="5"/>
        <v/>
      </c>
      <c r="N59" s="285" t="str">
        <f t="shared" si="6"/>
        <v/>
      </c>
      <c r="O59" s="287" t="str">
        <f t="shared" si="7"/>
        <v/>
      </c>
      <c r="P59" s="259"/>
      <c r="Q59" s="126"/>
    </row>
    <row r="60" spans="1:17" ht="20.100000000000001" customHeight="1" x14ac:dyDescent="0.25">
      <c r="A60" s="243">
        <v>54</v>
      </c>
      <c r="B60" s="277" t="str">
        <f>IF(OCS!B59="","",OCS!B59)</f>
        <v/>
      </c>
      <c r="C60" s="277" t="str">
        <f>IF(OCS!C59="","",OCS!C59)</f>
        <v/>
      </c>
      <c r="D60" s="307" t="str">
        <f>IF(OCS!D59="","",OCS!D59)</f>
        <v/>
      </c>
      <c r="E60" s="307" t="str">
        <f>IF(OCS!E59="","",OCS!E59)</f>
        <v/>
      </c>
      <c r="F60" s="277" t="str">
        <f>IF(OCS!F59="","",OCS!F59)</f>
        <v/>
      </c>
      <c r="G60" s="277" t="str">
        <f>IF(OCS!G59="","",OCS!G59)</f>
        <v/>
      </c>
      <c r="H60" s="122"/>
      <c r="I60" s="89"/>
      <c r="J60" s="89"/>
      <c r="K60" s="118" t="str">
        <f t="shared" si="3"/>
        <v/>
      </c>
      <c r="L60" s="118" t="str">
        <f t="shared" si="4"/>
        <v/>
      </c>
      <c r="M60" s="254" t="str">
        <f t="shared" si="5"/>
        <v/>
      </c>
      <c r="N60" s="285" t="str">
        <f t="shared" si="6"/>
        <v/>
      </c>
      <c r="O60" s="287" t="str">
        <f t="shared" si="7"/>
        <v/>
      </c>
      <c r="P60" s="259"/>
      <c r="Q60" s="126"/>
    </row>
    <row r="61" spans="1:17" ht="20.100000000000001" customHeight="1" x14ac:dyDescent="0.25">
      <c r="A61" s="243">
        <v>55</v>
      </c>
      <c r="B61" s="277" t="str">
        <f>IF(OCS!B60="","",OCS!B60)</f>
        <v/>
      </c>
      <c r="C61" s="277" t="str">
        <f>IF(OCS!C60="","",OCS!C60)</f>
        <v/>
      </c>
      <c r="D61" s="307" t="str">
        <f>IF(OCS!D60="","",OCS!D60)</f>
        <v/>
      </c>
      <c r="E61" s="307" t="str">
        <f>IF(OCS!E60="","",OCS!E60)</f>
        <v/>
      </c>
      <c r="F61" s="277" t="str">
        <f>IF(OCS!F60="","",OCS!F60)</f>
        <v/>
      </c>
      <c r="G61" s="277" t="str">
        <f>IF(OCS!G60="","",OCS!G60)</f>
        <v/>
      </c>
      <c r="H61" s="122"/>
      <c r="I61" s="89"/>
      <c r="J61" s="89"/>
      <c r="K61" s="118" t="str">
        <f t="shared" si="3"/>
        <v/>
      </c>
      <c r="L61" s="118" t="str">
        <f t="shared" si="4"/>
        <v/>
      </c>
      <c r="M61" s="254" t="str">
        <f t="shared" si="5"/>
        <v/>
      </c>
      <c r="N61" s="285" t="str">
        <f t="shared" si="6"/>
        <v/>
      </c>
      <c r="O61" s="287" t="str">
        <f t="shared" si="7"/>
        <v/>
      </c>
      <c r="P61" s="259"/>
      <c r="Q61" s="126"/>
    </row>
    <row r="62" spans="1:17" ht="20.100000000000001" customHeight="1" x14ac:dyDescent="0.25">
      <c r="A62" s="243">
        <v>56</v>
      </c>
      <c r="B62" s="277" t="str">
        <f>IF(OCS!B61="","",OCS!B61)</f>
        <v/>
      </c>
      <c r="C62" s="277" t="str">
        <f>IF(OCS!C61="","",OCS!C61)</f>
        <v/>
      </c>
      <c r="D62" s="307" t="str">
        <f>IF(OCS!D61="","",OCS!D61)</f>
        <v/>
      </c>
      <c r="E62" s="307" t="str">
        <f>IF(OCS!E61="","",OCS!E61)</f>
        <v/>
      </c>
      <c r="F62" s="277" t="str">
        <f>IF(OCS!F61="","",OCS!F61)</f>
        <v/>
      </c>
      <c r="G62" s="277" t="str">
        <f>IF(OCS!G61="","",OCS!G61)</f>
        <v/>
      </c>
      <c r="H62" s="122"/>
      <c r="I62" s="89"/>
      <c r="J62" s="89"/>
      <c r="K62" s="118" t="str">
        <f t="shared" si="3"/>
        <v/>
      </c>
      <c r="L62" s="118" t="str">
        <f t="shared" si="4"/>
        <v/>
      </c>
      <c r="M62" s="254" t="str">
        <f t="shared" si="5"/>
        <v/>
      </c>
      <c r="N62" s="285" t="str">
        <f t="shared" si="6"/>
        <v/>
      </c>
      <c r="O62" s="287" t="str">
        <f t="shared" si="7"/>
        <v/>
      </c>
      <c r="P62" s="259"/>
      <c r="Q62" s="126"/>
    </row>
    <row r="63" spans="1:17" ht="20.100000000000001" customHeight="1" x14ac:dyDescent="0.25">
      <c r="A63" s="243">
        <v>57</v>
      </c>
      <c r="B63" s="277" t="str">
        <f>IF(OCS!B62="","",OCS!B62)</f>
        <v/>
      </c>
      <c r="C63" s="277" t="str">
        <f>IF(OCS!C62="","",OCS!C62)</f>
        <v/>
      </c>
      <c r="D63" s="307" t="str">
        <f>IF(OCS!D62="","",OCS!D62)</f>
        <v/>
      </c>
      <c r="E63" s="307" t="str">
        <f>IF(OCS!E62="","",OCS!E62)</f>
        <v/>
      </c>
      <c r="F63" s="277" t="str">
        <f>IF(OCS!F62="","",OCS!F62)</f>
        <v/>
      </c>
      <c r="G63" s="277" t="str">
        <f>IF(OCS!G62="","",OCS!G62)</f>
        <v/>
      </c>
      <c r="H63" s="122"/>
      <c r="I63" s="89"/>
      <c r="J63" s="89"/>
      <c r="K63" s="118" t="str">
        <f t="shared" si="3"/>
        <v/>
      </c>
      <c r="L63" s="118" t="str">
        <f t="shared" si="4"/>
        <v/>
      </c>
      <c r="M63" s="254" t="str">
        <f t="shared" si="5"/>
        <v/>
      </c>
      <c r="N63" s="285" t="str">
        <f t="shared" si="6"/>
        <v/>
      </c>
      <c r="O63" s="287" t="str">
        <f t="shared" si="7"/>
        <v/>
      </c>
      <c r="P63" s="259"/>
      <c r="Q63" s="126"/>
    </row>
    <row r="64" spans="1:17" ht="20.100000000000001" customHeight="1" x14ac:dyDescent="0.25">
      <c r="A64" s="243">
        <v>58</v>
      </c>
      <c r="B64" s="277" t="str">
        <f>IF(OCS!B63="","",OCS!B63)</f>
        <v/>
      </c>
      <c r="C64" s="277" t="str">
        <f>IF(OCS!C63="","",OCS!C63)</f>
        <v/>
      </c>
      <c r="D64" s="307" t="str">
        <f>IF(OCS!D63="","",OCS!D63)</f>
        <v/>
      </c>
      <c r="E64" s="307" t="str">
        <f>IF(OCS!E63="","",OCS!E63)</f>
        <v/>
      </c>
      <c r="F64" s="277" t="str">
        <f>IF(OCS!F63="","",OCS!F63)</f>
        <v/>
      </c>
      <c r="G64" s="277" t="str">
        <f>IF(OCS!G63="","",OCS!G63)</f>
        <v/>
      </c>
      <c r="H64" s="122"/>
      <c r="I64" s="89"/>
      <c r="J64" s="89"/>
      <c r="K64" s="118" t="str">
        <f t="shared" si="3"/>
        <v/>
      </c>
      <c r="L64" s="118" t="str">
        <f t="shared" si="4"/>
        <v/>
      </c>
      <c r="M64" s="254" t="str">
        <f t="shared" si="5"/>
        <v/>
      </c>
      <c r="N64" s="285" t="str">
        <f t="shared" si="6"/>
        <v/>
      </c>
      <c r="O64" s="287" t="str">
        <f t="shared" si="7"/>
        <v/>
      </c>
      <c r="P64" s="259"/>
      <c r="Q64" s="126"/>
    </row>
    <row r="65" spans="1:17" ht="20.100000000000001" customHeight="1" x14ac:dyDescent="0.25">
      <c r="A65" s="243">
        <v>59</v>
      </c>
      <c r="B65" s="277" t="str">
        <f>IF(OCS!B64="","",OCS!B64)</f>
        <v/>
      </c>
      <c r="C65" s="277" t="str">
        <f>IF(OCS!C64="","",OCS!C64)</f>
        <v/>
      </c>
      <c r="D65" s="307" t="str">
        <f>IF(OCS!D64="","",OCS!D64)</f>
        <v/>
      </c>
      <c r="E65" s="307" t="str">
        <f>IF(OCS!E64="","",OCS!E64)</f>
        <v/>
      </c>
      <c r="F65" s="277" t="str">
        <f>IF(OCS!F64="","",OCS!F64)</f>
        <v/>
      </c>
      <c r="G65" s="277" t="str">
        <f>IF(OCS!G64="","",OCS!G64)</f>
        <v/>
      </c>
      <c r="H65" s="122"/>
      <c r="I65" s="89"/>
      <c r="J65" s="89"/>
      <c r="K65" s="118" t="str">
        <f t="shared" si="3"/>
        <v/>
      </c>
      <c r="L65" s="118" t="str">
        <f t="shared" si="4"/>
        <v/>
      </c>
      <c r="M65" s="254" t="str">
        <f t="shared" si="5"/>
        <v/>
      </c>
      <c r="N65" s="285" t="str">
        <f t="shared" si="6"/>
        <v/>
      </c>
      <c r="O65" s="287" t="str">
        <f t="shared" si="7"/>
        <v/>
      </c>
      <c r="P65" s="259"/>
      <c r="Q65" s="126"/>
    </row>
    <row r="66" spans="1:17" ht="20.100000000000001" customHeight="1" x14ac:dyDescent="0.25">
      <c r="A66" s="243">
        <v>60</v>
      </c>
      <c r="B66" s="277" t="str">
        <f>IF(OCS!B65="","",OCS!B65)</f>
        <v/>
      </c>
      <c r="C66" s="277" t="str">
        <f>IF(OCS!C65="","",OCS!C65)</f>
        <v/>
      </c>
      <c r="D66" s="307" t="str">
        <f>IF(OCS!D65="","",OCS!D65)</f>
        <v/>
      </c>
      <c r="E66" s="307" t="str">
        <f>IF(OCS!E65="","",OCS!E65)</f>
        <v/>
      </c>
      <c r="F66" s="277" t="str">
        <f>IF(OCS!F65="","",OCS!F65)</f>
        <v/>
      </c>
      <c r="G66" s="277" t="str">
        <f>IF(OCS!G65="","",OCS!G65)</f>
        <v/>
      </c>
      <c r="H66" s="122"/>
      <c r="I66" s="89"/>
      <c r="J66" s="89"/>
      <c r="K66" s="118" t="str">
        <f t="shared" si="3"/>
        <v/>
      </c>
      <c r="L66" s="118" t="str">
        <f t="shared" si="4"/>
        <v/>
      </c>
      <c r="M66" s="254" t="str">
        <f t="shared" si="5"/>
        <v/>
      </c>
      <c r="N66" s="285" t="str">
        <f t="shared" si="6"/>
        <v/>
      </c>
      <c r="O66" s="287" t="str">
        <f t="shared" si="7"/>
        <v/>
      </c>
      <c r="P66" s="259"/>
      <c r="Q66" s="126"/>
    </row>
    <row r="67" spans="1:17" ht="20.100000000000001" customHeight="1" x14ac:dyDescent="0.25">
      <c r="A67" s="243">
        <v>61</v>
      </c>
      <c r="B67" s="277" t="str">
        <f>IF(OCS!B66="","",OCS!B66)</f>
        <v/>
      </c>
      <c r="C67" s="277" t="str">
        <f>IF(OCS!C66="","",OCS!C66)</f>
        <v/>
      </c>
      <c r="D67" s="307" t="str">
        <f>IF(OCS!D66="","",OCS!D66)</f>
        <v/>
      </c>
      <c r="E67" s="307" t="str">
        <f>IF(OCS!E66="","",OCS!E66)</f>
        <v/>
      </c>
      <c r="F67" s="277" t="str">
        <f>IF(OCS!F66="","",OCS!F66)</f>
        <v/>
      </c>
      <c r="G67" s="277" t="str">
        <f>IF(OCS!G66="","",OCS!G66)</f>
        <v/>
      </c>
      <c r="H67" s="122"/>
      <c r="I67" s="89"/>
      <c r="J67" s="89"/>
      <c r="K67" s="118" t="str">
        <f t="shared" si="3"/>
        <v/>
      </c>
      <c r="L67" s="118" t="str">
        <f t="shared" si="4"/>
        <v/>
      </c>
      <c r="M67" s="254" t="str">
        <f t="shared" si="5"/>
        <v/>
      </c>
      <c r="N67" s="285" t="str">
        <f t="shared" si="6"/>
        <v/>
      </c>
      <c r="O67" s="287" t="str">
        <f t="shared" si="7"/>
        <v/>
      </c>
      <c r="P67" s="259"/>
      <c r="Q67" s="126"/>
    </row>
    <row r="68" spans="1:17" ht="20.100000000000001" customHeight="1" x14ac:dyDescent="0.25">
      <c r="A68" s="243">
        <v>62</v>
      </c>
      <c r="B68" s="277" t="str">
        <f>IF(OCS!B67="","",OCS!B67)</f>
        <v/>
      </c>
      <c r="C68" s="277" t="str">
        <f>IF(OCS!C67="","",OCS!C67)</f>
        <v/>
      </c>
      <c r="D68" s="307" t="str">
        <f>IF(OCS!D67="","",OCS!D67)</f>
        <v/>
      </c>
      <c r="E68" s="307" t="str">
        <f>IF(OCS!E67="","",OCS!E67)</f>
        <v/>
      </c>
      <c r="F68" s="277" t="str">
        <f>IF(OCS!F67="","",OCS!F67)</f>
        <v/>
      </c>
      <c r="G68" s="277" t="str">
        <f>IF(OCS!G67="","",OCS!G67)</f>
        <v/>
      </c>
      <c r="H68" s="122"/>
      <c r="I68" s="89"/>
      <c r="J68" s="89"/>
      <c r="K68" s="118" t="str">
        <f t="shared" si="3"/>
        <v/>
      </c>
      <c r="L68" s="118" t="str">
        <f t="shared" si="4"/>
        <v/>
      </c>
      <c r="M68" s="254" t="str">
        <f t="shared" si="5"/>
        <v/>
      </c>
      <c r="N68" s="285" t="str">
        <f t="shared" si="6"/>
        <v/>
      </c>
      <c r="O68" s="287" t="str">
        <f t="shared" si="7"/>
        <v/>
      </c>
      <c r="P68" s="259"/>
      <c r="Q68" s="126"/>
    </row>
    <row r="69" spans="1:17" ht="20.100000000000001" customHeight="1" x14ac:dyDescent="0.25">
      <c r="A69" s="243">
        <v>63</v>
      </c>
      <c r="B69" s="277" t="str">
        <f>IF(OCS!B68="","",OCS!B68)</f>
        <v/>
      </c>
      <c r="C69" s="277" t="str">
        <f>IF(OCS!C68="","",OCS!C68)</f>
        <v/>
      </c>
      <c r="D69" s="307" t="str">
        <f>IF(OCS!D68="","",OCS!D68)</f>
        <v/>
      </c>
      <c r="E69" s="307" t="str">
        <f>IF(OCS!E68="","",OCS!E68)</f>
        <v/>
      </c>
      <c r="F69" s="277" t="str">
        <f>IF(OCS!F68="","",OCS!F68)</f>
        <v/>
      </c>
      <c r="G69" s="277" t="str">
        <f>IF(OCS!G68="","",OCS!G68)</f>
        <v/>
      </c>
      <c r="H69" s="122"/>
      <c r="I69" s="89"/>
      <c r="J69" s="89"/>
      <c r="K69" s="118" t="str">
        <f t="shared" si="3"/>
        <v/>
      </c>
      <c r="L69" s="118" t="str">
        <f t="shared" si="4"/>
        <v/>
      </c>
      <c r="M69" s="254" t="str">
        <f t="shared" si="5"/>
        <v/>
      </c>
      <c r="N69" s="285" t="str">
        <f t="shared" si="6"/>
        <v/>
      </c>
      <c r="O69" s="287" t="str">
        <f t="shared" si="7"/>
        <v/>
      </c>
      <c r="P69" s="259"/>
      <c r="Q69" s="126"/>
    </row>
    <row r="70" spans="1:17" ht="20.100000000000001" customHeight="1" x14ac:dyDescent="0.25">
      <c r="A70" s="243">
        <v>64</v>
      </c>
      <c r="B70" s="277" t="str">
        <f>IF(OCS!B69="","",OCS!B69)</f>
        <v/>
      </c>
      <c r="C70" s="277" t="str">
        <f>IF(OCS!C69="","",OCS!C69)</f>
        <v/>
      </c>
      <c r="D70" s="307" t="str">
        <f>IF(OCS!D69="","",OCS!D69)</f>
        <v/>
      </c>
      <c r="E70" s="307" t="str">
        <f>IF(OCS!E69="","",OCS!E69)</f>
        <v/>
      </c>
      <c r="F70" s="277" t="str">
        <f>IF(OCS!F69="","",OCS!F69)</f>
        <v/>
      </c>
      <c r="G70" s="277" t="str">
        <f>IF(OCS!G69="","",OCS!G69)</f>
        <v/>
      </c>
      <c r="H70" s="122"/>
      <c r="I70" s="89"/>
      <c r="J70" s="89"/>
      <c r="K70" s="118" t="str">
        <f t="shared" si="3"/>
        <v/>
      </c>
      <c r="L70" s="118" t="str">
        <f t="shared" si="4"/>
        <v/>
      </c>
      <c r="M70" s="254" t="str">
        <f t="shared" si="5"/>
        <v/>
      </c>
      <c r="N70" s="285" t="str">
        <f t="shared" si="6"/>
        <v/>
      </c>
      <c r="O70" s="287" t="str">
        <f t="shared" si="7"/>
        <v/>
      </c>
      <c r="P70" s="259"/>
      <c r="Q70" s="126"/>
    </row>
    <row r="71" spans="1:17" ht="20.100000000000001" customHeight="1" x14ac:dyDescent="0.25">
      <c r="A71" s="243">
        <v>65</v>
      </c>
      <c r="B71" s="277" t="str">
        <f>IF(OCS!B70="","",OCS!B70)</f>
        <v/>
      </c>
      <c r="C71" s="277" t="str">
        <f>IF(OCS!C70="","",OCS!C70)</f>
        <v/>
      </c>
      <c r="D71" s="307" t="str">
        <f>IF(OCS!D70="","",OCS!D70)</f>
        <v/>
      </c>
      <c r="E71" s="307" t="str">
        <f>IF(OCS!E70="","",OCS!E70)</f>
        <v/>
      </c>
      <c r="F71" s="277" t="str">
        <f>IF(OCS!F70="","",OCS!F70)</f>
        <v/>
      </c>
      <c r="G71" s="277" t="str">
        <f>IF(OCS!G70="","",OCS!G70)</f>
        <v/>
      </c>
      <c r="H71" s="122"/>
      <c r="I71" s="89"/>
      <c r="J71" s="89"/>
      <c r="K71" s="118" t="str">
        <f t="shared" si="3"/>
        <v/>
      </c>
      <c r="L71" s="118" t="str">
        <f t="shared" si="4"/>
        <v/>
      </c>
      <c r="M71" s="254" t="str">
        <f t="shared" si="5"/>
        <v/>
      </c>
      <c r="N71" s="285" t="str">
        <f t="shared" si="6"/>
        <v/>
      </c>
      <c r="O71" s="287" t="str">
        <f t="shared" si="7"/>
        <v/>
      </c>
      <c r="P71" s="259"/>
      <c r="Q71" s="126"/>
    </row>
    <row r="72" spans="1:17" ht="20.100000000000001" customHeight="1" x14ac:dyDescent="0.25">
      <c r="A72" s="243">
        <v>66</v>
      </c>
      <c r="B72" s="277" t="str">
        <f>IF(OCS!B71="","",OCS!B71)</f>
        <v/>
      </c>
      <c r="C72" s="277" t="str">
        <f>IF(OCS!C71="","",OCS!C71)</f>
        <v/>
      </c>
      <c r="D72" s="307" t="str">
        <f>IF(OCS!D71="","",OCS!D71)</f>
        <v/>
      </c>
      <c r="E72" s="307" t="str">
        <f>IF(OCS!E71="","",OCS!E71)</f>
        <v/>
      </c>
      <c r="F72" s="277" t="str">
        <f>IF(OCS!F71="","",OCS!F71)</f>
        <v/>
      </c>
      <c r="G72" s="277" t="str">
        <f>IF(OCS!G71="","",OCS!G71)</f>
        <v/>
      </c>
      <c r="H72" s="122"/>
      <c r="I72" s="89"/>
      <c r="J72" s="89"/>
      <c r="K72" s="118" t="str">
        <f t="shared" ref="K72:K135" si="8">IF(H72="","",IF(AND(H72="Internes",I72&gt;=12),5.19,IF(AND(H72="Internes",I72&lt;12),11.42,IF(AND(H72="Mayotte",I72&gt;=12),12,IF(AND(H72="Mayotte",I72&lt;12),21.53,IF(AND(H72="Hors territoire",I72&gt;=12),23.73,IF(AND(H72="Hors territoire",I72&lt;12),39.97,"")))))))</f>
        <v/>
      </c>
      <c r="L72" s="118" t="str">
        <f t="shared" ref="L72:L135" si="9">IF(H72="","",IF(AND(H72="Internes",I72&gt;=12),5.19*J72*I72,IF(AND(H72="Internes",I72&lt;12),11.42*J72*I72,IF(AND(H72="Mayotte",I72&gt;=12),12*J72*I72,IF(AND(H72="Mayotte",I72&lt;12),21.53*J72*I72,IF(AND(H72="Hors territoire",I72&gt;=12),23.73*J72*I72,IF(AND(H72="Hors territoire",I72&lt;12),39.97*J72*I72,"")))))))</f>
        <v/>
      </c>
      <c r="M72" s="254" t="str">
        <f t="shared" ref="M72:M135" si="10">IF(OR(G72="",L72=""),"",IF($L72&gt;G72,"Le montant éligible ne peut être supérieur au montant présenté",""))</f>
        <v/>
      </c>
      <c r="N72" s="285" t="str">
        <f t="shared" ref="N72:N135" si="11">IF(L72="","",MIN(L72,G72))</f>
        <v/>
      </c>
      <c r="O72" s="287" t="str">
        <f t="shared" ref="O72:O135" si="12">IF(MIN(L72,N72)=0,"",MIN(L72,N72))</f>
        <v/>
      </c>
      <c r="P72" s="259"/>
      <c r="Q72" s="126"/>
    </row>
    <row r="73" spans="1:17" ht="20.100000000000001" customHeight="1" x14ac:dyDescent="0.25">
      <c r="A73" s="243">
        <v>67</v>
      </c>
      <c r="B73" s="277" t="str">
        <f>IF(OCS!B72="","",OCS!B72)</f>
        <v/>
      </c>
      <c r="C73" s="277" t="str">
        <f>IF(OCS!C72="","",OCS!C72)</f>
        <v/>
      </c>
      <c r="D73" s="307" t="str">
        <f>IF(OCS!D72="","",OCS!D72)</f>
        <v/>
      </c>
      <c r="E73" s="307" t="str">
        <f>IF(OCS!E72="","",OCS!E72)</f>
        <v/>
      </c>
      <c r="F73" s="277" t="str">
        <f>IF(OCS!F72="","",OCS!F72)</f>
        <v/>
      </c>
      <c r="G73" s="277" t="str">
        <f>IF(OCS!G72="","",OCS!G72)</f>
        <v/>
      </c>
      <c r="H73" s="122"/>
      <c r="I73" s="89"/>
      <c r="J73" s="89"/>
      <c r="K73" s="118" t="str">
        <f t="shared" si="8"/>
        <v/>
      </c>
      <c r="L73" s="118" t="str">
        <f t="shared" si="9"/>
        <v/>
      </c>
      <c r="M73" s="254" t="str">
        <f t="shared" si="10"/>
        <v/>
      </c>
      <c r="N73" s="285" t="str">
        <f t="shared" si="11"/>
        <v/>
      </c>
      <c r="O73" s="287" t="str">
        <f t="shared" si="12"/>
        <v/>
      </c>
      <c r="P73" s="259"/>
      <c r="Q73" s="126"/>
    </row>
    <row r="74" spans="1:17" ht="20.100000000000001" customHeight="1" x14ac:dyDescent="0.25">
      <c r="A74" s="243">
        <v>68</v>
      </c>
      <c r="B74" s="277" t="str">
        <f>IF(OCS!B73="","",OCS!B73)</f>
        <v/>
      </c>
      <c r="C74" s="277" t="str">
        <f>IF(OCS!C73="","",OCS!C73)</f>
        <v/>
      </c>
      <c r="D74" s="307" t="str">
        <f>IF(OCS!D73="","",OCS!D73)</f>
        <v/>
      </c>
      <c r="E74" s="307" t="str">
        <f>IF(OCS!E73="","",OCS!E73)</f>
        <v/>
      </c>
      <c r="F74" s="277" t="str">
        <f>IF(OCS!F73="","",OCS!F73)</f>
        <v/>
      </c>
      <c r="G74" s="277" t="str">
        <f>IF(OCS!G73="","",OCS!G73)</f>
        <v/>
      </c>
      <c r="H74" s="122"/>
      <c r="I74" s="89"/>
      <c r="J74" s="89"/>
      <c r="K74" s="118" t="str">
        <f t="shared" si="8"/>
        <v/>
      </c>
      <c r="L74" s="118" t="str">
        <f t="shared" si="9"/>
        <v/>
      </c>
      <c r="M74" s="254" t="str">
        <f t="shared" si="10"/>
        <v/>
      </c>
      <c r="N74" s="285" t="str">
        <f t="shared" si="11"/>
        <v/>
      </c>
      <c r="O74" s="287" t="str">
        <f t="shared" si="12"/>
        <v/>
      </c>
      <c r="P74" s="259"/>
      <c r="Q74" s="126"/>
    </row>
    <row r="75" spans="1:17" ht="20.100000000000001" customHeight="1" x14ac:dyDescent="0.25">
      <c r="A75" s="243">
        <v>69</v>
      </c>
      <c r="B75" s="277" t="str">
        <f>IF(OCS!B74="","",OCS!B74)</f>
        <v/>
      </c>
      <c r="C75" s="277" t="str">
        <f>IF(OCS!C74="","",OCS!C74)</f>
        <v/>
      </c>
      <c r="D75" s="307" t="str">
        <f>IF(OCS!D74="","",OCS!D74)</f>
        <v/>
      </c>
      <c r="E75" s="307" t="str">
        <f>IF(OCS!E74="","",OCS!E74)</f>
        <v/>
      </c>
      <c r="F75" s="277" t="str">
        <f>IF(OCS!F74="","",OCS!F74)</f>
        <v/>
      </c>
      <c r="G75" s="277" t="str">
        <f>IF(OCS!G74="","",OCS!G74)</f>
        <v/>
      </c>
      <c r="H75" s="122"/>
      <c r="I75" s="89"/>
      <c r="J75" s="89"/>
      <c r="K75" s="118" t="str">
        <f t="shared" si="8"/>
        <v/>
      </c>
      <c r="L75" s="118" t="str">
        <f t="shared" si="9"/>
        <v/>
      </c>
      <c r="M75" s="254" t="str">
        <f t="shared" si="10"/>
        <v/>
      </c>
      <c r="N75" s="285" t="str">
        <f t="shared" si="11"/>
        <v/>
      </c>
      <c r="O75" s="287" t="str">
        <f t="shared" si="12"/>
        <v/>
      </c>
      <c r="P75" s="259"/>
      <c r="Q75" s="126"/>
    </row>
    <row r="76" spans="1:17" ht="20.100000000000001" customHeight="1" x14ac:dyDescent="0.25">
      <c r="A76" s="243">
        <v>70</v>
      </c>
      <c r="B76" s="277" t="str">
        <f>IF(OCS!B75="","",OCS!B75)</f>
        <v/>
      </c>
      <c r="C76" s="277" t="str">
        <f>IF(OCS!C75="","",OCS!C75)</f>
        <v/>
      </c>
      <c r="D76" s="307" t="str">
        <f>IF(OCS!D75="","",OCS!D75)</f>
        <v/>
      </c>
      <c r="E76" s="307" t="str">
        <f>IF(OCS!E75="","",OCS!E75)</f>
        <v/>
      </c>
      <c r="F76" s="277" t="str">
        <f>IF(OCS!F75="","",OCS!F75)</f>
        <v/>
      </c>
      <c r="G76" s="277" t="str">
        <f>IF(OCS!G75="","",OCS!G75)</f>
        <v/>
      </c>
      <c r="H76" s="122"/>
      <c r="I76" s="89"/>
      <c r="J76" s="89"/>
      <c r="K76" s="118" t="str">
        <f t="shared" si="8"/>
        <v/>
      </c>
      <c r="L76" s="118" t="str">
        <f t="shared" si="9"/>
        <v/>
      </c>
      <c r="M76" s="254" t="str">
        <f t="shared" si="10"/>
        <v/>
      </c>
      <c r="N76" s="285" t="str">
        <f t="shared" si="11"/>
        <v/>
      </c>
      <c r="O76" s="287" t="str">
        <f t="shared" si="12"/>
        <v/>
      </c>
      <c r="P76" s="259"/>
      <c r="Q76" s="126"/>
    </row>
    <row r="77" spans="1:17" ht="20.100000000000001" customHeight="1" x14ac:dyDescent="0.25">
      <c r="A77" s="243">
        <v>71</v>
      </c>
      <c r="B77" s="277" t="str">
        <f>IF(OCS!B76="","",OCS!B76)</f>
        <v/>
      </c>
      <c r="C77" s="277" t="str">
        <f>IF(OCS!C76="","",OCS!C76)</f>
        <v/>
      </c>
      <c r="D77" s="307" t="str">
        <f>IF(OCS!D76="","",OCS!D76)</f>
        <v/>
      </c>
      <c r="E77" s="307" t="str">
        <f>IF(OCS!E76="","",OCS!E76)</f>
        <v/>
      </c>
      <c r="F77" s="277" t="str">
        <f>IF(OCS!F76="","",OCS!F76)</f>
        <v/>
      </c>
      <c r="G77" s="277" t="str">
        <f>IF(OCS!G76="","",OCS!G76)</f>
        <v/>
      </c>
      <c r="H77" s="122"/>
      <c r="I77" s="89"/>
      <c r="J77" s="89"/>
      <c r="K77" s="118" t="str">
        <f t="shared" si="8"/>
        <v/>
      </c>
      <c r="L77" s="118" t="str">
        <f t="shared" si="9"/>
        <v/>
      </c>
      <c r="M77" s="254" t="str">
        <f t="shared" si="10"/>
        <v/>
      </c>
      <c r="N77" s="285" t="str">
        <f t="shared" si="11"/>
        <v/>
      </c>
      <c r="O77" s="287" t="str">
        <f t="shared" si="12"/>
        <v/>
      </c>
      <c r="P77" s="259"/>
      <c r="Q77" s="126"/>
    </row>
    <row r="78" spans="1:17" ht="20.100000000000001" customHeight="1" x14ac:dyDescent="0.25">
      <c r="A78" s="243">
        <v>72</v>
      </c>
      <c r="B78" s="277" t="str">
        <f>IF(OCS!B77="","",OCS!B77)</f>
        <v/>
      </c>
      <c r="C78" s="277" t="str">
        <f>IF(OCS!C77="","",OCS!C77)</f>
        <v/>
      </c>
      <c r="D78" s="307" t="str">
        <f>IF(OCS!D77="","",OCS!D77)</f>
        <v/>
      </c>
      <c r="E78" s="307" t="str">
        <f>IF(OCS!E77="","",OCS!E77)</f>
        <v/>
      </c>
      <c r="F78" s="277" t="str">
        <f>IF(OCS!F77="","",OCS!F77)</f>
        <v/>
      </c>
      <c r="G78" s="277" t="str">
        <f>IF(OCS!G77="","",OCS!G77)</f>
        <v/>
      </c>
      <c r="H78" s="122"/>
      <c r="I78" s="89"/>
      <c r="J78" s="89"/>
      <c r="K78" s="118" t="str">
        <f t="shared" si="8"/>
        <v/>
      </c>
      <c r="L78" s="118" t="str">
        <f t="shared" si="9"/>
        <v/>
      </c>
      <c r="M78" s="254" t="str">
        <f t="shared" si="10"/>
        <v/>
      </c>
      <c r="N78" s="285" t="str">
        <f t="shared" si="11"/>
        <v/>
      </c>
      <c r="O78" s="287" t="str">
        <f t="shared" si="12"/>
        <v/>
      </c>
      <c r="P78" s="259"/>
      <c r="Q78" s="126"/>
    </row>
    <row r="79" spans="1:17" ht="20.100000000000001" customHeight="1" x14ac:dyDescent="0.25">
      <c r="A79" s="243">
        <v>73</v>
      </c>
      <c r="B79" s="277" t="str">
        <f>IF(OCS!B78="","",OCS!B78)</f>
        <v/>
      </c>
      <c r="C79" s="277" t="str">
        <f>IF(OCS!C78="","",OCS!C78)</f>
        <v/>
      </c>
      <c r="D79" s="307" t="str">
        <f>IF(OCS!D78="","",OCS!D78)</f>
        <v/>
      </c>
      <c r="E79" s="307" t="str">
        <f>IF(OCS!E78="","",OCS!E78)</f>
        <v/>
      </c>
      <c r="F79" s="277" t="str">
        <f>IF(OCS!F78="","",OCS!F78)</f>
        <v/>
      </c>
      <c r="G79" s="277" t="str">
        <f>IF(OCS!G78="","",OCS!G78)</f>
        <v/>
      </c>
      <c r="H79" s="122"/>
      <c r="I79" s="89"/>
      <c r="J79" s="89"/>
      <c r="K79" s="118" t="str">
        <f t="shared" si="8"/>
        <v/>
      </c>
      <c r="L79" s="118" t="str">
        <f t="shared" si="9"/>
        <v/>
      </c>
      <c r="M79" s="254" t="str">
        <f t="shared" si="10"/>
        <v/>
      </c>
      <c r="N79" s="285" t="str">
        <f t="shared" si="11"/>
        <v/>
      </c>
      <c r="O79" s="287" t="str">
        <f t="shared" si="12"/>
        <v/>
      </c>
      <c r="P79" s="259"/>
      <c r="Q79" s="126"/>
    </row>
    <row r="80" spans="1:17" ht="20.100000000000001" customHeight="1" x14ac:dyDescent="0.25">
      <c r="A80" s="243">
        <v>74</v>
      </c>
      <c r="B80" s="277" t="str">
        <f>IF(OCS!B79="","",OCS!B79)</f>
        <v/>
      </c>
      <c r="C80" s="277" t="str">
        <f>IF(OCS!C79="","",OCS!C79)</f>
        <v/>
      </c>
      <c r="D80" s="307" t="str">
        <f>IF(OCS!D79="","",OCS!D79)</f>
        <v/>
      </c>
      <c r="E80" s="307" t="str">
        <f>IF(OCS!E79="","",OCS!E79)</f>
        <v/>
      </c>
      <c r="F80" s="277" t="str">
        <f>IF(OCS!F79="","",OCS!F79)</f>
        <v/>
      </c>
      <c r="G80" s="277" t="str">
        <f>IF(OCS!G79="","",OCS!G79)</f>
        <v/>
      </c>
      <c r="H80" s="122"/>
      <c r="I80" s="89"/>
      <c r="J80" s="89"/>
      <c r="K80" s="118" t="str">
        <f t="shared" si="8"/>
        <v/>
      </c>
      <c r="L80" s="118" t="str">
        <f t="shared" si="9"/>
        <v/>
      </c>
      <c r="M80" s="254" t="str">
        <f t="shared" si="10"/>
        <v/>
      </c>
      <c r="N80" s="285" t="str">
        <f t="shared" si="11"/>
        <v/>
      </c>
      <c r="O80" s="287" t="str">
        <f t="shared" si="12"/>
        <v/>
      </c>
      <c r="P80" s="259"/>
      <c r="Q80" s="126"/>
    </row>
    <row r="81" spans="1:17" ht="20.100000000000001" customHeight="1" x14ac:dyDescent="0.25">
      <c r="A81" s="243">
        <v>75</v>
      </c>
      <c r="B81" s="277" t="str">
        <f>IF(OCS!B80="","",OCS!B80)</f>
        <v/>
      </c>
      <c r="C81" s="277" t="str">
        <f>IF(OCS!C80="","",OCS!C80)</f>
        <v/>
      </c>
      <c r="D81" s="307" t="str">
        <f>IF(OCS!D80="","",OCS!D80)</f>
        <v/>
      </c>
      <c r="E81" s="307" t="str">
        <f>IF(OCS!E80="","",OCS!E80)</f>
        <v/>
      </c>
      <c r="F81" s="277" t="str">
        <f>IF(OCS!F80="","",OCS!F80)</f>
        <v/>
      </c>
      <c r="G81" s="277" t="str">
        <f>IF(OCS!G80="","",OCS!G80)</f>
        <v/>
      </c>
      <c r="H81" s="122"/>
      <c r="I81" s="89"/>
      <c r="J81" s="89"/>
      <c r="K81" s="118" t="str">
        <f t="shared" si="8"/>
        <v/>
      </c>
      <c r="L81" s="118" t="str">
        <f t="shared" si="9"/>
        <v/>
      </c>
      <c r="M81" s="254" t="str">
        <f t="shared" si="10"/>
        <v/>
      </c>
      <c r="N81" s="285" t="str">
        <f t="shared" si="11"/>
        <v/>
      </c>
      <c r="O81" s="287" t="str">
        <f t="shared" si="12"/>
        <v/>
      </c>
      <c r="P81" s="259"/>
      <c r="Q81" s="126"/>
    </row>
    <row r="82" spans="1:17" ht="20.100000000000001" customHeight="1" x14ac:dyDescent="0.25">
      <c r="A82" s="243">
        <v>76</v>
      </c>
      <c r="B82" s="277" t="str">
        <f>IF(OCS!B81="","",OCS!B81)</f>
        <v/>
      </c>
      <c r="C82" s="277" t="str">
        <f>IF(OCS!C81="","",OCS!C81)</f>
        <v/>
      </c>
      <c r="D82" s="307" t="str">
        <f>IF(OCS!D81="","",OCS!D81)</f>
        <v/>
      </c>
      <c r="E82" s="307" t="str">
        <f>IF(OCS!E81="","",OCS!E81)</f>
        <v/>
      </c>
      <c r="F82" s="277" t="str">
        <f>IF(OCS!F81="","",OCS!F81)</f>
        <v/>
      </c>
      <c r="G82" s="277" t="str">
        <f>IF(OCS!G81="","",OCS!G81)</f>
        <v/>
      </c>
      <c r="H82" s="122"/>
      <c r="I82" s="89"/>
      <c r="J82" s="89"/>
      <c r="K82" s="118" t="str">
        <f t="shared" si="8"/>
        <v/>
      </c>
      <c r="L82" s="118" t="str">
        <f t="shared" si="9"/>
        <v/>
      </c>
      <c r="M82" s="254" t="str">
        <f t="shared" si="10"/>
        <v/>
      </c>
      <c r="N82" s="285" t="str">
        <f t="shared" si="11"/>
        <v/>
      </c>
      <c r="O82" s="287" t="str">
        <f t="shared" si="12"/>
        <v/>
      </c>
      <c r="P82" s="259"/>
      <c r="Q82" s="126"/>
    </row>
    <row r="83" spans="1:17" ht="20.100000000000001" customHeight="1" x14ac:dyDescent="0.25">
      <c r="A83" s="243">
        <v>77</v>
      </c>
      <c r="B83" s="277" t="str">
        <f>IF(OCS!B82="","",OCS!B82)</f>
        <v/>
      </c>
      <c r="C83" s="277" t="str">
        <f>IF(OCS!C82="","",OCS!C82)</f>
        <v/>
      </c>
      <c r="D83" s="307" t="str">
        <f>IF(OCS!D82="","",OCS!D82)</f>
        <v/>
      </c>
      <c r="E83" s="307" t="str">
        <f>IF(OCS!E82="","",OCS!E82)</f>
        <v/>
      </c>
      <c r="F83" s="277" t="str">
        <f>IF(OCS!F82="","",OCS!F82)</f>
        <v/>
      </c>
      <c r="G83" s="277" t="str">
        <f>IF(OCS!G82="","",OCS!G82)</f>
        <v/>
      </c>
      <c r="H83" s="122"/>
      <c r="I83" s="89"/>
      <c r="J83" s="89"/>
      <c r="K83" s="118" t="str">
        <f t="shared" si="8"/>
        <v/>
      </c>
      <c r="L83" s="118" t="str">
        <f t="shared" si="9"/>
        <v/>
      </c>
      <c r="M83" s="254" t="str">
        <f t="shared" si="10"/>
        <v/>
      </c>
      <c r="N83" s="285" t="str">
        <f t="shared" si="11"/>
        <v/>
      </c>
      <c r="O83" s="287" t="str">
        <f t="shared" si="12"/>
        <v/>
      </c>
      <c r="P83" s="259"/>
      <c r="Q83" s="126"/>
    </row>
    <row r="84" spans="1:17" ht="20.100000000000001" customHeight="1" x14ac:dyDescent="0.25">
      <c r="A84" s="243">
        <v>78</v>
      </c>
      <c r="B84" s="277" t="str">
        <f>IF(OCS!B83="","",OCS!B83)</f>
        <v/>
      </c>
      <c r="C84" s="277" t="str">
        <f>IF(OCS!C83="","",OCS!C83)</f>
        <v/>
      </c>
      <c r="D84" s="307" t="str">
        <f>IF(OCS!D83="","",OCS!D83)</f>
        <v/>
      </c>
      <c r="E84" s="307" t="str">
        <f>IF(OCS!E83="","",OCS!E83)</f>
        <v/>
      </c>
      <c r="F84" s="277" t="str">
        <f>IF(OCS!F83="","",OCS!F83)</f>
        <v/>
      </c>
      <c r="G84" s="277" t="str">
        <f>IF(OCS!G83="","",OCS!G83)</f>
        <v/>
      </c>
      <c r="H84" s="122"/>
      <c r="I84" s="89"/>
      <c r="J84" s="89"/>
      <c r="K84" s="118" t="str">
        <f t="shared" si="8"/>
        <v/>
      </c>
      <c r="L84" s="118" t="str">
        <f t="shared" si="9"/>
        <v/>
      </c>
      <c r="M84" s="254" t="str">
        <f t="shared" si="10"/>
        <v/>
      </c>
      <c r="N84" s="285" t="str">
        <f t="shared" si="11"/>
        <v/>
      </c>
      <c r="O84" s="287" t="str">
        <f t="shared" si="12"/>
        <v/>
      </c>
      <c r="P84" s="259"/>
      <c r="Q84" s="126"/>
    </row>
    <row r="85" spans="1:17" ht="20.100000000000001" customHeight="1" x14ac:dyDescent="0.25">
      <c r="A85" s="243">
        <v>79</v>
      </c>
      <c r="B85" s="277" t="str">
        <f>IF(OCS!B84="","",OCS!B84)</f>
        <v/>
      </c>
      <c r="C85" s="277" t="str">
        <f>IF(OCS!C84="","",OCS!C84)</f>
        <v/>
      </c>
      <c r="D85" s="307" t="str">
        <f>IF(OCS!D84="","",OCS!D84)</f>
        <v/>
      </c>
      <c r="E85" s="307" t="str">
        <f>IF(OCS!E84="","",OCS!E84)</f>
        <v/>
      </c>
      <c r="F85" s="277" t="str">
        <f>IF(OCS!F84="","",OCS!F84)</f>
        <v/>
      </c>
      <c r="G85" s="277" t="str">
        <f>IF(OCS!G84="","",OCS!G84)</f>
        <v/>
      </c>
      <c r="H85" s="122"/>
      <c r="I85" s="89"/>
      <c r="J85" s="89"/>
      <c r="K85" s="118" t="str">
        <f t="shared" si="8"/>
        <v/>
      </c>
      <c r="L85" s="118" t="str">
        <f t="shared" si="9"/>
        <v/>
      </c>
      <c r="M85" s="254" t="str">
        <f t="shared" si="10"/>
        <v/>
      </c>
      <c r="N85" s="285" t="str">
        <f t="shared" si="11"/>
        <v/>
      </c>
      <c r="O85" s="287" t="str">
        <f t="shared" si="12"/>
        <v/>
      </c>
      <c r="P85" s="259"/>
      <c r="Q85" s="126"/>
    </row>
    <row r="86" spans="1:17" ht="20.100000000000001" customHeight="1" x14ac:dyDescent="0.25">
      <c r="A86" s="243">
        <v>80</v>
      </c>
      <c r="B86" s="277" t="str">
        <f>IF(OCS!B85="","",OCS!B85)</f>
        <v/>
      </c>
      <c r="C86" s="277" t="str">
        <f>IF(OCS!C85="","",OCS!C85)</f>
        <v/>
      </c>
      <c r="D86" s="307" t="str">
        <f>IF(OCS!D85="","",OCS!D85)</f>
        <v/>
      </c>
      <c r="E86" s="307" t="str">
        <f>IF(OCS!E85="","",OCS!E85)</f>
        <v/>
      </c>
      <c r="F86" s="277" t="str">
        <f>IF(OCS!F85="","",OCS!F85)</f>
        <v/>
      </c>
      <c r="G86" s="277" t="str">
        <f>IF(OCS!G85="","",OCS!G85)</f>
        <v/>
      </c>
      <c r="H86" s="122"/>
      <c r="I86" s="89"/>
      <c r="J86" s="89"/>
      <c r="K86" s="118" t="str">
        <f t="shared" si="8"/>
        <v/>
      </c>
      <c r="L86" s="118" t="str">
        <f t="shared" si="9"/>
        <v/>
      </c>
      <c r="M86" s="254" t="str">
        <f t="shared" si="10"/>
        <v/>
      </c>
      <c r="N86" s="285" t="str">
        <f t="shared" si="11"/>
        <v/>
      </c>
      <c r="O86" s="287" t="str">
        <f t="shared" si="12"/>
        <v/>
      </c>
      <c r="P86" s="259"/>
      <c r="Q86" s="126"/>
    </row>
    <row r="87" spans="1:17" ht="20.100000000000001" customHeight="1" x14ac:dyDescent="0.25">
      <c r="A87" s="243">
        <v>81</v>
      </c>
      <c r="B87" s="277" t="str">
        <f>IF(OCS!B86="","",OCS!B86)</f>
        <v/>
      </c>
      <c r="C87" s="277" t="str">
        <f>IF(OCS!C86="","",OCS!C86)</f>
        <v/>
      </c>
      <c r="D87" s="307" t="str">
        <f>IF(OCS!D86="","",OCS!D86)</f>
        <v/>
      </c>
      <c r="E87" s="307" t="str">
        <f>IF(OCS!E86="","",OCS!E86)</f>
        <v/>
      </c>
      <c r="F87" s="277" t="str">
        <f>IF(OCS!F86="","",OCS!F86)</f>
        <v/>
      </c>
      <c r="G87" s="277" t="str">
        <f>IF(OCS!G86="","",OCS!G86)</f>
        <v/>
      </c>
      <c r="H87" s="122"/>
      <c r="I87" s="89"/>
      <c r="J87" s="89"/>
      <c r="K87" s="118" t="str">
        <f t="shared" si="8"/>
        <v/>
      </c>
      <c r="L87" s="118" t="str">
        <f t="shared" si="9"/>
        <v/>
      </c>
      <c r="M87" s="254" t="str">
        <f t="shared" si="10"/>
        <v/>
      </c>
      <c r="N87" s="285" t="str">
        <f t="shared" si="11"/>
        <v/>
      </c>
      <c r="O87" s="287" t="str">
        <f t="shared" si="12"/>
        <v/>
      </c>
      <c r="P87" s="259"/>
      <c r="Q87" s="126"/>
    </row>
    <row r="88" spans="1:17" ht="20.100000000000001" customHeight="1" x14ac:dyDescent="0.25">
      <c r="A88" s="243">
        <v>82</v>
      </c>
      <c r="B88" s="277" t="str">
        <f>IF(OCS!B87="","",OCS!B87)</f>
        <v/>
      </c>
      <c r="C88" s="277" t="str">
        <f>IF(OCS!C87="","",OCS!C87)</f>
        <v/>
      </c>
      <c r="D88" s="307" t="str">
        <f>IF(OCS!D87="","",OCS!D87)</f>
        <v/>
      </c>
      <c r="E88" s="307" t="str">
        <f>IF(OCS!E87="","",OCS!E87)</f>
        <v/>
      </c>
      <c r="F88" s="277" t="str">
        <f>IF(OCS!F87="","",OCS!F87)</f>
        <v/>
      </c>
      <c r="G88" s="277" t="str">
        <f>IF(OCS!G87="","",OCS!G87)</f>
        <v/>
      </c>
      <c r="H88" s="122"/>
      <c r="I88" s="89"/>
      <c r="J88" s="89"/>
      <c r="K88" s="118" t="str">
        <f t="shared" si="8"/>
        <v/>
      </c>
      <c r="L88" s="118" t="str">
        <f t="shared" si="9"/>
        <v/>
      </c>
      <c r="M88" s="254" t="str">
        <f t="shared" si="10"/>
        <v/>
      </c>
      <c r="N88" s="285" t="str">
        <f t="shared" si="11"/>
        <v/>
      </c>
      <c r="O88" s="287" t="str">
        <f t="shared" si="12"/>
        <v/>
      </c>
      <c r="P88" s="259"/>
      <c r="Q88" s="126"/>
    </row>
    <row r="89" spans="1:17" ht="20.100000000000001" customHeight="1" x14ac:dyDescent="0.25">
      <c r="A89" s="243">
        <v>83</v>
      </c>
      <c r="B89" s="277" t="str">
        <f>IF(OCS!B88="","",OCS!B88)</f>
        <v/>
      </c>
      <c r="C89" s="277" t="str">
        <f>IF(OCS!C88="","",OCS!C88)</f>
        <v/>
      </c>
      <c r="D89" s="307" t="str">
        <f>IF(OCS!D88="","",OCS!D88)</f>
        <v/>
      </c>
      <c r="E89" s="307" t="str">
        <f>IF(OCS!E88="","",OCS!E88)</f>
        <v/>
      </c>
      <c r="F89" s="277" t="str">
        <f>IF(OCS!F88="","",OCS!F88)</f>
        <v/>
      </c>
      <c r="G89" s="277" t="str">
        <f>IF(OCS!G88="","",OCS!G88)</f>
        <v/>
      </c>
      <c r="H89" s="122"/>
      <c r="I89" s="89"/>
      <c r="J89" s="89"/>
      <c r="K89" s="118" t="str">
        <f t="shared" si="8"/>
        <v/>
      </c>
      <c r="L89" s="118" t="str">
        <f t="shared" si="9"/>
        <v/>
      </c>
      <c r="M89" s="254" t="str">
        <f t="shared" si="10"/>
        <v/>
      </c>
      <c r="N89" s="285" t="str">
        <f t="shared" si="11"/>
        <v/>
      </c>
      <c r="O89" s="287" t="str">
        <f t="shared" si="12"/>
        <v/>
      </c>
      <c r="P89" s="259"/>
      <c r="Q89" s="126"/>
    </row>
    <row r="90" spans="1:17" ht="20.100000000000001" customHeight="1" x14ac:dyDescent="0.25">
      <c r="A90" s="243">
        <v>84</v>
      </c>
      <c r="B90" s="277" t="str">
        <f>IF(OCS!B89="","",OCS!B89)</f>
        <v/>
      </c>
      <c r="C90" s="277" t="str">
        <f>IF(OCS!C89="","",OCS!C89)</f>
        <v/>
      </c>
      <c r="D90" s="307" t="str">
        <f>IF(OCS!D89="","",OCS!D89)</f>
        <v/>
      </c>
      <c r="E90" s="307" t="str">
        <f>IF(OCS!E89="","",OCS!E89)</f>
        <v/>
      </c>
      <c r="F90" s="277" t="str">
        <f>IF(OCS!F89="","",OCS!F89)</f>
        <v/>
      </c>
      <c r="G90" s="277" t="str">
        <f>IF(OCS!G89="","",OCS!G89)</f>
        <v/>
      </c>
      <c r="H90" s="122"/>
      <c r="I90" s="89"/>
      <c r="J90" s="89"/>
      <c r="K90" s="118" t="str">
        <f t="shared" si="8"/>
        <v/>
      </c>
      <c r="L90" s="118" t="str">
        <f t="shared" si="9"/>
        <v/>
      </c>
      <c r="M90" s="254" t="str">
        <f t="shared" si="10"/>
        <v/>
      </c>
      <c r="N90" s="285" t="str">
        <f t="shared" si="11"/>
        <v/>
      </c>
      <c r="O90" s="287" t="str">
        <f t="shared" si="12"/>
        <v/>
      </c>
      <c r="P90" s="259"/>
      <c r="Q90" s="126"/>
    </row>
    <row r="91" spans="1:17" ht="20.100000000000001" customHeight="1" x14ac:dyDescent="0.25">
      <c r="A91" s="243">
        <v>85</v>
      </c>
      <c r="B91" s="277" t="str">
        <f>IF(OCS!B90="","",OCS!B90)</f>
        <v/>
      </c>
      <c r="C91" s="277" t="str">
        <f>IF(OCS!C90="","",OCS!C90)</f>
        <v/>
      </c>
      <c r="D91" s="307" t="str">
        <f>IF(OCS!D90="","",OCS!D90)</f>
        <v/>
      </c>
      <c r="E91" s="307" t="str">
        <f>IF(OCS!E90="","",OCS!E90)</f>
        <v/>
      </c>
      <c r="F91" s="277" t="str">
        <f>IF(OCS!F90="","",OCS!F90)</f>
        <v/>
      </c>
      <c r="G91" s="277" t="str">
        <f>IF(OCS!G90="","",OCS!G90)</f>
        <v/>
      </c>
      <c r="H91" s="122"/>
      <c r="I91" s="89"/>
      <c r="J91" s="89"/>
      <c r="K91" s="118" t="str">
        <f t="shared" si="8"/>
        <v/>
      </c>
      <c r="L91" s="118" t="str">
        <f t="shared" si="9"/>
        <v/>
      </c>
      <c r="M91" s="254" t="str">
        <f t="shared" si="10"/>
        <v/>
      </c>
      <c r="N91" s="285" t="str">
        <f t="shared" si="11"/>
        <v/>
      </c>
      <c r="O91" s="287" t="str">
        <f t="shared" si="12"/>
        <v/>
      </c>
      <c r="P91" s="259"/>
      <c r="Q91" s="126"/>
    </row>
    <row r="92" spans="1:17" ht="20.100000000000001" customHeight="1" x14ac:dyDescent="0.25">
      <c r="A92" s="243">
        <v>86</v>
      </c>
      <c r="B92" s="277" t="str">
        <f>IF(OCS!B91="","",OCS!B91)</f>
        <v/>
      </c>
      <c r="C92" s="277" t="str">
        <f>IF(OCS!C91="","",OCS!C91)</f>
        <v/>
      </c>
      <c r="D92" s="307" t="str">
        <f>IF(OCS!D91="","",OCS!D91)</f>
        <v/>
      </c>
      <c r="E92" s="307" t="str">
        <f>IF(OCS!E91="","",OCS!E91)</f>
        <v/>
      </c>
      <c r="F92" s="277" t="str">
        <f>IF(OCS!F91="","",OCS!F91)</f>
        <v/>
      </c>
      <c r="G92" s="277" t="str">
        <f>IF(OCS!G91="","",OCS!G91)</f>
        <v/>
      </c>
      <c r="H92" s="122"/>
      <c r="I92" s="89"/>
      <c r="J92" s="89"/>
      <c r="K92" s="118" t="str">
        <f t="shared" si="8"/>
        <v/>
      </c>
      <c r="L92" s="118" t="str">
        <f t="shared" si="9"/>
        <v/>
      </c>
      <c r="M92" s="254" t="str">
        <f t="shared" si="10"/>
        <v/>
      </c>
      <c r="N92" s="285" t="str">
        <f t="shared" si="11"/>
        <v/>
      </c>
      <c r="O92" s="287" t="str">
        <f t="shared" si="12"/>
        <v/>
      </c>
      <c r="P92" s="259"/>
      <c r="Q92" s="126"/>
    </row>
    <row r="93" spans="1:17" ht="20.100000000000001" customHeight="1" x14ac:dyDescent="0.25">
      <c r="A93" s="243">
        <v>87</v>
      </c>
      <c r="B93" s="277" t="str">
        <f>IF(OCS!B92="","",OCS!B92)</f>
        <v/>
      </c>
      <c r="C93" s="277" t="str">
        <f>IF(OCS!C92="","",OCS!C92)</f>
        <v/>
      </c>
      <c r="D93" s="307" t="str">
        <f>IF(OCS!D92="","",OCS!D92)</f>
        <v/>
      </c>
      <c r="E93" s="307" t="str">
        <f>IF(OCS!E92="","",OCS!E92)</f>
        <v/>
      </c>
      <c r="F93" s="277" t="str">
        <f>IF(OCS!F92="","",OCS!F92)</f>
        <v/>
      </c>
      <c r="G93" s="277" t="str">
        <f>IF(OCS!G92="","",OCS!G92)</f>
        <v/>
      </c>
      <c r="H93" s="122"/>
      <c r="I93" s="89"/>
      <c r="J93" s="89"/>
      <c r="K93" s="118" t="str">
        <f t="shared" si="8"/>
        <v/>
      </c>
      <c r="L93" s="118" t="str">
        <f t="shared" si="9"/>
        <v/>
      </c>
      <c r="M93" s="254" t="str">
        <f t="shared" si="10"/>
        <v/>
      </c>
      <c r="N93" s="285" t="str">
        <f t="shared" si="11"/>
        <v/>
      </c>
      <c r="O93" s="287" t="str">
        <f t="shared" si="12"/>
        <v/>
      </c>
      <c r="P93" s="259"/>
      <c r="Q93" s="126"/>
    </row>
    <row r="94" spans="1:17" ht="20.100000000000001" customHeight="1" x14ac:dyDescent="0.25">
      <c r="A94" s="243">
        <v>88</v>
      </c>
      <c r="B94" s="277" t="str">
        <f>IF(OCS!B93="","",OCS!B93)</f>
        <v/>
      </c>
      <c r="C94" s="277" t="str">
        <f>IF(OCS!C93="","",OCS!C93)</f>
        <v/>
      </c>
      <c r="D94" s="307" t="str">
        <f>IF(OCS!D93="","",OCS!D93)</f>
        <v/>
      </c>
      <c r="E94" s="307" t="str">
        <f>IF(OCS!E93="","",OCS!E93)</f>
        <v/>
      </c>
      <c r="F94" s="277" t="str">
        <f>IF(OCS!F93="","",OCS!F93)</f>
        <v/>
      </c>
      <c r="G94" s="277" t="str">
        <f>IF(OCS!G93="","",OCS!G93)</f>
        <v/>
      </c>
      <c r="H94" s="122"/>
      <c r="I94" s="89"/>
      <c r="J94" s="89"/>
      <c r="K94" s="118" t="str">
        <f t="shared" si="8"/>
        <v/>
      </c>
      <c r="L94" s="118" t="str">
        <f t="shared" si="9"/>
        <v/>
      </c>
      <c r="M94" s="254" t="str">
        <f t="shared" si="10"/>
        <v/>
      </c>
      <c r="N94" s="285" t="str">
        <f t="shared" si="11"/>
        <v/>
      </c>
      <c r="O94" s="287" t="str">
        <f t="shared" si="12"/>
        <v/>
      </c>
      <c r="P94" s="259"/>
      <c r="Q94" s="126"/>
    </row>
    <row r="95" spans="1:17" ht="20.100000000000001" customHeight="1" x14ac:dyDescent="0.25">
      <c r="A95" s="243">
        <v>89</v>
      </c>
      <c r="B95" s="277" t="str">
        <f>IF(OCS!B94="","",OCS!B94)</f>
        <v/>
      </c>
      <c r="C95" s="277" t="str">
        <f>IF(OCS!C94="","",OCS!C94)</f>
        <v/>
      </c>
      <c r="D95" s="307" t="str">
        <f>IF(OCS!D94="","",OCS!D94)</f>
        <v/>
      </c>
      <c r="E95" s="307" t="str">
        <f>IF(OCS!E94="","",OCS!E94)</f>
        <v/>
      </c>
      <c r="F95" s="277" t="str">
        <f>IF(OCS!F94="","",OCS!F94)</f>
        <v/>
      </c>
      <c r="G95" s="277" t="str">
        <f>IF(OCS!G94="","",OCS!G94)</f>
        <v/>
      </c>
      <c r="H95" s="122"/>
      <c r="I95" s="89"/>
      <c r="J95" s="89"/>
      <c r="K95" s="118" t="str">
        <f t="shared" si="8"/>
        <v/>
      </c>
      <c r="L95" s="118" t="str">
        <f t="shared" si="9"/>
        <v/>
      </c>
      <c r="M95" s="254" t="str">
        <f t="shared" si="10"/>
        <v/>
      </c>
      <c r="N95" s="285" t="str">
        <f t="shared" si="11"/>
        <v/>
      </c>
      <c r="O95" s="287" t="str">
        <f t="shared" si="12"/>
        <v/>
      </c>
      <c r="P95" s="259"/>
      <c r="Q95" s="126"/>
    </row>
    <row r="96" spans="1:17" ht="20.100000000000001" customHeight="1" x14ac:dyDescent="0.25">
      <c r="A96" s="243">
        <v>90</v>
      </c>
      <c r="B96" s="277" t="str">
        <f>IF(OCS!B95="","",OCS!B95)</f>
        <v/>
      </c>
      <c r="C96" s="277" t="str">
        <f>IF(OCS!C95="","",OCS!C95)</f>
        <v/>
      </c>
      <c r="D96" s="307" t="str">
        <f>IF(OCS!D95="","",OCS!D95)</f>
        <v/>
      </c>
      <c r="E96" s="307" t="str">
        <f>IF(OCS!E95="","",OCS!E95)</f>
        <v/>
      </c>
      <c r="F96" s="277" t="str">
        <f>IF(OCS!F95="","",OCS!F95)</f>
        <v/>
      </c>
      <c r="G96" s="277" t="str">
        <f>IF(OCS!G95="","",OCS!G95)</f>
        <v/>
      </c>
      <c r="H96" s="122"/>
      <c r="I96" s="89"/>
      <c r="J96" s="89"/>
      <c r="K96" s="118" t="str">
        <f t="shared" si="8"/>
        <v/>
      </c>
      <c r="L96" s="118" t="str">
        <f t="shared" si="9"/>
        <v/>
      </c>
      <c r="M96" s="254" t="str">
        <f t="shared" si="10"/>
        <v/>
      </c>
      <c r="N96" s="285" t="str">
        <f t="shared" si="11"/>
        <v/>
      </c>
      <c r="O96" s="287" t="str">
        <f t="shared" si="12"/>
        <v/>
      </c>
      <c r="P96" s="259"/>
      <c r="Q96" s="126"/>
    </row>
    <row r="97" spans="1:17" ht="20.100000000000001" customHeight="1" x14ac:dyDescent="0.25">
      <c r="A97" s="243">
        <v>91</v>
      </c>
      <c r="B97" s="277" t="str">
        <f>IF(OCS!B96="","",OCS!B96)</f>
        <v/>
      </c>
      <c r="C97" s="277" t="str">
        <f>IF(OCS!C96="","",OCS!C96)</f>
        <v/>
      </c>
      <c r="D97" s="307" t="str">
        <f>IF(OCS!D96="","",OCS!D96)</f>
        <v/>
      </c>
      <c r="E97" s="307" t="str">
        <f>IF(OCS!E96="","",OCS!E96)</f>
        <v/>
      </c>
      <c r="F97" s="277" t="str">
        <f>IF(OCS!F96="","",OCS!F96)</f>
        <v/>
      </c>
      <c r="G97" s="277" t="str">
        <f>IF(OCS!G96="","",OCS!G96)</f>
        <v/>
      </c>
      <c r="H97" s="122"/>
      <c r="I97" s="89"/>
      <c r="J97" s="89"/>
      <c r="K97" s="118" t="str">
        <f t="shared" si="8"/>
        <v/>
      </c>
      <c r="L97" s="118" t="str">
        <f t="shared" si="9"/>
        <v/>
      </c>
      <c r="M97" s="254" t="str">
        <f t="shared" si="10"/>
        <v/>
      </c>
      <c r="N97" s="285" t="str">
        <f t="shared" si="11"/>
        <v/>
      </c>
      <c r="O97" s="287" t="str">
        <f t="shared" si="12"/>
        <v/>
      </c>
      <c r="P97" s="259"/>
      <c r="Q97" s="126"/>
    </row>
    <row r="98" spans="1:17" ht="20.100000000000001" customHeight="1" x14ac:dyDescent="0.25">
      <c r="A98" s="243">
        <v>92</v>
      </c>
      <c r="B98" s="277" t="str">
        <f>IF(OCS!B97="","",OCS!B97)</f>
        <v/>
      </c>
      <c r="C98" s="277" t="str">
        <f>IF(OCS!C97="","",OCS!C97)</f>
        <v/>
      </c>
      <c r="D98" s="307" t="str">
        <f>IF(OCS!D97="","",OCS!D97)</f>
        <v/>
      </c>
      <c r="E98" s="307" t="str">
        <f>IF(OCS!E97="","",OCS!E97)</f>
        <v/>
      </c>
      <c r="F98" s="277" t="str">
        <f>IF(OCS!F97="","",OCS!F97)</f>
        <v/>
      </c>
      <c r="G98" s="277" t="str">
        <f>IF(OCS!G97="","",OCS!G97)</f>
        <v/>
      </c>
      <c r="H98" s="122"/>
      <c r="I98" s="89"/>
      <c r="J98" s="89"/>
      <c r="K98" s="118" t="str">
        <f t="shared" si="8"/>
        <v/>
      </c>
      <c r="L98" s="118" t="str">
        <f t="shared" si="9"/>
        <v/>
      </c>
      <c r="M98" s="254" t="str">
        <f t="shared" si="10"/>
        <v/>
      </c>
      <c r="N98" s="285" t="str">
        <f t="shared" si="11"/>
        <v/>
      </c>
      <c r="O98" s="287" t="str">
        <f t="shared" si="12"/>
        <v/>
      </c>
      <c r="P98" s="259"/>
      <c r="Q98" s="126"/>
    </row>
    <row r="99" spans="1:17" ht="20.100000000000001" customHeight="1" x14ac:dyDescent="0.25">
      <c r="A99" s="243">
        <v>93</v>
      </c>
      <c r="B99" s="277" t="str">
        <f>IF(OCS!B98="","",OCS!B98)</f>
        <v/>
      </c>
      <c r="C99" s="277" t="str">
        <f>IF(OCS!C98="","",OCS!C98)</f>
        <v/>
      </c>
      <c r="D99" s="307" t="str">
        <f>IF(OCS!D98="","",OCS!D98)</f>
        <v/>
      </c>
      <c r="E99" s="307" t="str">
        <f>IF(OCS!E98="","",OCS!E98)</f>
        <v/>
      </c>
      <c r="F99" s="277" t="str">
        <f>IF(OCS!F98="","",OCS!F98)</f>
        <v/>
      </c>
      <c r="G99" s="277" t="str">
        <f>IF(OCS!G98="","",OCS!G98)</f>
        <v/>
      </c>
      <c r="H99" s="122"/>
      <c r="I99" s="89"/>
      <c r="J99" s="89"/>
      <c r="K99" s="118" t="str">
        <f t="shared" si="8"/>
        <v/>
      </c>
      <c r="L99" s="118" t="str">
        <f t="shared" si="9"/>
        <v/>
      </c>
      <c r="M99" s="254" t="str">
        <f t="shared" si="10"/>
        <v/>
      </c>
      <c r="N99" s="285" t="str">
        <f t="shared" si="11"/>
        <v/>
      </c>
      <c r="O99" s="287" t="str">
        <f t="shared" si="12"/>
        <v/>
      </c>
      <c r="P99" s="259"/>
      <c r="Q99" s="126"/>
    </row>
    <row r="100" spans="1:17" ht="20.100000000000001" customHeight="1" x14ac:dyDescent="0.25">
      <c r="A100" s="243">
        <v>94</v>
      </c>
      <c r="B100" s="277" t="str">
        <f>IF(OCS!B99="","",OCS!B99)</f>
        <v/>
      </c>
      <c r="C100" s="277" t="str">
        <f>IF(OCS!C99="","",OCS!C99)</f>
        <v/>
      </c>
      <c r="D100" s="307" t="str">
        <f>IF(OCS!D99="","",OCS!D99)</f>
        <v/>
      </c>
      <c r="E100" s="307" t="str">
        <f>IF(OCS!E99="","",OCS!E99)</f>
        <v/>
      </c>
      <c r="F100" s="277" t="str">
        <f>IF(OCS!F99="","",OCS!F99)</f>
        <v/>
      </c>
      <c r="G100" s="277" t="str">
        <f>IF(OCS!G99="","",OCS!G99)</f>
        <v/>
      </c>
      <c r="H100" s="122"/>
      <c r="I100" s="89"/>
      <c r="J100" s="89"/>
      <c r="K100" s="118" t="str">
        <f t="shared" si="8"/>
        <v/>
      </c>
      <c r="L100" s="118" t="str">
        <f t="shared" si="9"/>
        <v/>
      </c>
      <c r="M100" s="254" t="str">
        <f t="shared" si="10"/>
        <v/>
      </c>
      <c r="N100" s="285" t="str">
        <f t="shared" si="11"/>
        <v/>
      </c>
      <c r="O100" s="287" t="str">
        <f t="shared" si="12"/>
        <v/>
      </c>
      <c r="P100" s="259"/>
      <c r="Q100" s="126"/>
    </row>
    <row r="101" spans="1:17" ht="20.100000000000001" customHeight="1" x14ac:dyDescent="0.25">
      <c r="A101" s="243">
        <v>95</v>
      </c>
      <c r="B101" s="277" t="str">
        <f>IF(OCS!B100="","",OCS!B100)</f>
        <v/>
      </c>
      <c r="C101" s="277" t="str">
        <f>IF(OCS!C100="","",OCS!C100)</f>
        <v/>
      </c>
      <c r="D101" s="307" t="str">
        <f>IF(OCS!D100="","",OCS!D100)</f>
        <v/>
      </c>
      <c r="E101" s="307" t="str">
        <f>IF(OCS!E100="","",OCS!E100)</f>
        <v/>
      </c>
      <c r="F101" s="277" t="str">
        <f>IF(OCS!F100="","",OCS!F100)</f>
        <v/>
      </c>
      <c r="G101" s="277" t="str">
        <f>IF(OCS!G100="","",OCS!G100)</f>
        <v/>
      </c>
      <c r="H101" s="122"/>
      <c r="I101" s="89"/>
      <c r="J101" s="89"/>
      <c r="K101" s="118" t="str">
        <f t="shared" si="8"/>
        <v/>
      </c>
      <c r="L101" s="118" t="str">
        <f t="shared" si="9"/>
        <v/>
      </c>
      <c r="M101" s="254" t="str">
        <f t="shared" si="10"/>
        <v/>
      </c>
      <c r="N101" s="285" t="str">
        <f t="shared" si="11"/>
        <v/>
      </c>
      <c r="O101" s="287" t="str">
        <f t="shared" si="12"/>
        <v/>
      </c>
      <c r="P101" s="259"/>
      <c r="Q101" s="126"/>
    </row>
    <row r="102" spans="1:17" ht="20.100000000000001" customHeight="1" x14ac:dyDescent="0.25">
      <c r="A102" s="243">
        <v>96</v>
      </c>
      <c r="B102" s="277" t="str">
        <f>IF(OCS!B101="","",OCS!B101)</f>
        <v/>
      </c>
      <c r="C102" s="277" t="str">
        <f>IF(OCS!C101="","",OCS!C101)</f>
        <v/>
      </c>
      <c r="D102" s="307" t="str">
        <f>IF(OCS!D101="","",OCS!D101)</f>
        <v/>
      </c>
      <c r="E102" s="307" t="str">
        <f>IF(OCS!E101="","",OCS!E101)</f>
        <v/>
      </c>
      <c r="F102" s="277" t="str">
        <f>IF(OCS!F101="","",OCS!F101)</f>
        <v/>
      </c>
      <c r="G102" s="277" t="str">
        <f>IF(OCS!G101="","",OCS!G101)</f>
        <v/>
      </c>
      <c r="H102" s="122"/>
      <c r="I102" s="89"/>
      <c r="J102" s="89"/>
      <c r="K102" s="118" t="str">
        <f t="shared" si="8"/>
        <v/>
      </c>
      <c r="L102" s="118" t="str">
        <f t="shared" si="9"/>
        <v/>
      </c>
      <c r="M102" s="254" t="str">
        <f t="shared" si="10"/>
        <v/>
      </c>
      <c r="N102" s="285" t="str">
        <f t="shared" si="11"/>
        <v/>
      </c>
      <c r="O102" s="287" t="str">
        <f t="shared" si="12"/>
        <v/>
      </c>
      <c r="P102" s="259"/>
      <c r="Q102" s="126"/>
    </row>
    <row r="103" spans="1:17" ht="20.100000000000001" customHeight="1" x14ac:dyDescent="0.25">
      <c r="A103" s="243">
        <v>97</v>
      </c>
      <c r="B103" s="277" t="str">
        <f>IF(OCS!B102="","",OCS!B102)</f>
        <v/>
      </c>
      <c r="C103" s="277" t="str">
        <f>IF(OCS!C102="","",OCS!C102)</f>
        <v/>
      </c>
      <c r="D103" s="307" t="str">
        <f>IF(OCS!D102="","",OCS!D102)</f>
        <v/>
      </c>
      <c r="E103" s="307" t="str">
        <f>IF(OCS!E102="","",OCS!E102)</f>
        <v/>
      </c>
      <c r="F103" s="277" t="str">
        <f>IF(OCS!F102="","",OCS!F102)</f>
        <v/>
      </c>
      <c r="G103" s="277" t="str">
        <f>IF(OCS!G102="","",OCS!G102)</f>
        <v/>
      </c>
      <c r="H103" s="122"/>
      <c r="I103" s="89"/>
      <c r="J103" s="89"/>
      <c r="K103" s="118" t="str">
        <f t="shared" si="8"/>
        <v/>
      </c>
      <c r="L103" s="118" t="str">
        <f t="shared" si="9"/>
        <v/>
      </c>
      <c r="M103" s="254" t="str">
        <f t="shared" si="10"/>
        <v/>
      </c>
      <c r="N103" s="285" t="str">
        <f t="shared" si="11"/>
        <v/>
      </c>
      <c r="O103" s="287" t="str">
        <f t="shared" si="12"/>
        <v/>
      </c>
      <c r="P103" s="259"/>
      <c r="Q103" s="126"/>
    </row>
    <row r="104" spans="1:17" ht="20.100000000000001" customHeight="1" x14ac:dyDescent="0.25">
      <c r="A104" s="243">
        <v>98</v>
      </c>
      <c r="B104" s="277" t="str">
        <f>IF(OCS!B103="","",OCS!B103)</f>
        <v/>
      </c>
      <c r="C104" s="277" t="str">
        <f>IF(OCS!C103="","",OCS!C103)</f>
        <v/>
      </c>
      <c r="D104" s="307" t="str">
        <f>IF(OCS!D103="","",OCS!D103)</f>
        <v/>
      </c>
      <c r="E104" s="307" t="str">
        <f>IF(OCS!E103="","",OCS!E103)</f>
        <v/>
      </c>
      <c r="F104" s="277" t="str">
        <f>IF(OCS!F103="","",OCS!F103)</f>
        <v/>
      </c>
      <c r="G104" s="277" t="str">
        <f>IF(OCS!G103="","",OCS!G103)</f>
        <v/>
      </c>
      <c r="H104" s="122"/>
      <c r="I104" s="89"/>
      <c r="J104" s="89"/>
      <c r="K104" s="118" t="str">
        <f t="shared" si="8"/>
        <v/>
      </c>
      <c r="L104" s="118" t="str">
        <f t="shared" si="9"/>
        <v/>
      </c>
      <c r="M104" s="254" t="str">
        <f t="shared" si="10"/>
        <v/>
      </c>
      <c r="N104" s="285" t="str">
        <f t="shared" si="11"/>
        <v/>
      </c>
      <c r="O104" s="287" t="str">
        <f t="shared" si="12"/>
        <v/>
      </c>
      <c r="P104" s="259"/>
      <c r="Q104" s="126"/>
    </row>
    <row r="105" spans="1:17" ht="20.100000000000001" customHeight="1" x14ac:dyDescent="0.25">
      <c r="A105" s="243">
        <v>99</v>
      </c>
      <c r="B105" s="277" t="str">
        <f>IF(OCS!B104="","",OCS!B104)</f>
        <v/>
      </c>
      <c r="C105" s="277" t="str">
        <f>IF(OCS!C104="","",OCS!C104)</f>
        <v/>
      </c>
      <c r="D105" s="307" t="str">
        <f>IF(OCS!D104="","",OCS!D104)</f>
        <v/>
      </c>
      <c r="E105" s="307" t="str">
        <f>IF(OCS!E104="","",OCS!E104)</f>
        <v/>
      </c>
      <c r="F105" s="277" t="str">
        <f>IF(OCS!F104="","",OCS!F104)</f>
        <v/>
      </c>
      <c r="G105" s="277" t="str">
        <f>IF(OCS!G104="","",OCS!G104)</f>
        <v/>
      </c>
      <c r="H105" s="122"/>
      <c r="I105" s="89"/>
      <c r="J105" s="89"/>
      <c r="K105" s="118" t="str">
        <f t="shared" si="8"/>
        <v/>
      </c>
      <c r="L105" s="118" t="str">
        <f t="shared" si="9"/>
        <v/>
      </c>
      <c r="M105" s="254" t="str">
        <f t="shared" si="10"/>
        <v/>
      </c>
      <c r="N105" s="285" t="str">
        <f t="shared" si="11"/>
        <v/>
      </c>
      <c r="O105" s="287" t="str">
        <f t="shared" si="12"/>
        <v/>
      </c>
      <c r="P105" s="259"/>
      <c r="Q105" s="126"/>
    </row>
    <row r="106" spans="1:17" ht="20.100000000000001" customHeight="1" x14ac:dyDescent="0.25">
      <c r="A106" s="243">
        <v>100</v>
      </c>
      <c r="B106" s="277" t="str">
        <f>IF(OCS!B105="","",OCS!B105)</f>
        <v/>
      </c>
      <c r="C106" s="277" t="str">
        <f>IF(OCS!C105="","",OCS!C105)</f>
        <v/>
      </c>
      <c r="D106" s="307" t="str">
        <f>IF(OCS!D105="","",OCS!D105)</f>
        <v/>
      </c>
      <c r="E106" s="307" t="str">
        <f>IF(OCS!E105="","",OCS!E105)</f>
        <v/>
      </c>
      <c r="F106" s="277" t="str">
        <f>IF(OCS!F105="","",OCS!F105)</f>
        <v/>
      </c>
      <c r="G106" s="277" t="str">
        <f>IF(OCS!G105="","",OCS!G105)</f>
        <v/>
      </c>
      <c r="H106" s="122"/>
      <c r="I106" s="89"/>
      <c r="J106" s="89"/>
      <c r="K106" s="118" t="str">
        <f t="shared" si="8"/>
        <v/>
      </c>
      <c r="L106" s="118" t="str">
        <f t="shared" si="9"/>
        <v/>
      </c>
      <c r="M106" s="254" t="str">
        <f t="shared" si="10"/>
        <v/>
      </c>
      <c r="N106" s="285" t="str">
        <f t="shared" si="11"/>
        <v/>
      </c>
      <c r="O106" s="287" t="str">
        <f t="shared" si="12"/>
        <v/>
      </c>
      <c r="P106" s="259"/>
      <c r="Q106" s="126"/>
    </row>
    <row r="107" spans="1:17" ht="20.100000000000001" customHeight="1" x14ac:dyDescent="0.25">
      <c r="A107" s="243">
        <v>101</v>
      </c>
      <c r="B107" s="277" t="str">
        <f>IF(OCS!B106="","",OCS!B106)</f>
        <v/>
      </c>
      <c r="C107" s="277" t="str">
        <f>IF(OCS!C106="","",OCS!C106)</f>
        <v/>
      </c>
      <c r="D107" s="307" t="str">
        <f>IF(OCS!D106="","",OCS!D106)</f>
        <v/>
      </c>
      <c r="E107" s="307" t="str">
        <f>IF(OCS!E106="","",OCS!E106)</f>
        <v/>
      </c>
      <c r="F107" s="277" t="str">
        <f>IF(OCS!F106="","",OCS!F106)</f>
        <v/>
      </c>
      <c r="G107" s="277" t="str">
        <f>IF(OCS!G106="","",OCS!G106)</f>
        <v/>
      </c>
      <c r="H107" s="122"/>
      <c r="I107" s="89"/>
      <c r="J107" s="89"/>
      <c r="K107" s="118" t="str">
        <f t="shared" si="8"/>
        <v/>
      </c>
      <c r="L107" s="118" t="str">
        <f t="shared" si="9"/>
        <v/>
      </c>
      <c r="M107" s="254" t="str">
        <f t="shared" si="10"/>
        <v/>
      </c>
      <c r="N107" s="285" t="str">
        <f t="shared" si="11"/>
        <v/>
      </c>
      <c r="O107" s="287" t="str">
        <f t="shared" si="12"/>
        <v/>
      </c>
      <c r="P107" s="259"/>
      <c r="Q107" s="126"/>
    </row>
    <row r="108" spans="1:17" ht="20.100000000000001" customHeight="1" x14ac:dyDescent="0.25">
      <c r="A108" s="243">
        <v>102</v>
      </c>
      <c r="B108" s="277" t="str">
        <f>IF(OCS!B107="","",OCS!B107)</f>
        <v/>
      </c>
      <c r="C108" s="277" t="str">
        <f>IF(OCS!C107="","",OCS!C107)</f>
        <v/>
      </c>
      <c r="D108" s="307" t="str">
        <f>IF(OCS!D107="","",OCS!D107)</f>
        <v/>
      </c>
      <c r="E108" s="307" t="str">
        <f>IF(OCS!E107="","",OCS!E107)</f>
        <v/>
      </c>
      <c r="F108" s="277" t="str">
        <f>IF(OCS!F107="","",OCS!F107)</f>
        <v/>
      </c>
      <c r="G108" s="277" t="str">
        <f>IF(OCS!G107="","",OCS!G107)</f>
        <v/>
      </c>
      <c r="H108" s="122"/>
      <c r="I108" s="89"/>
      <c r="J108" s="89"/>
      <c r="K108" s="118" t="str">
        <f t="shared" si="8"/>
        <v/>
      </c>
      <c r="L108" s="118" t="str">
        <f t="shared" si="9"/>
        <v/>
      </c>
      <c r="M108" s="254" t="str">
        <f t="shared" si="10"/>
        <v/>
      </c>
      <c r="N108" s="285" t="str">
        <f t="shared" si="11"/>
        <v/>
      </c>
      <c r="O108" s="287" t="str">
        <f t="shared" si="12"/>
        <v/>
      </c>
      <c r="P108" s="259"/>
      <c r="Q108" s="126"/>
    </row>
    <row r="109" spans="1:17" ht="20.100000000000001" customHeight="1" x14ac:dyDescent="0.25">
      <c r="A109" s="243">
        <v>103</v>
      </c>
      <c r="B109" s="277" t="str">
        <f>IF(OCS!B108="","",OCS!B108)</f>
        <v/>
      </c>
      <c r="C109" s="277" t="str">
        <f>IF(OCS!C108="","",OCS!C108)</f>
        <v/>
      </c>
      <c r="D109" s="307" t="str">
        <f>IF(OCS!D108="","",OCS!D108)</f>
        <v/>
      </c>
      <c r="E109" s="307" t="str">
        <f>IF(OCS!E108="","",OCS!E108)</f>
        <v/>
      </c>
      <c r="F109" s="277" t="str">
        <f>IF(OCS!F108="","",OCS!F108)</f>
        <v/>
      </c>
      <c r="G109" s="277" t="str">
        <f>IF(OCS!G108="","",OCS!G108)</f>
        <v/>
      </c>
      <c r="H109" s="122"/>
      <c r="I109" s="89"/>
      <c r="J109" s="89"/>
      <c r="K109" s="118" t="str">
        <f t="shared" si="8"/>
        <v/>
      </c>
      <c r="L109" s="118" t="str">
        <f t="shared" si="9"/>
        <v/>
      </c>
      <c r="M109" s="254" t="str">
        <f t="shared" si="10"/>
        <v/>
      </c>
      <c r="N109" s="285" t="str">
        <f t="shared" si="11"/>
        <v/>
      </c>
      <c r="O109" s="287" t="str">
        <f t="shared" si="12"/>
        <v/>
      </c>
      <c r="P109" s="259"/>
      <c r="Q109" s="126"/>
    </row>
    <row r="110" spans="1:17" ht="20.100000000000001" customHeight="1" x14ac:dyDescent="0.25">
      <c r="A110" s="243">
        <v>104</v>
      </c>
      <c r="B110" s="277" t="str">
        <f>IF(OCS!B109="","",OCS!B109)</f>
        <v/>
      </c>
      <c r="C110" s="277" t="str">
        <f>IF(OCS!C109="","",OCS!C109)</f>
        <v/>
      </c>
      <c r="D110" s="307" t="str">
        <f>IF(OCS!D109="","",OCS!D109)</f>
        <v/>
      </c>
      <c r="E110" s="307" t="str">
        <f>IF(OCS!E109="","",OCS!E109)</f>
        <v/>
      </c>
      <c r="F110" s="277" t="str">
        <f>IF(OCS!F109="","",OCS!F109)</f>
        <v/>
      </c>
      <c r="G110" s="277" t="str">
        <f>IF(OCS!G109="","",OCS!G109)</f>
        <v/>
      </c>
      <c r="H110" s="122"/>
      <c r="I110" s="89"/>
      <c r="J110" s="89"/>
      <c r="K110" s="118" t="str">
        <f t="shared" si="8"/>
        <v/>
      </c>
      <c r="L110" s="118" t="str">
        <f t="shared" si="9"/>
        <v/>
      </c>
      <c r="M110" s="254" t="str">
        <f t="shared" si="10"/>
        <v/>
      </c>
      <c r="N110" s="285" t="str">
        <f t="shared" si="11"/>
        <v/>
      </c>
      <c r="O110" s="287" t="str">
        <f t="shared" si="12"/>
        <v/>
      </c>
      <c r="P110" s="259"/>
      <c r="Q110" s="126"/>
    </row>
    <row r="111" spans="1:17" ht="20.100000000000001" customHeight="1" x14ac:dyDescent="0.25">
      <c r="A111" s="243">
        <v>105</v>
      </c>
      <c r="B111" s="277" t="str">
        <f>IF(OCS!B110="","",OCS!B110)</f>
        <v/>
      </c>
      <c r="C111" s="277" t="str">
        <f>IF(OCS!C110="","",OCS!C110)</f>
        <v/>
      </c>
      <c r="D111" s="307" t="str">
        <f>IF(OCS!D110="","",OCS!D110)</f>
        <v/>
      </c>
      <c r="E111" s="307" t="str">
        <f>IF(OCS!E110="","",OCS!E110)</f>
        <v/>
      </c>
      <c r="F111" s="277" t="str">
        <f>IF(OCS!F110="","",OCS!F110)</f>
        <v/>
      </c>
      <c r="G111" s="277" t="str">
        <f>IF(OCS!G110="","",OCS!G110)</f>
        <v/>
      </c>
      <c r="H111" s="122"/>
      <c r="I111" s="89"/>
      <c r="J111" s="89"/>
      <c r="K111" s="118" t="str">
        <f t="shared" si="8"/>
        <v/>
      </c>
      <c r="L111" s="118" t="str">
        <f t="shared" si="9"/>
        <v/>
      </c>
      <c r="M111" s="254" t="str">
        <f t="shared" si="10"/>
        <v/>
      </c>
      <c r="N111" s="285" t="str">
        <f t="shared" si="11"/>
        <v/>
      </c>
      <c r="O111" s="287" t="str">
        <f t="shared" si="12"/>
        <v/>
      </c>
      <c r="P111" s="259"/>
      <c r="Q111" s="126"/>
    </row>
    <row r="112" spans="1:17" ht="20.100000000000001" customHeight="1" x14ac:dyDescent="0.25">
      <c r="A112" s="243">
        <v>106</v>
      </c>
      <c r="B112" s="277" t="str">
        <f>IF(OCS!B111="","",OCS!B111)</f>
        <v/>
      </c>
      <c r="C112" s="277" t="str">
        <f>IF(OCS!C111="","",OCS!C111)</f>
        <v/>
      </c>
      <c r="D112" s="307" t="str">
        <f>IF(OCS!D111="","",OCS!D111)</f>
        <v/>
      </c>
      <c r="E112" s="307" t="str">
        <f>IF(OCS!E111="","",OCS!E111)</f>
        <v/>
      </c>
      <c r="F112" s="277" t="str">
        <f>IF(OCS!F111="","",OCS!F111)</f>
        <v/>
      </c>
      <c r="G112" s="277" t="str">
        <f>IF(OCS!G111="","",OCS!G111)</f>
        <v/>
      </c>
      <c r="H112" s="122"/>
      <c r="I112" s="89"/>
      <c r="J112" s="89"/>
      <c r="K112" s="118" t="str">
        <f t="shared" si="8"/>
        <v/>
      </c>
      <c r="L112" s="118" t="str">
        <f t="shared" si="9"/>
        <v/>
      </c>
      <c r="M112" s="254" t="str">
        <f t="shared" si="10"/>
        <v/>
      </c>
      <c r="N112" s="285" t="str">
        <f t="shared" si="11"/>
        <v/>
      </c>
      <c r="O112" s="287" t="str">
        <f t="shared" si="12"/>
        <v/>
      </c>
      <c r="P112" s="259"/>
      <c r="Q112" s="126"/>
    </row>
    <row r="113" spans="1:17" ht="20.100000000000001" customHeight="1" x14ac:dyDescent="0.25">
      <c r="A113" s="243">
        <v>107</v>
      </c>
      <c r="B113" s="277" t="str">
        <f>IF(OCS!B112="","",OCS!B112)</f>
        <v/>
      </c>
      <c r="C113" s="277" t="str">
        <f>IF(OCS!C112="","",OCS!C112)</f>
        <v/>
      </c>
      <c r="D113" s="307" t="str">
        <f>IF(OCS!D112="","",OCS!D112)</f>
        <v/>
      </c>
      <c r="E113" s="307" t="str">
        <f>IF(OCS!E112="","",OCS!E112)</f>
        <v/>
      </c>
      <c r="F113" s="277" t="str">
        <f>IF(OCS!F112="","",OCS!F112)</f>
        <v/>
      </c>
      <c r="G113" s="277" t="str">
        <f>IF(OCS!G112="","",OCS!G112)</f>
        <v/>
      </c>
      <c r="H113" s="122"/>
      <c r="I113" s="89"/>
      <c r="J113" s="89"/>
      <c r="K113" s="118" t="str">
        <f t="shared" si="8"/>
        <v/>
      </c>
      <c r="L113" s="118" t="str">
        <f t="shared" si="9"/>
        <v/>
      </c>
      <c r="M113" s="254" t="str">
        <f t="shared" si="10"/>
        <v/>
      </c>
      <c r="N113" s="285" t="str">
        <f t="shared" si="11"/>
        <v/>
      </c>
      <c r="O113" s="287" t="str">
        <f t="shared" si="12"/>
        <v/>
      </c>
      <c r="P113" s="259"/>
      <c r="Q113" s="126"/>
    </row>
    <row r="114" spans="1:17" ht="20.100000000000001" customHeight="1" x14ac:dyDescent="0.25">
      <c r="A114" s="243">
        <v>108</v>
      </c>
      <c r="B114" s="277" t="str">
        <f>IF(OCS!B113="","",OCS!B113)</f>
        <v/>
      </c>
      <c r="C114" s="277" t="str">
        <f>IF(OCS!C113="","",OCS!C113)</f>
        <v/>
      </c>
      <c r="D114" s="307" t="str">
        <f>IF(OCS!D113="","",OCS!D113)</f>
        <v/>
      </c>
      <c r="E114" s="307" t="str">
        <f>IF(OCS!E113="","",OCS!E113)</f>
        <v/>
      </c>
      <c r="F114" s="277" t="str">
        <f>IF(OCS!F113="","",OCS!F113)</f>
        <v/>
      </c>
      <c r="G114" s="277" t="str">
        <f>IF(OCS!G113="","",OCS!G113)</f>
        <v/>
      </c>
      <c r="H114" s="122"/>
      <c r="I114" s="89"/>
      <c r="J114" s="89"/>
      <c r="K114" s="118" t="str">
        <f t="shared" si="8"/>
        <v/>
      </c>
      <c r="L114" s="118" t="str">
        <f t="shared" si="9"/>
        <v/>
      </c>
      <c r="M114" s="254" t="str">
        <f t="shared" si="10"/>
        <v/>
      </c>
      <c r="N114" s="285" t="str">
        <f t="shared" si="11"/>
        <v/>
      </c>
      <c r="O114" s="287" t="str">
        <f t="shared" si="12"/>
        <v/>
      </c>
      <c r="P114" s="259"/>
      <c r="Q114" s="126"/>
    </row>
    <row r="115" spans="1:17" ht="20.100000000000001" customHeight="1" x14ac:dyDescent="0.25">
      <c r="A115" s="243">
        <v>109</v>
      </c>
      <c r="B115" s="277" t="str">
        <f>IF(OCS!B114="","",OCS!B114)</f>
        <v/>
      </c>
      <c r="C115" s="277" t="str">
        <f>IF(OCS!C114="","",OCS!C114)</f>
        <v/>
      </c>
      <c r="D115" s="307" t="str">
        <f>IF(OCS!D114="","",OCS!D114)</f>
        <v/>
      </c>
      <c r="E115" s="307" t="str">
        <f>IF(OCS!E114="","",OCS!E114)</f>
        <v/>
      </c>
      <c r="F115" s="277" t="str">
        <f>IF(OCS!F114="","",OCS!F114)</f>
        <v/>
      </c>
      <c r="G115" s="277" t="str">
        <f>IF(OCS!G114="","",OCS!G114)</f>
        <v/>
      </c>
      <c r="H115" s="122"/>
      <c r="I115" s="89"/>
      <c r="J115" s="89"/>
      <c r="K115" s="118" t="str">
        <f t="shared" si="8"/>
        <v/>
      </c>
      <c r="L115" s="118" t="str">
        <f t="shared" si="9"/>
        <v/>
      </c>
      <c r="M115" s="254" t="str">
        <f t="shared" si="10"/>
        <v/>
      </c>
      <c r="N115" s="285" t="str">
        <f t="shared" si="11"/>
        <v/>
      </c>
      <c r="O115" s="287" t="str">
        <f t="shared" si="12"/>
        <v/>
      </c>
      <c r="P115" s="259"/>
      <c r="Q115" s="126"/>
    </row>
    <row r="116" spans="1:17" ht="20.100000000000001" customHeight="1" x14ac:dyDescent="0.25">
      <c r="A116" s="243">
        <v>110</v>
      </c>
      <c r="B116" s="277" t="str">
        <f>IF(OCS!B115="","",OCS!B115)</f>
        <v/>
      </c>
      <c r="C116" s="277" t="str">
        <f>IF(OCS!C115="","",OCS!C115)</f>
        <v/>
      </c>
      <c r="D116" s="307" t="str">
        <f>IF(OCS!D115="","",OCS!D115)</f>
        <v/>
      </c>
      <c r="E116" s="307" t="str">
        <f>IF(OCS!E115="","",OCS!E115)</f>
        <v/>
      </c>
      <c r="F116" s="277" t="str">
        <f>IF(OCS!F115="","",OCS!F115)</f>
        <v/>
      </c>
      <c r="G116" s="277" t="str">
        <f>IF(OCS!G115="","",OCS!G115)</f>
        <v/>
      </c>
      <c r="H116" s="122"/>
      <c r="I116" s="89"/>
      <c r="J116" s="89"/>
      <c r="K116" s="118" t="str">
        <f t="shared" si="8"/>
        <v/>
      </c>
      <c r="L116" s="118" t="str">
        <f t="shared" si="9"/>
        <v/>
      </c>
      <c r="M116" s="254" t="str">
        <f t="shared" si="10"/>
        <v/>
      </c>
      <c r="N116" s="285" t="str">
        <f t="shared" si="11"/>
        <v/>
      </c>
      <c r="O116" s="287" t="str">
        <f t="shared" si="12"/>
        <v/>
      </c>
      <c r="P116" s="259"/>
      <c r="Q116" s="126"/>
    </row>
    <row r="117" spans="1:17" ht="20.100000000000001" customHeight="1" x14ac:dyDescent="0.25">
      <c r="A117" s="243">
        <v>111</v>
      </c>
      <c r="B117" s="277" t="str">
        <f>IF(OCS!B116="","",OCS!B116)</f>
        <v/>
      </c>
      <c r="C117" s="277" t="str">
        <f>IF(OCS!C116="","",OCS!C116)</f>
        <v/>
      </c>
      <c r="D117" s="307" t="str">
        <f>IF(OCS!D116="","",OCS!D116)</f>
        <v/>
      </c>
      <c r="E117" s="307" t="str">
        <f>IF(OCS!E116="","",OCS!E116)</f>
        <v/>
      </c>
      <c r="F117" s="277" t="str">
        <f>IF(OCS!F116="","",OCS!F116)</f>
        <v/>
      </c>
      <c r="G117" s="277" t="str">
        <f>IF(OCS!G116="","",OCS!G116)</f>
        <v/>
      </c>
      <c r="H117" s="122"/>
      <c r="I117" s="89"/>
      <c r="J117" s="89"/>
      <c r="K117" s="118" t="str">
        <f t="shared" si="8"/>
        <v/>
      </c>
      <c r="L117" s="118" t="str">
        <f t="shared" si="9"/>
        <v/>
      </c>
      <c r="M117" s="254" t="str">
        <f t="shared" si="10"/>
        <v/>
      </c>
      <c r="N117" s="285" t="str">
        <f t="shared" si="11"/>
        <v/>
      </c>
      <c r="O117" s="287" t="str">
        <f t="shared" si="12"/>
        <v/>
      </c>
      <c r="P117" s="259"/>
      <c r="Q117" s="126"/>
    </row>
    <row r="118" spans="1:17" ht="20.100000000000001" customHeight="1" x14ac:dyDescent="0.25">
      <c r="A118" s="243">
        <v>112</v>
      </c>
      <c r="B118" s="277" t="str">
        <f>IF(OCS!B117="","",OCS!B117)</f>
        <v/>
      </c>
      <c r="C118" s="277" t="str">
        <f>IF(OCS!C117="","",OCS!C117)</f>
        <v/>
      </c>
      <c r="D118" s="307" t="str">
        <f>IF(OCS!D117="","",OCS!D117)</f>
        <v/>
      </c>
      <c r="E118" s="307" t="str">
        <f>IF(OCS!E117="","",OCS!E117)</f>
        <v/>
      </c>
      <c r="F118" s="277" t="str">
        <f>IF(OCS!F117="","",OCS!F117)</f>
        <v/>
      </c>
      <c r="G118" s="277" t="str">
        <f>IF(OCS!G117="","",OCS!G117)</f>
        <v/>
      </c>
      <c r="H118" s="122"/>
      <c r="I118" s="89"/>
      <c r="J118" s="89"/>
      <c r="K118" s="118" t="str">
        <f t="shared" si="8"/>
        <v/>
      </c>
      <c r="L118" s="118" t="str">
        <f t="shared" si="9"/>
        <v/>
      </c>
      <c r="M118" s="254" t="str">
        <f t="shared" si="10"/>
        <v/>
      </c>
      <c r="N118" s="285" t="str">
        <f t="shared" si="11"/>
        <v/>
      </c>
      <c r="O118" s="287" t="str">
        <f t="shared" si="12"/>
        <v/>
      </c>
      <c r="P118" s="259"/>
      <c r="Q118" s="126"/>
    </row>
    <row r="119" spans="1:17" ht="20.100000000000001" customHeight="1" x14ac:dyDescent="0.25">
      <c r="A119" s="243">
        <v>113</v>
      </c>
      <c r="B119" s="277" t="str">
        <f>IF(OCS!B118="","",OCS!B118)</f>
        <v/>
      </c>
      <c r="C119" s="277" t="str">
        <f>IF(OCS!C118="","",OCS!C118)</f>
        <v/>
      </c>
      <c r="D119" s="307" t="str">
        <f>IF(OCS!D118="","",OCS!D118)</f>
        <v/>
      </c>
      <c r="E119" s="307" t="str">
        <f>IF(OCS!E118="","",OCS!E118)</f>
        <v/>
      </c>
      <c r="F119" s="277" t="str">
        <f>IF(OCS!F118="","",OCS!F118)</f>
        <v/>
      </c>
      <c r="G119" s="277" t="str">
        <f>IF(OCS!G118="","",OCS!G118)</f>
        <v/>
      </c>
      <c r="H119" s="122"/>
      <c r="I119" s="89"/>
      <c r="J119" s="89"/>
      <c r="K119" s="118" t="str">
        <f t="shared" si="8"/>
        <v/>
      </c>
      <c r="L119" s="118" t="str">
        <f t="shared" si="9"/>
        <v/>
      </c>
      <c r="M119" s="254" t="str">
        <f t="shared" si="10"/>
        <v/>
      </c>
      <c r="N119" s="285" t="str">
        <f t="shared" si="11"/>
        <v/>
      </c>
      <c r="O119" s="287" t="str">
        <f t="shared" si="12"/>
        <v/>
      </c>
      <c r="P119" s="259"/>
      <c r="Q119" s="126"/>
    </row>
    <row r="120" spans="1:17" ht="20.100000000000001" customHeight="1" x14ac:dyDescent="0.25">
      <c r="A120" s="243">
        <v>114</v>
      </c>
      <c r="B120" s="277" t="str">
        <f>IF(OCS!B119="","",OCS!B119)</f>
        <v/>
      </c>
      <c r="C120" s="277" t="str">
        <f>IF(OCS!C119="","",OCS!C119)</f>
        <v/>
      </c>
      <c r="D120" s="307" t="str">
        <f>IF(OCS!D119="","",OCS!D119)</f>
        <v/>
      </c>
      <c r="E120" s="307" t="str">
        <f>IF(OCS!E119="","",OCS!E119)</f>
        <v/>
      </c>
      <c r="F120" s="277" t="str">
        <f>IF(OCS!F119="","",OCS!F119)</f>
        <v/>
      </c>
      <c r="G120" s="277" t="str">
        <f>IF(OCS!G119="","",OCS!G119)</f>
        <v/>
      </c>
      <c r="H120" s="122"/>
      <c r="I120" s="89"/>
      <c r="J120" s="89"/>
      <c r="K120" s="118" t="str">
        <f t="shared" si="8"/>
        <v/>
      </c>
      <c r="L120" s="118" t="str">
        <f t="shared" si="9"/>
        <v/>
      </c>
      <c r="M120" s="254" t="str">
        <f t="shared" si="10"/>
        <v/>
      </c>
      <c r="N120" s="285" t="str">
        <f t="shared" si="11"/>
        <v/>
      </c>
      <c r="O120" s="287" t="str">
        <f t="shared" si="12"/>
        <v/>
      </c>
      <c r="P120" s="259"/>
      <c r="Q120" s="126"/>
    </row>
    <row r="121" spans="1:17" ht="20.100000000000001" customHeight="1" x14ac:dyDescent="0.25">
      <c r="A121" s="243">
        <v>115</v>
      </c>
      <c r="B121" s="277" t="str">
        <f>IF(OCS!B120="","",OCS!B120)</f>
        <v/>
      </c>
      <c r="C121" s="277" t="str">
        <f>IF(OCS!C120="","",OCS!C120)</f>
        <v/>
      </c>
      <c r="D121" s="307" t="str">
        <f>IF(OCS!D120="","",OCS!D120)</f>
        <v/>
      </c>
      <c r="E121" s="307" t="str">
        <f>IF(OCS!E120="","",OCS!E120)</f>
        <v/>
      </c>
      <c r="F121" s="277" t="str">
        <f>IF(OCS!F120="","",OCS!F120)</f>
        <v/>
      </c>
      <c r="G121" s="277" t="str">
        <f>IF(OCS!G120="","",OCS!G120)</f>
        <v/>
      </c>
      <c r="H121" s="122"/>
      <c r="I121" s="89"/>
      <c r="J121" s="89"/>
      <c r="K121" s="118" t="str">
        <f t="shared" si="8"/>
        <v/>
      </c>
      <c r="L121" s="118" t="str">
        <f t="shared" si="9"/>
        <v/>
      </c>
      <c r="M121" s="254" t="str">
        <f t="shared" si="10"/>
        <v/>
      </c>
      <c r="N121" s="285" t="str">
        <f t="shared" si="11"/>
        <v/>
      </c>
      <c r="O121" s="287" t="str">
        <f t="shared" si="12"/>
        <v/>
      </c>
      <c r="P121" s="259"/>
      <c r="Q121" s="126"/>
    </row>
    <row r="122" spans="1:17" ht="20.100000000000001" customHeight="1" x14ac:dyDescent="0.25">
      <c r="A122" s="243">
        <v>116</v>
      </c>
      <c r="B122" s="277" t="str">
        <f>IF(OCS!B121="","",OCS!B121)</f>
        <v/>
      </c>
      <c r="C122" s="277" t="str">
        <f>IF(OCS!C121="","",OCS!C121)</f>
        <v/>
      </c>
      <c r="D122" s="307" t="str">
        <f>IF(OCS!D121="","",OCS!D121)</f>
        <v/>
      </c>
      <c r="E122" s="307" t="str">
        <f>IF(OCS!E121="","",OCS!E121)</f>
        <v/>
      </c>
      <c r="F122" s="277" t="str">
        <f>IF(OCS!F121="","",OCS!F121)</f>
        <v/>
      </c>
      <c r="G122" s="277" t="str">
        <f>IF(OCS!G121="","",OCS!G121)</f>
        <v/>
      </c>
      <c r="H122" s="122"/>
      <c r="I122" s="89"/>
      <c r="J122" s="89"/>
      <c r="K122" s="118" t="str">
        <f t="shared" si="8"/>
        <v/>
      </c>
      <c r="L122" s="118" t="str">
        <f t="shared" si="9"/>
        <v/>
      </c>
      <c r="M122" s="254" t="str">
        <f t="shared" si="10"/>
        <v/>
      </c>
      <c r="N122" s="285" t="str">
        <f t="shared" si="11"/>
        <v/>
      </c>
      <c r="O122" s="287" t="str">
        <f t="shared" si="12"/>
        <v/>
      </c>
      <c r="P122" s="259"/>
      <c r="Q122" s="126"/>
    </row>
    <row r="123" spans="1:17" ht="20.100000000000001" customHeight="1" x14ac:dyDescent="0.25">
      <c r="A123" s="243">
        <v>117</v>
      </c>
      <c r="B123" s="277" t="str">
        <f>IF(OCS!B122="","",OCS!B122)</f>
        <v/>
      </c>
      <c r="C123" s="277" t="str">
        <f>IF(OCS!C122="","",OCS!C122)</f>
        <v/>
      </c>
      <c r="D123" s="307" t="str">
        <f>IF(OCS!D122="","",OCS!D122)</f>
        <v/>
      </c>
      <c r="E123" s="307" t="str">
        <f>IF(OCS!E122="","",OCS!E122)</f>
        <v/>
      </c>
      <c r="F123" s="277" t="str">
        <f>IF(OCS!F122="","",OCS!F122)</f>
        <v/>
      </c>
      <c r="G123" s="277" t="str">
        <f>IF(OCS!G122="","",OCS!G122)</f>
        <v/>
      </c>
      <c r="H123" s="122"/>
      <c r="I123" s="89"/>
      <c r="J123" s="89"/>
      <c r="K123" s="118" t="str">
        <f t="shared" si="8"/>
        <v/>
      </c>
      <c r="L123" s="118" t="str">
        <f t="shared" si="9"/>
        <v/>
      </c>
      <c r="M123" s="254" t="str">
        <f t="shared" si="10"/>
        <v/>
      </c>
      <c r="N123" s="285" t="str">
        <f t="shared" si="11"/>
        <v/>
      </c>
      <c r="O123" s="287" t="str">
        <f t="shared" si="12"/>
        <v/>
      </c>
      <c r="P123" s="259"/>
      <c r="Q123" s="126"/>
    </row>
    <row r="124" spans="1:17" ht="20.100000000000001" customHeight="1" x14ac:dyDescent="0.25">
      <c r="A124" s="243">
        <v>118</v>
      </c>
      <c r="B124" s="277" t="str">
        <f>IF(OCS!B123="","",OCS!B123)</f>
        <v/>
      </c>
      <c r="C124" s="277" t="str">
        <f>IF(OCS!C123="","",OCS!C123)</f>
        <v/>
      </c>
      <c r="D124" s="307" t="str">
        <f>IF(OCS!D123="","",OCS!D123)</f>
        <v/>
      </c>
      <c r="E124" s="307" t="str">
        <f>IF(OCS!E123="","",OCS!E123)</f>
        <v/>
      </c>
      <c r="F124" s="277" t="str">
        <f>IF(OCS!F123="","",OCS!F123)</f>
        <v/>
      </c>
      <c r="G124" s="277" t="str">
        <f>IF(OCS!G123="","",OCS!G123)</f>
        <v/>
      </c>
      <c r="H124" s="122"/>
      <c r="I124" s="89"/>
      <c r="J124" s="89"/>
      <c r="K124" s="118" t="str">
        <f t="shared" si="8"/>
        <v/>
      </c>
      <c r="L124" s="118" t="str">
        <f t="shared" si="9"/>
        <v/>
      </c>
      <c r="M124" s="254" t="str">
        <f t="shared" si="10"/>
        <v/>
      </c>
      <c r="N124" s="285" t="str">
        <f t="shared" si="11"/>
        <v/>
      </c>
      <c r="O124" s="287" t="str">
        <f t="shared" si="12"/>
        <v/>
      </c>
      <c r="P124" s="259"/>
      <c r="Q124" s="126"/>
    </row>
    <row r="125" spans="1:17" ht="20.100000000000001" customHeight="1" x14ac:dyDescent="0.25">
      <c r="A125" s="243">
        <v>119</v>
      </c>
      <c r="B125" s="277" t="str">
        <f>IF(OCS!B124="","",OCS!B124)</f>
        <v/>
      </c>
      <c r="C125" s="277" t="str">
        <f>IF(OCS!C124="","",OCS!C124)</f>
        <v/>
      </c>
      <c r="D125" s="307" t="str">
        <f>IF(OCS!D124="","",OCS!D124)</f>
        <v/>
      </c>
      <c r="E125" s="307" t="str">
        <f>IF(OCS!E124="","",OCS!E124)</f>
        <v/>
      </c>
      <c r="F125" s="277" t="str">
        <f>IF(OCS!F124="","",OCS!F124)</f>
        <v/>
      </c>
      <c r="G125" s="277" t="str">
        <f>IF(OCS!G124="","",OCS!G124)</f>
        <v/>
      </c>
      <c r="H125" s="122"/>
      <c r="I125" s="89"/>
      <c r="J125" s="89"/>
      <c r="K125" s="118" t="str">
        <f t="shared" si="8"/>
        <v/>
      </c>
      <c r="L125" s="118" t="str">
        <f t="shared" si="9"/>
        <v/>
      </c>
      <c r="M125" s="254" t="str">
        <f t="shared" si="10"/>
        <v/>
      </c>
      <c r="N125" s="285" t="str">
        <f t="shared" si="11"/>
        <v/>
      </c>
      <c r="O125" s="287" t="str">
        <f t="shared" si="12"/>
        <v/>
      </c>
      <c r="P125" s="259"/>
      <c r="Q125" s="126"/>
    </row>
    <row r="126" spans="1:17" ht="20.100000000000001" customHeight="1" x14ac:dyDescent="0.25">
      <c r="A126" s="243">
        <v>120</v>
      </c>
      <c r="B126" s="277" t="str">
        <f>IF(OCS!B125="","",OCS!B125)</f>
        <v/>
      </c>
      <c r="C126" s="277" t="str">
        <f>IF(OCS!C125="","",OCS!C125)</f>
        <v/>
      </c>
      <c r="D126" s="307" t="str">
        <f>IF(OCS!D125="","",OCS!D125)</f>
        <v/>
      </c>
      <c r="E126" s="307" t="str">
        <f>IF(OCS!E125="","",OCS!E125)</f>
        <v/>
      </c>
      <c r="F126" s="277" t="str">
        <f>IF(OCS!F125="","",OCS!F125)</f>
        <v/>
      </c>
      <c r="G126" s="277" t="str">
        <f>IF(OCS!G125="","",OCS!G125)</f>
        <v/>
      </c>
      <c r="H126" s="122"/>
      <c r="I126" s="89"/>
      <c r="J126" s="89"/>
      <c r="K126" s="118" t="str">
        <f t="shared" si="8"/>
        <v/>
      </c>
      <c r="L126" s="118" t="str">
        <f t="shared" si="9"/>
        <v/>
      </c>
      <c r="M126" s="254" t="str">
        <f t="shared" si="10"/>
        <v/>
      </c>
      <c r="N126" s="285" t="str">
        <f t="shared" si="11"/>
        <v/>
      </c>
      <c r="O126" s="287" t="str">
        <f t="shared" si="12"/>
        <v/>
      </c>
      <c r="P126" s="259"/>
      <c r="Q126" s="126"/>
    </row>
    <row r="127" spans="1:17" ht="20.100000000000001" customHeight="1" x14ac:dyDescent="0.25">
      <c r="A127" s="243">
        <v>121</v>
      </c>
      <c r="B127" s="277" t="str">
        <f>IF(OCS!B126="","",OCS!B126)</f>
        <v/>
      </c>
      <c r="C127" s="277" t="str">
        <f>IF(OCS!C126="","",OCS!C126)</f>
        <v/>
      </c>
      <c r="D127" s="307" t="str">
        <f>IF(OCS!D126="","",OCS!D126)</f>
        <v/>
      </c>
      <c r="E127" s="307" t="str">
        <f>IF(OCS!E126="","",OCS!E126)</f>
        <v/>
      </c>
      <c r="F127" s="277" t="str">
        <f>IF(OCS!F126="","",OCS!F126)</f>
        <v/>
      </c>
      <c r="G127" s="277" t="str">
        <f>IF(OCS!G126="","",OCS!G126)</f>
        <v/>
      </c>
      <c r="H127" s="122"/>
      <c r="I127" s="89"/>
      <c r="J127" s="89"/>
      <c r="K127" s="118" t="str">
        <f t="shared" si="8"/>
        <v/>
      </c>
      <c r="L127" s="118" t="str">
        <f t="shared" si="9"/>
        <v/>
      </c>
      <c r="M127" s="254" t="str">
        <f t="shared" si="10"/>
        <v/>
      </c>
      <c r="N127" s="285" t="str">
        <f t="shared" si="11"/>
        <v/>
      </c>
      <c r="O127" s="287" t="str">
        <f t="shared" si="12"/>
        <v/>
      </c>
      <c r="P127" s="259"/>
      <c r="Q127" s="126"/>
    </row>
    <row r="128" spans="1:17" ht="20.100000000000001" customHeight="1" x14ac:dyDescent="0.25">
      <c r="A128" s="243">
        <v>122</v>
      </c>
      <c r="B128" s="277" t="str">
        <f>IF(OCS!B127="","",OCS!B127)</f>
        <v/>
      </c>
      <c r="C128" s="277" t="str">
        <f>IF(OCS!C127="","",OCS!C127)</f>
        <v/>
      </c>
      <c r="D128" s="307" t="str">
        <f>IF(OCS!D127="","",OCS!D127)</f>
        <v/>
      </c>
      <c r="E128" s="307" t="str">
        <f>IF(OCS!E127="","",OCS!E127)</f>
        <v/>
      </c>
      <c r="F128" s="277" t="str">
        <f>IF(OCS!F127="","",OCS!F127)</f>
        <v/>
      </c>
      <c r="G128" s="277" t="str">
        <f>IF(OCS!G127="","",OCS!G127)</f>
        <v/>
      </c>
      <c r="H128" s="122"/>
      <c r="I128" s="89"/>
      <c r="J128" s="89"/>
      <c r="K128" s="118" t="str">
        <f t="shared" si="8"/>
        <v/>
      </c>
      <c r="L128" s="118" t="str">
        <f t="shared" si="9"/>
        <v/>
      </c>
      <c r="M128" s="254" t="str">
        <f t="shared" si="10"/>
        <v/>
      </c>
      <c r="N128" s="285" t="str">
        <f t="shared" si="11"/>
        <v/>
      </c>
      <c r="O128" s="287" t="str">
        <f t="shared" si="12"/>
        <v/>
      </c>
      <c r="P128" s="259"/>
      <c r="Q128" s="126"/>
    </row>
    <row r="129" spans="1:17" ht="20.100000000000001" customHeight="1" x14ac:dyDescent="0.25">
      <c r="A129" s="243">
        <v>123</v>
      </c>
      <c r="B129" s="277" t="str">
        <f>IF(OCS!B128="","",OCS!B128)</f>
        <v/>
      </c>
      <c r="C129" s="277" t="str">
        <f>IF(OCS!C128="","",OCS!C128)</f>
        <v/>
      </c>
      <c r="D129" s="307" t="str">
        <f>IF(OCS!D128="","",OCS!D128)</f>
        <v/>
      </c>
      <c r="E129" s="307" t="str">
        <f>IF(OCS!E128="","",OCS!E128)</f>
        <v/>
      </c>
      <c r="F129" s="277" t="str">
        <f>IF(OCS!F128="","",OCS!F128)</f>
        <v/>
      </c>
      <c r="G129" s="277" t="str">
        <f>IF(OCS!G128="","",OCS!G128)</f>
        <v/>
      </c>
      <c r="H129" s="122"/>
      <c r="I129" s="89"/>
      <c r="J129" s="89"/>
      <c r="K129" s="118" t="str">
        <f t="shared" si="8"/>
        <v/>
      </c>
      <c r="L129" s="118" t="str">
        <f t="shared" si="9"/>
        <v/>
      </c>
      <c r="M129" s="254" t="str">
        <f t="shared" si="10"/>
        <v/>
      </c>
      <c r="N129" s="285" t="str">
        <f t="shared" si="11"/>
        <v/>
      </c>
      <c r="O129" s="287" t="str">
        <f t="shared" si="12"/>
        <v/>
      </c>
      <c r="P129" s="259"/>
      <c r="Q129" s="126"/>
    </row>
    <row r="130" spans="1:17" ht="20.100000000000001" customHeight="1" x14ac:dyDescent="0.25">
      <c r="A130" s="243">
        <v>124</v>
      </c>
      <c r="B130" s="277" t="str">
        <f>IF(OCS!B129="","",OCS!B129)</f>
        <v/>
      </c>
      <c r="C130" s="277" t="str">
        <f>IF(OCS!C129="","",OCS!C129)</f>
        <v/>
      </c>
      <c r="D130" s="307" t="str">
        <f>IF(OCS!D129="","",OCS!D129)</f>
        <v/>
      </c>
      <c r="E130" s="307" t="str">
        <f>IF(OCS!E129="","",OCS!E129)</f>
        <v/>
      </c>
      <c r="F130" s="277" t="str">
        <f>IF(OCS!F129="","",OCS!F129)</f>
        <v/>
      </c>
      <c r="G130" s="277" t="str">
        <f>IF(OCS!G129="","",OCS!G129)</f>
        <v/>
      </c>
      <c r="H130" s="122"/>
      <c r="I130" s="89"/>
      <c r="J130" s="89"/>
      <c r="K130" s="118" t="str">
        <f t="shared" si="8"/>
        <v/>
      </c>
      <c r="L130" s="118" t="str">
        <f t="shared" si="9"/>
        <v/>
      </c>
      <c r="M130" s="254" t="str">
        <f t="shared" si="10"/>
        <v/>
      </c>
      <c r="N130" s="285" t="str">
        <f t="shared" si="11"/>
        <v/>
      </c>
      <c r="O130" s="287" t="str">
        <f t="shared" si="12"/>
        <v/>
      </c>
      <c r="P130" s="259"/>
      <c r="Q130" s="126"/>
    </row>
    <row r="131" spans="1:17" ht="20.100000000000001" customHeight="1" x14ac:dyDescent="0.25">
      <c r="A131" s="243">
        <v>125</v>
      </c>
      <c r="B131" s="277" t="str">
        <f>IF(OCS!B130="","",OCS!B130)</f>
        <v/>
      </c>
      <c r="C131" s="277" t="str">
        <f>IF(OCS!C130="","",OCS!C130)</f>
        <v/>
      </c>
      <c r="D131" s="307" t="str">
        <f>IF(OCS!D130="","",OCS!D130)</f>
        <v/>
      </c>
      <c r="E131" s="307" t="str">
        <f>IF(OCS!E130="","",OCS!E130)</f>
        <v/>
      </c>
      <c r="F131" s="277" t="str">
        <f>IF(OCS!F130="","",OCS!F130)</f>
        <v/>
      </c>
      <c r="G131" s="277" t="str">
        <f>IF(OCS!G130="","",OCS!G130)</f>
        <v/>
      </c>
      <c r="H131" s="122"/>
      <c r="I131" s="89"/>
      <c r="J131" s="89"/>
      <c r="K131" s="118" t="str">
        <f t="shared" si="8"/>
        <v/>
      </c>
      <c r="L131" s="118" t="str">
        <f t="shared" si="9"/>
        <v/>
      </c>
      <c r="M131" s="254" t="str">
        <f t="shared" si="10"/>
        <v/>
      </c>
      <c r="N131" s="285" t="str">
        <f t="shared" si="11"/>
        <v/>
      </c>
      <c r="O131" s="287" t="str">
        <f t="shared" si="12"/>
        <v/>
      </c>
      <c r="P131" s="259"/>
      <c r="Q131" s="126"/>
    </row>
    <row r="132" spans="1:17" ht="20.100000000000001" customHeight="1" x14ac:dyDescent="0.25">
      <c r="A132" s="243">
        <v>126</v>
      </c>
      <c r="B132" s="277" t="str">
        <f>IF(OCS!B131="","",OCS!B131)</f>
        <v/>
      </c>
      <c r="C132" s="277" t="str">
        <f>IF(OCS!C131="","",OCS!C131)</f>
        <v/>
      </c>
      <c r="D132" s="307" t="str">
        <f>IF(OCS!D131="","",OCS!D131)</f>
        <v/>
      </c>
      <c r="E132" s="307" t="str">
        <f>IF(OCS!E131="","",OCS!E131)</f>
        <v/>
      </c>
      <c r="F132" s="277" t="str">
        <f>IF(OCS!F131="","",OCS!F131)</f>
        <v/>
      </c>
      <c r="G132" s="277" t="str">
        <f>IF(OCS!G131="","",OCS!G131)</f>
        <v/>
      </c>
      <c r="H132" s="122"/>
      <c r="I132" s="89"/>
      <c r="J132" s="89"/>
      <c r="K132" s="118" t="str">
        <f t="shared" si="8"/>
        <v/>
      </c>
      <c r="L132" s="118" t="str">
        <f t="shared" si="9"/>
        <v/>
      </c>
      <c r="M132" s="254" t="str">
        <f t="shared" si="10"/>
        <v/>
      </c>
      <c r="N132" s="285" t="str">
        <f t="shared" si="11"/>
        <v/>
      </c>
      <c r="O132" s="287" t="str">
        <f t="shared" si="12"/>
        <v/>
      </c>
      <c r="P132" s="259"/>
      <c r="Q132" s="126"/>
    </row>
    <row r="133" spans="1:17" ht="20.100000000000001" customHeight="1" x14ac:dyDescent="0.25">
      <c r="A133" s="243">
        <v>127</v>
      </c>
      <c r="B133" s="277" t="str">
        <f>IF(OCS!B132="","",OCS!B132)</f>
        <v/>
      </c>
      <c r="C133" s="277" t="str">
        <f>IF(OCS!C132="","",OCS!C132)</f>
        <v/>
      </c>
      <c r="D133" s="307" t="str">
        <f>IF(OCS!D132="","",OCS!D132)</f>
        <v/>
      </c>
      <c r="E133" s="307" t="str">
        <f>IF(OCS!E132="","",OCS!E132)</f>
        <v/>
      </c>
      <c r="F133" s="277" t="str">
        <f>IF(OCS!F132="","",OCS!F132)</f>
        <v/>
      </c>
      <c r="G133" s="277" t="str">
        <f>IF(OCS!G132="","",OCS!G132)</f>
        <v/>
      </c>
      <c r="H133" s="122"/>
      <c r="I133" s="89"/>
      <c r="J133" s="89"/>
      <c r="K133" s="118" t="str">
        <f t="shared" si="8"/>
        <v/>
      </c>
      <c r="L133" s="118" t="str">
        <f t="shared" si="9"/>
        <v/>
      </c>
      <c r="M133" s="254" t="str">
        <f t="shared" si="10"/>
        <v/>
      </c>
      <c r="N133" s="285" t="str">
        <f t="shared" si="11"/>
        <v/>
      </c>
      <c r="O133" s="287" t="str">
        <f t="shared" si="12"/>
        <v/>
      </c>
      <c r="P133" s="259"/>
      <c r="Q133" s="126"/>
    </row>
    <row r="134" spans="1:17" ht="20.100000000000001" customHeight="1" x14ac:dyDescent="0.25">
      <c r="A134" s="243">
        <v>128</v>
      </c>
      <c r="B134" s="277" t="str">
        <f>IF(OCS!B133="","",OCS!B133)</f>
        <v/>
      </c>
      <c r="C134" s="277" t="str">
        <f>IF(OCS!C133="","",OCS!C133)</f>
        <v/>
      </c>
      <c r="D134" s="307" t="str">
        <f>IF(OCS!D133="","",OCS!D133)</f>
        <v/>
      </c>
      <c r="E134" s="307" t="str">
        <f>IF(OCS!E133="","",OCS!E133)</f>
        <v/>
      </c>
      <c r="F134" s="277" t="str">
        <f>IF(OCS!F133="","",OCS!F133)</f>
        <v/>
      </c>
      <c r="G134" s="277" t="str">
        <f>IF(OCS!G133="","",OCS!G133)</f>
        <v/>
      </c>
      <c r="H134" s="122"/>
      <c r="I134" s="89"/>
      <c r="J134" s="89"/>
      <c r="K134" s="118" t="str">
        <f t="shared" si="8"/>
        <v/>
      </c>
      <c r="L134" s="118" t="str">
        <f t="shared" si="9"/>
        <v/>
      </c>
      <c r="M134" s="254" t="str">
        <f t="shared" si="10"/>
        <v/>
      </c>
      <c r="N134" s="285" t="str">
        <f t="shared" si="11"/>
        <v/>
      </c>
      <c r="O134" s="287" t="str">
        <f t="shared" si="12"/>
        <v/>
      </c>
      <c r="P134" s="259"/>
      <c r="Q134" s="126"/>
    </row>
    <row r="135" spans="1:17" ht="20.100000000000001" customHeight="1" x14ac:dyDescent="0.25">
      <c r="A135" s="243">
        <v>129</v>
      </c>
      <c r="B135" s="277" t="str">
        <f>IF(OCS!B134="","",OCS!B134)</f>
        <v/>
      </c>
      <c r="C135" s="277" t="str">
        <f>IF(OCS!C134="","",OCS!C134)</f>
        <v/>
      </c>
      <c r="D135" s="307" t="str">
        <f>IF(OCS!D134="","",OCS!D134)</f>
        <v/>
      </c>
      <c r="E135" s="307" t="str">
        <f>IF(OCS!E134="","",OCS!E134)</f>
        <v/>
      </c>
      <c r="F135" s="277" t="str">
        <f>IF(OCS!F134="","",OCS!F134)</f>
        <v/>
      </c>
      <c r="G135" s="277" t="str">
        <f>IF(OCS!G134="","",OCS!G134)</f>
        <v/>
      </c>
      <c r="H135" s="122"/>
      <c r="I135" s="89"/>
      <c r="J135" s="89"/>
      <c r="K135" s="118" t="str">
        <f t="shared" si="8"/>
        <v/>
      </c>
      <c r="L135" s="118" t="str">
        <f t="shared" si="9"/>
        <v/>
      </c>
      <c r="M135" s="254" t="str">
        <f t="shared" si="10"/>
        <v/>
      </c>
      <c r="N135" s="285" t="str">
        <f t="shared" si="11"/>
        <v/>
      </c>
      <c r="O135" s="287" t="str">
        <f t="shared" si="12"/>
        <v/>
      </c>
      <c r="P135" s="259"/>
      <c r="Q135" s="126"/>
    </row>
    <row r="136" spans="1:17" ht="20.100000000000001" customHeight="1" x14ac:dyDescent="0.25">
      <c r="A136" s="243">
        <v>130</v>
      </c>
      <c r="B136" s="277" t="str">
        <f>IF(OCS!B135="","",OCS!B135)</f>
        <v/>
      </c>
      <c r="C136" s="277" t="str">
        <f>IF(OCS!C135="","",OCS!C135)</f>
        <v/>
      </c>
      <c r="D136" s="307" t="str">
        <f>IF(OCS!D135="","",OCS!D135)</f>
        <v/>
      </c>
      <c r="E136" s="307" t="str">
        <f>IF(OCS!E135="","",OCS!E135)</f>
        <v/>
      </c>
      <c r="F136" s="277" t="str">
        <f>IF(OCS!F135="","",OCS!F135)</f>
        <v/>
      </c>
      <c r="G136" s="277" t="str">
        <f>IF(OCS!G135="","",OCS!G135)</f>
        <v/>
      </c>
      <c r="H136" s="122"/>
      <c r="I136" s="89"/>
      <c r="J136" s="89"/>
      <c r="K136" s="118" t="str">
        <f t="shared" ref="K136:K199" si="13">IF(H136="","",IF(AND(H136="Internes",I136&gt;=12),5.19,IF(AND(H136="Internes",I136&lt;12),11.42,IF(AND(H136="Mayotte",I136&gt;=12),12,IF(AND(H136="Mayotte",I136&lt;12),21.53,IF(AND(H136="Hors territoire",I136&gt;=12),23.73,IF(AND(H136="Hors territoire",I136&lt;12),39.97,"")))))))</f>
        <v/>
      </c>
      <c r="L136" s="118" t="str">
        <f t="shared" ref="L136:L199" si="14">IF(H136="","",IF(AND(H136="Internes",I136&gt;=12),5.19*J136*I136,IF(AND(H136="Internes",I136&lt;12),11.42*J136*I136,IF(AND(H136="Mayotte",I136&gt;=12),12*J136*I136,IF(AND(H136="Mayotte",I136&lt;12),21.53*J136*I136,IF(AND(H136="Hors territoire",I136&gt;=12),23.73*J136*I136,IF(AND(H136="Hors territoire",I136&lt;12),39.97*J136*I136,"")))))))</f>
        <v/>
      </c>
      <c r="M136" s="254" t="str">
        <f t="shared" ref="M136:M199" si="15">IF(OR(G136="",L136=""),"",IF($L136&gt;G136,"Le montant éligible ne peut être supérieur au montant présenté",""))</f>
        <v/>
      </c>
      <c r="N136" s="285" t="str">
        <f t="shared" ref="N136:N199" si="16">IF(L136="","",MIN(L136,G136))</f>
        <v/>
      </c>
      <c r="O136" s="287" t="str">
        <f t="shared" ref="O136:O199" si="17">IF(MIN(L136,N136)=0,"",MIN(L136,N136))</f>
        <v/>
      </c>
      <c r="P136" s="259"/>
      <c r="Q136" s="126"/>
    </row>
    <row r="137" spans="1:17" ht="20.100000000000001" customHeight="1" x14ac:dyDescent="0.25">
      <c r="A137" s="243">
        <v>131</v>
      </c>
      <c r="B137" s="277" t="str">
        <f>IF(OCS!B136="","",OCS!B136)</f>
        <v/>
      </c>
      <c r="C137" s="277" t="str">
        <f>IF(OCS!C136="","",OCS!C136)</f>
        <v/>
      </c>
      <c r="D137" s="307" t="str">
        <f>IF(OCS!D136="","",OCS!D136)</f>
        <v/>
      </c>
      <c r="E137" s="307" t="str">
        <f>IF(OCS!E136="","",OCS!E136)</f>
        <v/>
      </c>
      <c r="F137" s="277" t="str">
        <f>IF(OCS!F136="","",OCS!F136)</f>
        <v/>
      </c>
      <c r="G137" s="277" t="str">
        <f>IF(OCS!G136="","",OCS!G136)</f>
        <v/>
      </c>
      <c r="H137" s="122"/>
      <c r="I137" s="89"/>
      <c r="J137" s="89"/>
      <c r="K137" s="118" t="str">
        <f t="shared" si="13"/>
        <v/>
      </c>
      <c r="L137" s="118" t="str">
        <f t="shared" si="14"/>
        <v/>
      </c>
      <c r="M137" s="254" t="str">
        <f t="shared" si="15"/>
        <v/>
      </c>
      <c r="N137" s="285" t="str">
        <f t="shared" si="16"/>
        <v/>
      </c>
      <c r="O137" s="287" t="str">
        <f t="shared" si="17"/>
        <v/>
      </c>
      <c r="P137" s="259"/>
      <c r="Q137" s="126"/>
    </row>
    <row r="138" spans="1:17" ht="20.100000000000001" customHeight="1" x14ac:dyDescent="0.25">
      <c r="A138" s="243">
        <v>132</v>
      </c>
      <c r="B138" s="277" t="str">
        <f>IF(OCS!B137="","",OCS!B137)</f>
        <v/>
      </c>
      <c r="C138" s="277" t="str">
        <f>IF(OCS!C137="","",OCS!C137)</f>
        <v/>
      </c>
      <c r="D138" s="307" t="str">
        <f>IF(OCS!D137="","",OCS!D137)</f>
        <v/>
      </c>
      <c r="E138" s="307" t="str">
        <f>IF(OCS!E137="","",OCS!E137)</f>
        <v/>
      </c>
      <c r="F138" s="277" t="str">
        <f>IF(OCS!F137="","",OCS!F137)</f>
        <v/>
      </c>
      <c r="G138" s="277" t="str">
        <f>IF(OCS!G137="","",OCS!G137)</f>
        <v/>
      </c>
      <c r="H138" s="122"/>
      <c r="I138" s="89"/>
      <c r="J138" s="89"/>
      <c r="K138" s="118" t="str">
        <f t="shared" si="13"/>
        <v/>
      </c>
      <c r="L138" s="118" t="str">
        <f t="shared" si="14"/>
        <v/>
      </c>
      <c r="M138" s="254" t="str">
        <f t="shared" si="15"/>
        <v/>
      </c>
      <c r="N138" s="285" t="str">
        <f t="shared" si="16"/>
        <v/>
      </c>
      <c r="O138" s="287" t="str">
        <f t="shared" si="17"/>
        <v/>
      </c>
      <c r="P138" s="259"/>
      <c r="Q138" s="126"/>
    </row>
    <row r="139" spans="1:17" ht="20.100000000000001" customHeight="1" x14ac:dyDescent="0.25">
      <c r="A139" s="243">
        <v>133</v>
      </c>
      <c r="B139" s="277" t="str">
        <f>IF(OCS!B138="","",OCS!B138)</f>
        <v/>
      </c>
      <c r="C139" s="277" t="str">
        <f>IF(OCS!C138="","",OCS!C138)</f>
        <v/>
      </c>
      <c r="D139" s="307" t="str">
        <f>IF(OCS!D138="","",OCS!D138)</f>
        <v/>
      </c>
      <c r="E139" s="307" t="str">
        <f>IF(OCS!E138="","",OCS!E138)</f>
        <v/>
      </c>
      <c r="F139" s="277" t="str">
        <f>IF(OCS!F138="","",OCS!F138)</f>
        <v/>
      </c>
      <c r="G139" s="277" t="str">
        <f>IF(OCS!G138="","",OCS!G138)</f>
        <v/>
      </c>
      <c r="H139" s="122"/>
      <c r="I139" s="89"/>
      <c r="J139" s="89"/>
      <c r="K139" s="118" t="str">
        <f t="shared" si="13"/>
        <v/>
      </c>
      <c r="L139" s="118" t="str">
        <f t="shared" si="14"/>
        <v/>
      </c>
      <c r="M139" s="254" t="str">
        <f t="shared" si="15"/>
        <v/>
      </c>
      <c r="N139" s="285" t="str">
        <f t="shared" si="16"/>
        <v/>
      </c>
      <c r="O139" s="287" t="str">
        <f t="shared" si="17"/>
        <v/>
      </c>
      <c r="P139" s="259"/>
      <c r="Q139" s="126"/>
    </row>
    <row r="140" spans="1:17" ht="20.100000000000001" customHeight="1" x14ac:dyDescent="0.25">
      <c r="A140" s="243">
        <v>134</v>
      </c>
      <c r="B140" s="277" t="str">
        <f>IF(OCS!B139="","",OCS!B139)</f>
        <v/>
      </c>
      <c r="C140" s="277" t="str">
        <f>IF(OCS!C139="","",OCS!C139)</f>
        <v/>
      </c>
      <c r="D140" s="307" t="str">
        <f>IF(OCS!D139="","",OCS!D139)</f>
        <v/>
      </c>
      <c r="E140" s="307" t="str">
        <f>IF(OCS!E139="","",OCS!E139)</f>
        <v/>
      </c>
      <c r="F140" s="277" t="str">
        <f>IF(OCS!F139="","",OCS!F139)</f>
        <v/>
      </c>
      <c r="G140" s="277" t="str">
        <f>IF(OCS!G139="","",OCS!G139)</f>
        <v/>
      </c>
      <c r="H140" s="122"/>
      <c r="I140" s="89"/>
      <c r="J140" s="89"/>
      <c r="K140" s="118" t="str">
        <f t="shared" si="13"/>
        <v/>
      </c>
      <c r="L140" s="118" t="str">
        <f t="shared" si="14"/>
        <v/>
      </c>
      <c r="M140" s="254" t="str">
        <f t="shared" si="15"/>
        <v/>
      </c>
      <c r="N140" s="285" t="str">
        <f t="shared" si="16"/>
        <v/>
      </c>
      <c r="O140" s="287" t="str">
        <f t="shared" si="17"/>
        <v/>
      </c>
      <c r="P140" s="259"/>
      <c r="Q140" s="126"/>
    </row>
    <row r="141" spans="1:17" ht="20.100000000000001" customHeight="1" x14ac:dyDescent="0.25">
      <c r="A141" s="243">
        <v>135</v>
      </c>
      <c r="B141" s="277" t="str">
        <f>IF(OCS!B140="","",OCS!B140)</f>
        <v/>
      </c>
      <c r="C141" s="277" t="str">
        <f>IF(OCS!C140="","",OCS!C140)</f>
        <v/>
      </c>
      <c r="D141" s="307" t="str">
        <f>IF(OCS!D140="","",OCS!D140)</f>
        <v/>
      </c>
      <c r="E141" s="307" t="str">
        <f>IF(OCS!E140="","",OCS!E140)</f>
        <v/>
      </c>
      <c r="F141" s="277" t="str">
        <f>IF(OCS!F140="","",OCS!F140)</f>
        <v/>
      </c>
      <c r="G141" s="277" t="str">
        <f>IF(OCS!G140="","",OCS!G140)</f>
        <v/>
      </c>
      <c r="H141" s="122"/>
      <c r="I141" s="89"/>
      <c r="J141" s="89"/>
      <c r="K141" s="118" t="str">
        <f t="shared" si="13"/>
        <v/>
      </c>
      <c r="L141" s="118" t="str">
        <f t="shared" si="14"/>
        <v/>
      </c>
      <c r="M141" s="254" t="str">
        <f t="shared" si="15"/>
        <v/>
      </c>
      <c r="N141" s="285" t="str">
        <f t="shared" si="16"/>
        <v/>
      </c>
      <c r="O141" s="287" t="str">
        <f t="shared" si="17"/>
        <v/>
      </c>
      <c r="P141" s="259"/>
      <c r="Q141" s="126"/>
    </row>
    <row r="142" spans="1:17" ht="20.100000000000001" customHeight="1" x14ac:dyDescent="0.25">
      <c r="A142" s="243">
        <v>136</v>
      </c>
      <c r="B142" s="277" t="str">
        <f>IF(OCS!B141="","",OCS!B141)</f>
        <v/>
      </c>
      <c r="C142" s="277" t="str">
        <f>IF(OCS!C141="","",OCS!C141)</f>
        <v/>
      </c>
      <c r="D142" s="307" t="str">
        <f>IF(OCS!D141="","",OCS!D141)</f>
        <v/>
      </c>
      <c r="E142" s="307" t="str">
        <f>IF(OCS!E141="","",OCS!E141)</f>
        <v/>
      </c>
      <c r="F142" s="277" t="str">
        <f>IF(OCS!F141="","",OCS!F141)</f>
        <v/>
      </c>
      <c r="G142" s="277" t="str">
        <f>IF(OCS!G141="","",OCS!G141)</f>
        <v/>
      </c>
      <c r="H142" s="122"/>
      <c r="I142" s="89"/>
      <c r="J142" s="89"/>
      <c r="K142" s="118" t="str">
        <f t="shared" si="13"/>
        <v/>
      </c>
      <c r="L142" s="118" t="str">
        <f t="shared" si="14"/>
        <v/>
      </c>
      <c r="M142" s="254" t="str">
        <f t="shared" si="15"/>
        <v/>
      </c>
      <c r="N142" s="285" t="str">
        <f t="shared" si="16"/>
        <v/>
      </c>
      <c r="O142" s="287" t="str">
        <f t="shared" si="17"/>
        <v/>
      </c>
      <c r="P142" s="259"/>
      <c r="Q142" s="126"/>
    </row>
    <row r="143" spans="1:17" ht="20.100000000000001" customHeight="1" x14ac:dyDescent="0.25">
      <c r="A143" s="243">
        <v>137</v>
      </c>
      <c r="B143" s="277" t="str">
        <f>IF(OCS!B142="","",OCS!B142)</f>
        <v/>
      </c>
      <c r="C143" s="277" t="str">
        <f>IF(OCS!C142="","",OCS!C142)</f>
        <v/>
      </c>
      <c r="D143" s="307" t="str">
        <f>IF(OCS!D142="","",OCS!D142)</f>
        <v/>
      </c>
      <c r="E143" s="307" t="str">
        <f>IF(OCS!E142="","",OCS!E142)</f>
        <v/>
      </c>
      <c r="F143" s="277" t="str">
        <f>IF(OCS!F142="","",OCS!F142)</f>
        <v/>
      </c>
      <c r="G143" s="277" t="str">
        <f>IF(OCS!G142="","",OCS!G142)</f>
        <v/>
      </c>
      <c r="H143" s="122"/>
      <c r="I143" s="89"/>
      <c r="J143" s="89"/>
      <c r="K143" s="118" t="str">
        <f t="shared" si="13"/>
        <v/>
      </c>
      <c r="L143" s="118" t="str">
        <f t="shared" si="14"/>
        <v/>
      </c>
      <c r="M143" s="254" t="str">
        <f t="shared" si="15"/>
        <v/>
      </c>
      <c r="N143" s="285" t="str">
        <f t="shared" si="16"/>
        <v/>
      </c>
      <c r="O143" s="287" t="str">
        <f t="shared" si="17"/>
        <v/>
      </c>
      <c r="P143" s="259"/>
      <c r="Q143" s="126"/>
    </row>
    <row r="144" spans="1:17" ht="20.100000000000001" customHeight="1" x14ac:dyDescent="0.25">
      <c r="A144" s="243">
        <v>138</v>
      </c>
      <c r="B144" s="277" t="str">
        <f>IF(OCS!B143="","",OCS!B143)</f>
        <v/>
      </c>
      <c r="C144" s="277" t="str">
        <f>IF(OCS!C143="","",OCS!C143)</f>
        <v/>
      </c>
      <c r="D144" s="307" t="str">
        <f>IF(OCS!D143="","",OCS!D143)</f>
        <v/>
      </c>
      <c r="E144" s="307" t="str">
        <f>IF(OCS!E143="","",OCS!E143)</f>
        <v/>
      </c>
      <c r="F144" s="277" t="str">
        <f>IF(OCS!F143="","",OCS!F143)</f>
        <v/>
      </c>
      <c r="G144" s="277" t="str">
        <f>IF(OCS!G143="","",OCS!G143)</f>
        <v/>
      </c>
      <c r="H144" s="122"/>
      <c r="I144" s="89"/>
      <c r="J144" s="89"/>
      <c r="K144" s="118" t="str">
        <f t="shared" si="13"/>
        <v/>
      </c>
      <c r="L144" s="118" t="str">
        <f t="shared" si="14"/>
        <v/>
      </c>
      <c r="M144" s="254" t="str">
        <f t="shared" si="15"/>
        <v/>
      </c>
      <c r="N144" s="285" t="str">
        <f t="shared" si="16"/>
        <v/>
      </c>
      <c r="O144" s="287" t="str">
        <f t="shared" si="17"/>
        <v/>
      </c>
      <c r="P144" s="259"/>
      <c r="Q144" s="126"/>
    </row>
    <row r="145" spans="1:17" ht="20.100000000000001" customHeight="1" x14ac:dyDescent="0.25">
      <c r="A145" s="243">
        <v>139</v>
      </c>
      <c r="B145" s="277" t="str">
        <f>IF(OCS!B144="","",OCS!B144)</f>
        <v/>
      </c>
      <c r="C145" s="277" t="str">
        <f>IF(OCS!C144="","",OCS!C144)</f>
        <v/>
      </c>
      <c r="D145" s="307" t="str">
        <f>IF(OCS!D144="","",OCS!D144)</f>
        <v/>
      </c>
      <c r="E145" s="307" t="str">
        <f>IF(OCS!E144="","",OCS!E144)</f>
        <v/>
      </c>
      <c r="F145" s="277" t="str">
        <f>IF(OCS!F144="","",OCS!F144)</f>
        <v/>
      </c>
      <c r="G145" s="277" t="str">
        <f>IF(OCS!G144="","",OCS!G144)</f>
        <v/>
      </c>
      <c r="H145" s="122"/>
      <c r="I145" s="89"/>
      <c r="J145" s="89"/>
      <c r="K145" s="118" t="str">
        <f t="shared" si="13"/>
        <v/>
      </c>
      <c r="L145" s="118" t="str">
        <f t="shared" si="14"/>
        <v/>
      </c>
      <c r="M145" s="254" t="str">
        <f t="shared" si="15"/>
        <v/>
      </c>
      <c r="N145" s="285" t="str">
        <f t="shared" si="16"/>
        <v/>
      </c>
      <c r="O145" s="287" t="str">
        <f t="shared" si="17"/>
        <v/>
      </c>
      <c r="P145" s="259"/>
      <c r="Q145" s="126"/>
    </row>
    <row r="146" spans="1:17" ht="20.100000000000001" customHeight="1" x14ac:dyDescent="0.25">
      <c r="A146" s="243">
        <v>140</v>
      </c>
      <c r="B146" s="277" t="str">
        <f>IF(OCS!B145="","",OCS!B145)</f>
        <v/>
      </c>
      <c r="C146" s="277" t="str">
        <f>IF(OCS!C145="","",OCS!C145)</f>
        <v/>
      </c>
      <c r="D146" s="307" t="str">
        <f>IF(OCS!D145="","",OCS!D145)</f>
        <v/>
      </c>
      <c r="E146" s="307" t="str">
        <f>IF(OCS!E145="","",OCS!E145)</f>
        <v/>
      </c>
      <c r="F146" s="277" t="str">
        <f>IF(OCS!F145="","",OCS!F145)</f>
        <v/>
      </c>
      <c r="G146" s="277" t="str">
        <f>IF(OCS!G145="","",OCS!G145)</f>
        <v/>
      </c>
      <c r="H146" s="122"/>
      <c r="I146" s="89"/>
      <c r="J146" s="89"/>
      <c r="K146" s="118" t="str">
        <f t="shared" si="13"/>
        <v/>
      </c>
      <c r="L146" s="118" t="str">
        <f t="shared" si="14"/>
        <v/>
      </c>
      <c r="M146" s="254" t="str">
        <f t="shared" si="15"/>
        <v/>
      </c>
      <c r="N146" s="285" t="str">
        <f t="shared" si="16"/>
        <v/>
      </c>
      <c r="O146" s="287" t="str">
        <f t="shared" si="17"/>
        <v/>
      </c>
      <c r="P146" s="259"/>
      <c r="Q146" s="126"/>
    </row>
    <row r="147" spans="1:17" ht="20.100000000000001" customHeight="1" x14ac:dyDescent="0.25">
      <c r="A147" s="243">
        <v>141</v>
      </c>
      <c r="B147" s="277" t="str">
        <f>IF(OCS!B146="","",OCS!B146)</f>
        <v/>
      </c>
      <c r="C147" s="277" t="str">
        <f>IF(OCS!C146="","",OCS!C146)</f>
        <v/>
      </c>
      <c r="D147" s="307" t="str">
        <f>IF(OCS!D146="","",OCS!D146)</f>
        <v/>
      </c>
      <c r="E147" s="307" t="str">
        <f>IF(OCS!E146="","",OCS!E146)</f>
        <v/>
      </c>
      <c r="F147" s="277" t="str">
        <f>IF(OCS!F146="","",OCS!F146)</f>
        <v/>
      </c>
      <c r="G147" s="277" t="str">
        <f>IF(OCS!G146="","",OCS!G146)</f>
        <v/>
      </c>
      <c r="H147" s="122"/>
      <c r="I147" s="89"/>
      <c r="J147" s="89"/>
      <c r="K147" s="118" t="str">
        <f t="shared" si="13"/>
        <v/>
      </c>
      <c r="L147" s="118" t="str">
        <f t="shared" si="14"/>
        <v/>
      </c>
      <c r="M147" s="254" t="str">
        <f t="shared" si="15"/>
        <v/>
      </c>
      <c r="N147" s="285" t="str">
        <f t="shared" si="16"/>
        <v/>
      </c>
      <c r="O147" s="287" t="str">
        <f t="shared" si="17"/>
        <v/>
      </c>
      <c r="P147" s="259"/>
      <c r="Q147" s="126"/>
    </row>
    <row r="148" spans="1:17" ht="20.100000000000001" customHeight="1" x14ac:dyDescent="0.25">
      <c r="A148" s="243">
        <v>142</v>
      </c>
      <c r="B148" s="277" t="str">
        <f>IF(OCS!B147="","",OCS!B147)</f>
        <v/>
      </c>
      <c r="C148" s="277" t="str">
        <f>IF(OCS!C147="","",OCS!C147)</f>
        <v/>
      </c>
      <c r="D148" s="307" t="str">
        <f>IF(OCS!D147="","",OCS!D147)</f>
        <v/>
      </c>
      <c r="E148" s="307" t="str">
        <f>IF(OCS!E147="","",OCS!E147)</f>
        <v/>
      </c>
      <c r="F148" s="277" t="str">
        <f>IF(OCS!F147="","",OCS!F147)</f>
        <v/>
      </c>
      <c r="G148" s="277" t="str">
        <f>IF(OCS!G147="","",OCS!G147)</f>
        <v/>
      </c>
      <c r="H148" s="122"/>
      <c r="I148" s="89"/>
      <c r="J148" s="89"/>
      <c r="K148" s="118" t="str">
        <f t="shared" si="13"/>
        <v/>
      </c>
      <c r="L148" s="118" t="str">
        <f t="shared" si="14"/>
        <v/>
      </c>
      <c r="M148" s="254" t="str">
        <f t="shared" si="15"/>
        <v/>
      </c>
      <c r="N148" s="285" t="str">
        <f t="shared" si="16"/>
        <v/>
      </c>
      <c r="O148" s="287" t="str">
        <f t="shared" si="17"/>
        <v/>
      </c>
      <c r="P148" s="259"/>
      <c r="Q148" s="126"/>
    </row>
    <row r="149" spans="1:17" ht="20.100000000000001" customHeight="1" x14ac:dyDescent="0.25">
      <c r="A149" s="243">
        <v>143</v>
      </c>
      <c r="B149" s="277" t="str">
        <f>IF(OCS!B148="","",OCS!B148)</f>
        <v/>
      </c>
      <c r="C149" s="277" t="str">
        <f>IF(OCS!C148="","",OCS!C148)</f>
        <v/>
      </c>
      <c r="D149" s="307" t="str">
        <f>IF(OCS!D148="","",OCS!D148)</f>
        <v/>
      </c>
      <c r="E149" s="307" t="str">
        <f>IF(OCS!E148="","",OCS!E148)</f>
        <v/>
      </c>
      <c r="F149" s="277" t="str">
        <f>IF(OCS!F148="","",OCS!F148)</f>
        <v/>
      </c>
      <c r="G149" s="277" t="str">
        <f>IF(OCS!G148="","",OCS!G148)</f>
        <v/>
      </c>
      <c r="H149" s="122"/>
      <c r="I149" s="89"/>
      <c r="J149" s="89"/>
      <c r="K149" s="118" t="str">
        <f t="shared" si="13"/>
        <v/>
      </c>
      <c r="L149" s="118" t="str">
        <f t="shared" si="14"/>
        <v/>
      </c>
      <c r="M149" s="254" t="str">
        <f t="shared" si="15"/>
        <v/>
      </c>
      <c r="N149" s="285" t="str">
        <f t="shared" si="16"/>
        <v/>
      </c>
      <c r="O149" s="287" t="str">
        <f t="shared" si="17"/>
        <v/>
      </c>
      <c r="P149" s="259"/>
      <c r="Q149" s="126"/>
    </row>
    <row r="150" spans="1:17" ht="20.100000000000001" customHeight="1" x14ac:dyDescent="0.25">
      <c r="A150" s="243">
        <v>144</v>
      </c>
      <c r="B150" s="277" t="str">
        <f>IF(OCS!B149="","",OCS!B149)</f>
        <v/>
      </c>
      <c r="C150" s="277" t="str">
        <f>IF(OCS!C149="","",OCS!C149)</f>
        <v/>
      </c>
      <c r="D150" s="307" t="str">
        <f>IF(OCS!D149="","",OCS!D149)</f>
        <v/>
      </c>
      <c r="E150" s="307" t="str">
        <f>IF(OCS!E149="","",OCS!E149)</f>
        <v/>
      </c>
      <c r="F150" s="277" t="str">
        <f>IF(OCS!F149="","",OCS!F149)</f>
        <v/>
      </c>
      <c r="G150" s="277" t="str">
        <f>IF(OCS!G149="","",OCS!G149)</f>
        <v/>
      </c>
      <c r="H150" s="122"/>
      <c r="I150" s="89"/>
      <c r="J150" s="89"/>
      <c r="K150" s="118" t="str">
        <f t="shared" si="13"/>
        <v/>
      </c>
      <c r="L150" s="118" t="str">
        <f t="shared" si="14"/>
        <v/>
      </c>
      <c r="M150" s="254" t="str">
        <f t="shared" si="15"/>
        <v/>
      </c>
      <c r="N150" s="285" t="str">
        <f t="shared" si="16"/>
        <v/>
      </c>
      <c r="O150" s="287" t="str">
        <f t="shared" si="17"/>
        <v/>
      </c>
      <c r="P150" s="259"/>
      <c r="Q150" s="126"/>
    </row>
    <row r="151" spans="1:17" ht="20.100000000000001" customHeight="1" x14ac:dyDescent="0.25">
      <c r="A151" s="243">
        <v>145</v>
      </c>
      <c r="B151" s="277" t="str">
        <f>IF(OCS!B150="","",OCS!B150)</f>
        <v/>
      </c>
      <c r="C151" s="277" t="str">
        <f>IF(OCS!C150="","",OCS!C150)</f>
        <v/>
      </c>
      <c r="D151" s="307" t="str">
        <f>IF(OCS!D150="","",OCS!D150)</f>
        <v/>
      </c>
      <c r="E151" s="307" t="str">
        <f>IF(OCS!E150="","",OCS!E150)</f>
        <v/>
      </c>
      <c r="F151" s="277" t="str">
        <f>IF(OCS!F150="","",OCS!F150)</f>
        <v/>
      </c>
      <c r="G151" s="277" t="str">
        <f>IF(OCS!G150="","",OCS!G150)</f>
        <v/>
      </c>
      <c r="H151" s="122"/>
      <c r="I151" s="89"/>
      <c r="J151" s="89"/>
      <c r="K151" s="118" t="str">
        <f t="shared" si="13"/>
        <v/>
      </c>
      <c r="L151" s="118" t="str">
        <f t="shared" si="14"/>
        <v/>
      </c>
      <c r="M151" s="254" t="str">
        <f t="shared" si="15"/>
        <v/>
      </c>
      <c r="N151" s="285" t="str">
        <f t="shared" si="16"/>
        <v/>
      </c>
      <c r="O151" s="287" t="str">
        <f t="shared" si="17"/>
        <v/>
      </c>
      <c r="P151" s="259"/>
      <c r="Q151" s="126"/>
    </row>
    <row r="152" spans="1:17" ht="20.100000000000001" customHeight="1" x14ac:dyDescent="0.25">
      <c r="A152" s="243">
        <v>146</v>
      </c>
      <c r="B152" s="277" t="str">
        <f>IF(OCS!B151="","",OCS!B151)</f>
        <v/>
      </c>
      <c r="C152" s="277" t="str">
        <f>IF(OCS!C151="","",OCS!C151)</f>
        <v/>
      </c>
      <c r="D152" s="307" t="str">
        <f>IF(OCS!D151="","",OCS!D151)</f>
        <v/>
      </c>
      <c r="E152" s="307" t="str">
        <f>IF(OCS!E151="","",OCS!E151)</f>
        <v/>
      </c>
      <c r="F152" s="277" t="str">
        <f>IF(OCS!F151="","",OCS!F151)</f>
        <v/>
      </c>
      <c r="G152" s="277" t="str">
        <f>IF(OCS!G151="","",OCS!G151)</f>
        <v/>
      </c>
      <c r="H152" s="122"/>
      <c r="I152" s="89"/>
      <c r="J152" s="89"/>
      <c r="K152" s="118" t="str">
        <f t="shared" si="13"/>
        <v/>
      </c>
      <c r="L152" s="118" t="str">
        <f t="shared" si="14"/>
        <v/>
      </c>
      <c r="M152" s="254" t="str">
        <f t="shared" si="15"/>
        <v/>
      </c>
      <c r="N152" s="285" t="str">
        <f t="shared" si="16"/>
        <v/>
      </c>
      <c r="O152" s="287" t="str">
        <f t="shared" si="17"/>
        <v/>
      </c>
      <c r="P152" s="259"/>
      <c r="Q152" s="126"/>
    </row>
    <row r="153" spans="1:17" ht="20.100000000000001" customHeight="1" x14ac:dyDescent="0.25">
      <c r="A153" s="243">
        <v>147</v>
      </c>
      <c r="B153" s="277" t="str">
        <f>IF(OCS!B152="","",OCS!B152)</f>
        <v/>
      </c>
      <c r="C153" s="277" t="str">
        <f>IF(OCS!C152="","",OCS!C152)</f>
        <v/>
      </c>
      <c r="D153" s="307" t="str">
        <f>IF(OCS!D152="","",OCS!D152)</f>
        <v/>
      </c>
      <c r="E153" s="307" t="str">
        <f>IF(OCS!E152="","",OCS!E152)</f>
        <v/>
      </c>
      <c r="F153" s="277" t="str">
        <f>IF(OCS!F152="","",OCS!F152)</f>
        <v/>
      </c>
      <c r="G153" s="277" t="str">
        <f>IF(OCS!G152="","",OCS!G152)</f>
        <v/>
      </c>
      <c r="H153" s="122"/>
      <c r="I153" s="89"/>
      <c r="J153" s="89"/>
      <c r="K153" s="118" t="str">
        <f t="shared" si="13"/>
        <v/>
      </c>
      <c r="L153" s="118" t="str">
        <f t="shared" si="14"/>
        <v/>
      </c>
      <c r="M153" s="254" t="str">
        <f t="shared" si="15"/>
        <v/>
      </c>
      <c r="N153" s="285" t="str">
        <f t="shared" si="16"/>
        <v/>
      </c>
      <c r="O153" s="287" t="str">
        <f t="shared" si="17"/>
        <v/>
      </c>
      <c r="P153" s="259"/>
      <c r="Q153" s="126"/>
    </row>
    <row r="154" spans="1:17" ht="20.100000000000001" customHeight="1" x14ac:dyDescent="0.25">
      <c r="A154" s="243">
        <v>148</v>
      </c>
      <c r="B154" s="277" t="str">
        <f>IF(OCS!B153="","",OCS!B153)</f>
        <v/>
      </c>
      <c r="C154" s="277" t="str">
        <f>IF(OCS!C153="","",OCS!C153)</f>
        <v/>
      </c>
      <c r="D154" s="307" t="str">
        <f>IF(OCS!D153="","",OCS!D153)</f>
        <v/>
      </c>
      <c r="E154" s="307" t="str">
        <f>IF(OCS!E153="","",OCS!E153)</f>
        <v/>
      </c>
      <c r="F154" s="277" t="str">
        <f>IF(OCS!F153="","",OCS!F153)</f>
        <v/>
      </c>
      <c r="G154" s="277" t="str">
        <f>IF(OCS!G153="","",OCS!G153)</f>
        <v/>
      </c>
      <c r="H154" s="122"/>
      <c r="I154" s="89"/>
      <c r="J154" s="89"/>
      <c r="K154" s="118" t="str">
        <f t="shared" si="13"/>
        <v/>
      </c>
      <c r="L154" s="118" t="str">
        <f t="shared" si="14"/>
        <v/>
      </c>
      <c r="M154" s="254" t="str">
        <f t="shared" si="15"/>
        <v/>
      </c>
      <c r="N154" s="285" t="str">
        <f t="shared" si="16"/>
        <v/>
      </c>
      <c r="O154" s="287" t="str">
        <f t="shared" si="17"/>
        <v/>
      </c>
      <c r="P154" s="259"/>
      <c r="Q154" s="126"/>
    </row>
    <row r="155" spans="1:17" ht="20.100000000000001" customHeight="1" x14ac:dyDescent="0.25">
      <c r="A155" s="243">
        <v>149</v>
      </c>
      <c r="B155" s="277" t="str">
        <f>IF(OCS!B154="","",OCS!B154)</f>
        <v/>
      </c>
      <c r="C155" s="277" t="str">
        <f>IF(OCS!C154="","",OCS!C154)</f>
        <v/>
      </c>
      <c r="D155" s="307" t="str">
        <f>IF(OCS!D154="","",OCS!D154)</f>
        <v/>
      </c>
      <c r="E155" s="307" t="str">
        <f>IF(OCS!E154="","",OCS!E154)</f>
        <v/>
      </c>
      <c r="F155" s="277" t="str">
        <f>IF(OCS!F154="","",OCS!F154)</f>
        <v/>
      </c>
      <c r="G155" s="277" t="str">
        <f>IF(OCS!G154="","",OCS!G154)</f>
        <v/>
      </c>
      <c r="H155" s="122"/>
      <c r="I155" s="89"/>
      <c r="J155" s="89"/>
      <c r="K155" s="118" t="str">
        <f t="shared" si="13"/>
        <v/>
      </c>
      <c r="L155" s="118" t="str">
        <f t="shared" si="14"/>
        <v/>
      </c>
      <c r="M155" s="254" t="str">
        <f t="shared" si="15"/>
        <v/>
      </c>
      <c r="N155" s="285" t="str">
        <f t="shared" si="16"/>
        <v/>
      </c>
      <c r="O155" s="287" t="str">
        <f t="shared" si="17"/>
        <v/>
      </c>
      <c r="P155" s="259"/>
      <c r="Q155" s="126"/>
    </row>
    <row r="156" spans="1:17" ht="20.100000000000001" customHeight="1" x14ac:dyDescent="0.25">
      <c r="A156" s="243">
        <v>150</v>
      </c>
      <c r="B156" s="277" t="str">
        <f>IF(OCS!B155="","",OCS!B155)</f>
        <v/>
      </c>
      <c r="C156" s="277" t="str">
        <f>IF(OCS!C155="","",OCS!C155)</f>
        <v/>
      </c>
      <c r="D156" s="307" t="str">
        <f>IF(OCS!D155="","",OCS!D155)</f>
        <v/>
      </c>
      <c r="E156" s="307" t="str">
        <f>IF(OCS!E155="","",OCS!E155)</f>
        <v/>
      </c>
      <c r="F156" s="277" t="str">
        <f>IF(OCS!F155="","",OCS!F155)</f>
        <v/>
      </c>
      <c r="G156" s="277" t="str">
        <f>IF(OCS!G155="","",OCS!G155)</f>
        <v/>
      </c>
      <c r="H156" s="122"/>
      <c r="I156" s="89"/>
      <c r="J156" s="89"/>
      <c r="K156" s="118" t="str">
        <f t="shared" si="13"/>
        <v/>
      </c>
      <c r="L156" s="118" t="str">
        <f t="shared" si="14"/>
        <v/>
      </c>
      <c r="M156" s="254" t="str">
        <f t="shared" si="15"/>
        <v/>
      </c>
      <c r="N156" s="285" t="str">
        <f t="shared" si="16"/>
        <v/>
      </c>
      <c r="O156" s="287" t="str">
        <f t="shared" si="17"/>
        <v/>
      </c>
      <c r="P156" s="259"/>
      <c r="Q156" s="126"/>
    </row>
    <row r="157" spans="1:17" ht="20.100000000000001" customHeight="1" x14ac:dyDescent="0.25">
      <c r="A157" s="243">
        <v>151</v>
      </c>
      <c r="B157" s="277" t="str">
        <f>IF(OCS!B156="","",OCS!B156)</f>
        <v/>
      </c>
      <c r="C157" s="277" t="str">
        <f>IF(OCS!C156="","",OCS!C156)</f>
        <v/>
      </c>
      <c r="D157" s="307" t="str">
        <f>IF(OCS!D156="","",OCS!D156)</f>
        <v/>
      </c>
      <c r="E157" s="307" t="str">
        <f>IF(OCS!E156="","",OCS!E156)</f>
        <v/>
      </c>
      <c r="F157" s="277" t="str">
        <f>IF(OCS!F156="","",OCS!F156)</f>
        <v/>
      </c>
      <c r="G157" s="277" t="str">
        <f>IF(OCS!G156="","",OCS!G156)</f>
        <v/>
      </c>
      <c r="H157" s="122"/>
      <c r="I157" s="89"/>
      <c r="J157" s="89"/>
      <c r="K157" s="118" t="str">
        <f t="shared" si="13"/>
        <v/>
      </c>
      <c r="L157" s="118" t="str">
        <f t="shared" si="14"/>
        <v/>
      </c>
      <c r="M157" s="254" t="str">
        <f t="shared" si="15"/>
        <v/>
      </c>
      <c r="N157" s="285" t="str">
        <f t="shared" si="16"/>
        <v/>
      </c>
      <c r="O157" s="287" t="str">
        <f t="shared" si="17"/>
        <v/>
      </c>
      <c r="P157" s="259"/>
      <c r="Q157" s="126"/>
    </row>
    <row r="158" spans="1:17" ht="20.100000000000001" customHeight="1" x14ac:dyDescent="0.25">
      <c r="A158" s="243">
        <v>152</v>
      </c>
      <c r="B158" s="277" t="str">
        <f>IF(OCS!B157="","",OCS!B157)</f>
        <v/>
      </c>
      <c r="C158" s="277" t="str">
        <f>IF(OCS!C157="","",OCS!C157)</f>
        <v/>
      </c>
      <c r="D158" s="307" t="str">
        <f>IF(OCS!D157="","",OCS!D157)</f>
        <v/>
      </c>
      <c r="E158" s="307" t="str">
        <f>IF(OCS!E157="","",OCS!E157)</f>
        <v/>
      </c>
      <c r="F158" s="277" t="str">
        <f>IF(OCS!F157="","",OCS!F157)</f>
        <v/>
      </c>
      <c r="G158" s="277" t="str">
        <f>IF(OCS!G157="","",OCS!G157)</f>
        <v/>
      </c>
      <c r="H158" s="122"/>
      <c r="I158" s="89"/>
      <c r="J158" s="89"/>
      <c r="K158" s="118" t="str">
        <f t="shared" si="13"/>
        <v/>
      </c>
      <c r="L158" s="118" t="str">
        <f t="shared" si="14"/>
        <v/>
      </c>
      <c r="M158" s="254" t="str">
        <f t="shared" si="15"/>
        <v/>
      </c>
      <c r="N158" s="285" t="str">
        <f t="shared" si="16"/>
        <v/>
      </c>
      <c r="O158" s="287" t="str">
        <f t="shared" si="17"/>
        <v/>
      </c>
      <c r="P158" s="259"/>
      <c r="Q158" s="126"/>
    </row>
    <row r="159" spans="1:17" ht="20.100000000000001" customHeight="1" x14ac:dyDescent="0.25">
      <c r="A159" s="243">
        <v>153</v>
      </c>
      <c r="B159" s="277" t="str">
        <f>IF(OCS!B158="","",OCS!B158)</f>
        <v/>
      </c>
      <c r="C159" s="277" t="str">
        <f>IF(OCS!C158="","",OCS!C158)</f>
        <v/>
      </c>
      <c r="D159" s="307" t="str">
        <f>IF(OCS!D158="","",OCS!D158)</f>
        <v/>
      </c>
      <c r="E159" s="307" t="str">
        <f>IF(OCS!E158="","",OCS!E158)</f>
        <v/>
      </c>
      <c r="F159" s="277" t="str">
        <f>IF(OCS!F158="","",OCS!F158)</f>
        <v/>
      </c>
      <c r="G159" s="277" t="str">
        <f>IF(OCS!G158="","",OCS!G158)</f>
        <v/>
      </c>
      <c r="H159" s="122"/>
      <c r="I159" s="89"/>
      <c r="J159" s="89"/>
      <c r="K159" s="118" t="str">
        <f t="shared" si="13"/>
        <v/>
      </c>
      <c r="L159" s="118" t="str">
        <f t="shared" si="14"/>
        <v/>
      </c>
      <c r="M159" s="254" t="str">
        <f t="shared" si="15"/>
        <v/>
      </c>
      <c r="N159" s="285" t="str">
        <f t="shared" si="16"/>
        <v/>
      </c>
      <c r="O159" s="287" t="str">
        <f t="shared" si="17"/>
        <v/>
      </c>
      <c r="P159" s="259"/>
      <c r="Q159" s="126"/>
    </row>
    <row r="160" spans="1:17" ht="20.100000000000001" customHeight="1" x14ac:dyDescent="0.25">
      <c r="A160" s="243">
        <v>154</v>
      </c>
      <c r="B160" s="277" t="str">
        <f>IF(OCS!B159="","",OCS!B159)</f>
        <v/>
      </c>
      <c r="C160" s="277" t="str">
        <f>IF(OCS!C159="","",OCS!C159)</f>
        <v/>
      </c>
      <c r="D160" s="307" t="str">
        <f>IF(OCS!D159="","",OCS!D159)</f>
        <v/>
      </c>
      <c r="E160" s="307" t="str">
        <f>IF(OCS!E159="","",OCS!E159)</f>
        <v/>
      </c>
      <c r="F160" s="277" t="str">
        <f>IF(OCS!F159="","",OCS!F159)</f>
        <v/>
      </c>
      <c r="G160" s="277" t="str">
        <f>IF(OCS!G159="","",OCS!G159)</f>
        <v/>
      </c>
      <c r="H160" s="122"/>
      <c r="I160" s="89"/>
      <c r="J160" s="89"/>
      <c r="K160" s="118" t="str">
        <f t="shared" si="13"/>
        <v/>
      </c>
      <c r="L160" s="118" t="str">
        <f t="shared" si="14"/>
        <v/>
      </c>
      <c r="M160" s="254" t="str">
        <f t="shared" si="15"/>
        <v/>
      </c>
      <c r="N160" s="285" t="str">
        <f t="shared" si="16"/>
        <v/>
      </c>
      <c r="O160" s="287" t="str">
        <f t="shared" si="17"/>
        <v/>
      </c>
      <c r="P160" s="259"/>
      <c r="Q160" s="126"/>
    </row>
    <row r="161" spans="1:17" ht="20.100000000000001" customHeight="1" x14ac:dyDescent="0.25">
      <c r="A161" s="243">
        <v>155</v>
      </c>
      <c r="B161" s="277" t="str">
        <f>IF(OCS!B160="","",OCS!B160)</f>
        <v/>
      </c>
      <c r="C161" s="277" t="str">
        <f>IF(OCS!C160="","",OCS!C160)</f>
        <v/>
      </c>
      <c r="D161" s="307" t="str">
        <f>IF(OCS!D160="","",OCS!D160)</f>
        <v/>
      </c>
      <c r="E161" s="307" t="str">
        <f>IF(OCS!E160="","",OCS!E160)</f>
        <v/>
      </c>
      <c r="F161" s="277" t="str">
        <f>IF(OCS!F160="","",OCS!F160)</f>
        <v/>
      </c>
      <c r="G161" s="277" t="str">
        <f>IF(OCS!G160="","",OCS!G160)</f>
        <v/>
      </c>
      <c r="H161" s="122"/>
      <c r="I161" s="89"/>
      <c r="J161" s="89"/>
      <c r="K161" s="118" t="str">
        <f t="shared" si="13"/>
        <v/>
      </c>
      <c r="L161" s="118" t="str">
        <f t="shared" si="14"/>
        <v/>
      </c>
      <c r="M161" s="254" t="str">
        <f t="shared" si="15"/>
        <v/>
      </c>
      <c r="N161" s="285" t="str">
        <f t="shared" si="16"/>
        <v/>
      </c>
      <c r="O161" s="287" t="str">
        <f t="shared" si="17"/>
        <v/>
      </c>
      <c r="P161" s="259"/>
      <c r="Q161" s="126"/>
    </row>
    <row r="162" spans="1:17" ht="20.100000000000001" customHeight="1" x14ac:dyDescent="0.25">
      <c r="A162" s="243">
        <v>156</v>
      </c>
      <c r="B162" s="277" t="str">
        <f>IF(OCS!B161="","",OCS!B161)</f>
        <v/>
      </c>
      <c r="C162" s="277" t="str">
        <f>IF(OCS!C161="","",OCS!C161)</f>
        <v/>
      </c>
      <c r="D162" s="307" t="str">
        <f>IF(OCS!D161="","",OCS!D161)</f>
        <v/>
      </c>
      <c r="E162" s="307" t="str">
        <f>IF(OCS!E161="","",OCS!E161)</f>
        <v/>
      </c>
      <c r="F162" s="277" t="str">
        <f>IF(OCS!F161="","",OCS!F161)</f>
        <v/>
      </c>
      <c r="G162" s="277" t="str">
        <f>IF(OCS!G161="","",OCS!G161)</f>
        <v/>
      </c>
      <c r="H162" s="122"/>
      <c r="I162" s="89"/>
      <c r="J162" s="89"/>
      <c r="K162" s="118" t="str">
        <f t="shared" si="13"/>
        <v/>
      </c>
      <c r="L162" s="118" t="str">
        <f t="shared" si="14"/>
        <v/>
      </c>
      <c r="M162" s="254" t="str">
        <f t="shared" si="15"/>
        <v/>
      </c>
      <c r="N162" s="285" t="str">
        <f t="shared" si="16"/>
        <v/>
      </c>
      <c r="O162" s="287" t="str">
        <f t="shared" si="17"/>
        <v/>
      </c>
      <c r="P162" s="259"/>
      <c r="Q162" s="126"/>
    </row>
    <row r="163" spans="1:17" ht="20.100000000000001" customHeight="1" x14ac:dyDescent="0.25">
      <c r="A163" s="243">
        <v>157</v>
      </c>
      <c r="B163" s="277" t="str">
        <f>IF(OCS!B162="","",OCS!B162)</f>
        <v/>
      </c>
      <c r="C163" s="277" t="str">
        <f>IF(OCS!C162="","",OCS!C162)</f>
        <v/>
      </c>
      <c r="D163" s="307" t="str">
        <f>IF(OCS!D162="","",OCS!D162)</f>
        <v/>
      </c>
      <c r="E163" s="307" t="str">
        <f>IF(OCS!E162="","",OCS!E162)</f>
        <v/>
      </c>
      <c r="F163" s="277" t="str">
        <f>IF(OCS!F162="","",OCS!F162)</f>
        <v/>
      </c>
      <c r="G163" s="277" t="str">
        <f>IF(OCS!G162="","",OCS!G162)</f>
        <v/>
      </c>
      <c r="H163" s="122"/>
      <c r="I163" s="89"/>
      <c r="J163" s="89"/>
      <c r="K163" s="118" t="str">
        <f t="shared" si="13"/>
        <v/>
      </c>
      <c r="L163" s="118" t="str">
        <f t="shared" si="14"/>
        <v/>
      </c>
      <c r="M163" s="254" t="str">
        <f t="shared" si="15"/>
        <v/>
      </c>
      <c r="N163" s="285" t="str">
        <f t="shared" si="16"/>
        <v/>
      </c>
      <c r="O163" s="287" t="str">
        <f t="shared" si="17"/>
        <v/>
      </c>
      <c r="P163" s="259"/>
      <c r="Q163" s="126"/>
    </row>
    <row r="164" spans="1:17" ht="20.100000000000001" customHeight="1" x14ac:dyDescent="0.25">
      <c r="A164" s="243">
        <v>158</v>
      </c>
      <c r="B164" s="277" t="str">
        <f>IF(OCS!B163="","",OCS!B163)</f>
        <v/>
      </c>
      <c r="C164" s="277" t="str">
        <f>IF(OCS!C163="","",OCS!C163)</f>
        <v/>
      </c>
      <c r="D164" s="307" t="str">
        <f>IF(OCS!D163="","",OCS!D163)</f>
        <v/>
      </c>
      <c r="E164" s="307" t="str">
        <f>IF(OCS!E163="","",OCS!E163)</f>
        <v/>
      </c>
      <c r="F164" s="277" t="str">
        <f>IF(OCS!F163="","",OCS!F163)</f>
        <v/>
      </c>
      <c r="G164" s="277" t="str">
        <f>IF(OCS!G163="","",OCS!G163)</f>
        <v/>
      </c>
      <c r="H164" s="122"/>
      <c r="I164" s="89"/>
      <c r="J164" s="89"/>
      <c r="K164" s="118" t="str">
        <f t="shared" si="13"/>
        <v/>
      </c>
      <c r="L164" s="118" t="str">
        <f t="shared" si="14"/>
        <v/>
      </c>
      <c r="M164" s="254" t="str">
        <f t="shared" si="15"/>
        <v/>
      </c>
      <c r="N164" s="285" t="str">
        <f t="shared" si="16"/>
        <v/>
      </c>
      <c r="O164" s="287" t="str">
        <f t="shared" si="17"/>
        <v/>
      </c>
      <c r="P164" s="259"/>
      <c r="Q164" s="126"/>
    </row>
    <row r="165" spans="1:17" ht="20.100000000000001" customHeight="1" x14ac:dyDescent="0.25">
      <c r="A165" s="243">
        <v>159</v>
      </c>
      <c r="B165" s="277" t="str">
        <f>IF(OCS!B164="","",OCS!B164)</f>
        <v/>
      </c>
      <c r="C165" s="277" t="str">
        <f>IF(OCS!C164="","",OCS!C164)</f>
        <v/>
      </c>
      <c r="D165" s="307" t="str">
        <f>IF(OCS!D164="","",OCS!D164)</f>
        <v/>
      </c>
      <c r="E165" s="307" t="str">
        <f>IF(OCS!E164="","",OCS!E164)</f>
        <v/>
      </c>
      <c r="F165" s="277" t="str">
        <f>IF(OCS!F164="","",OCS!F164)</f>
        <v/>
      </c>
      <c r="G165" s="277" t="str">
        <f>IF(OCS!G164="","",OCS!G164)</f>
        <v/>
      </c>
      <c r="H165" s="122"/>
      <c r="I165" s="89"/>
      <c r="J165" s="89"/>
      <c r="K165" s="118" t="str">
        <f t="shared" si="13"/>
        <v/>
      </c>
      <c r="L165" s="118" t="str">
        <f t="shared" si="14"/>
        <v/>
      </c>
      <c r="M165" s="254" t="str">
        <f t="shared" si="15"/>
        <v/>
      </c>
      <c r="N165" s="285" t="str">
        <f t="shared" si="16"/>
        <v/>
      </c>
      <c r="O165" s="287" t="str">
        <f t="shared" si="17"/>
        <v/>
      </c>
      <c r="P165" s="259"/>
      <c r="Q165" s="126"/>
    </row>
    <row r="166" spans="1:17" ht="20.100000000000001" customHeight="1" x14ac:dyDescent="0.25">
      <c r="A166" s="243">
        <v>160</v>
      </c>
      <c r="B166" s="277" t="str">
        <f>IF(OCS!B165="","",OCS!B165)</f>
        <v/>
      </c>
      <c r="C166" s="277" t="str">
        <f>IF(OCS!C165="","",OCS!C165)</f>
        <v/>
      </c>
      <c r="D166" s="307" t="str">
        <f>IF(OCS!D165="","",OCS!D165)</f>
        <v/>
      </c>
      <c r="E166" s="307" t="str">
        <f>IF(OCS!E165="","",OCS!E165)</f>
        <v/>
      </c>
      <c r="F166" s="277" t="str">
        <f>IF(OCS!F165="","",OCS!F165)</f>
        <v/>
      </c>
      <c r="G166" s="277" t="str">
        <f>IF(OCS!G165="","",OCS!G165)</f>
        <v/>
      </c>
      <c r="H166" s="122"/>
      <c r="I166" s="89"/>
      <c r="J166" s="89"/>
      <c r="K166" s="118" t="str">
        <f t="shared" si="13"/>
        <v/>
      </c>
      <c r="L166" s="118" t="str">
        <f t="shared" si="14"/>
        <v/>
      </c>
      <c r="M166" s="254" t="str">
        <f t="shared" si="15"/>
        <v/>
      </c>
      <c r="N166" s="285" t="str">
        <f t="shared" si="16"/>
        <v/>
      </c>
      <c r="O166" s="287" t="str">
        <f t="shared" si="17"/>
        <v/>
      </c>
      <c r="P166" s="259"/>
      <c r="Q166" s="126"/>
    </row>
    <row r="167" spans="1:17" ht="20.100000000000001" customHeight="1" x14ac:dyDescent="0.25">
      <c r="A167" s="243">
        <v>161</v>
      </c>
      <c r="B167" s="277" t="str">
        <f>IF(OCS!B166="","",OCS!B166)</f>
        <v/>
      </c>
      <c r="C167" s="277" t="str">
        <f>IF(OCS!C166="","",OCS!C166)</f>
        <v/>
      </c>
      <c r="D167" s="307" t="str">
        <f>IF(OCS!D166="","",OCS!D166)</f>
        <v/>
      </c>
      <c r="E167" s="307" t="str">
        <f>IF(OCS!E166="","",OCS!E166)</f>
        <v/>
      </c>
      <c r="F167" s="277" t="str">
        <f>IF(OCS!F166="","",OCS!F166)</f>
        <v/>
      </c>
      <c r="G167" s="277" t="str">
        <f>IF(OCS!G166="","",OCS!G166)</f>
        <v/>
      </c>
      <c r="H167" s="122"/>
      <c r="I167" s="89"/>
      <c r="J167" s="89"/>
      <c r="K167" s="118" t="str">
        <f t="shared" si="13"/>
        <v/>
      </c>
      <c r="L167" s="118" t="str">
        <f t="shared" si="14"/>
        <v/>
      </c>
      <c r="M167" s="254" t="str">
        <f t="shared" si="15"/>
        <v/>
      </c>
      <c r="N167" s="285" t="str">
        <f t="shared" si="16"/>
        <v/>
      </c>
      <c r="O167" s="287" t="str">
        <f t="shared" si="17"/>
        <v/>
      </c>
      <c r="P167" s="259"/>
      <c r="Q167" s="126"/>
    </row>
    <row r="168" spans="1:17" ht="20.100000000000001" customHeight="1" x14ac:dyDescent="0.25">
      <c r="A168" s="243">
        <v>162</v>
      </c>
      <c r="B168" s="277" t="str">
        <f>IF(OCS!B167="","",OCS!B167)</f>
        <v/>
      </c>
      <c r="C168" s="277" t="str">
        <f>IF(OCS!C167="","",OCS!C167)</f>
        <v/>
      </c>
      <c r="D168" s="307" t="str">
        <f>IF(OCS!D167="","",OCS!D167)</f>
        <v/>
      </c>
      <c r="E168" s="307" t="str">
        <f>IF(OCS!E167="","",OCS!E167)</f>
        <v/>
      </c>
      <c r="F168" s="277" t="str">
        <f>IF(OCS!F167="","",OCS!F167)</f>
        <v/>
      </c>
      <c r="G168" s="277" t="str">
        <f>IF(OCS!G167="","",OCS!G167)</f>
        <v/>
      </c>
      <c r="H168" s="122"/>
      <c r="I168" s="89"/>
      <c r="J168" s="89"/>
      <c r="K168" s="118" t="str">
        <f t="shared" si="13"/>
        <v/>
      </c>
      <c r="L168" s="118" t="str">
        <f t="shared" si="14"/>
        <v/>
      </c>
      <c r="M168" s="254" t="str">
        <f t="shared" si="15"/>
        <v/>
      </c>
      <c r="N168" s="285" t="str">
        <f t="shared" si="16"/>
        <v/>
      </c>
      <c r="O168" s="287" t="str">
        <f t="shared" si="17"/>
        <v/>
      </c>
      <c r="P168" s="259"/>
      <c r="Q168" s="126"/>
    </row>
    <row r="169" spans="1:17" ht="20.100000000000001" customHeight="1" x14ac:dyDescent="0.25">
      <c r="A169" s="243">
        <v>163</v>
      </c>
      <c r="B169" s="277" t="str">
        <f>IF(OCS!B168="","",OCS!B168)</f>
        <v/>
      </c>
      <c r="C169" s="277" t="str">
        <f>IF(OCS!C168="","",OCS!C168)</f>
        <v/>
      </c>
      <c r="D169" s="307" t="str">
        <f>IF(OCS!D168="","",OCS!D168)</f>
        <v/>
      </c>
      <c r="E169" s="307" t="str">
        <f>IF(OCS!E168="","",OCS!E168)</f>
        <v/>
      </c>
      <c r="F169" s="277" t="str">
        <f>IF(OCS!F168="","",OCS!F168)</f>
        <v/>
      </c>
      <c r="G169" s="277" t="str">
        <f>IF(OCS!G168="","",OCS!G168)</f>
        <v/>
      </c>
      <c r="H169" s="122"/>
      <c r="I169" s="89"/>
      <c r="J169" s="89"/>
      <c r="K169" s="118" t="str">
        <f t="shared" si="13"/>
        <v/>
      </c>
      <c r="L169" s="118" t="str">
        <f t="shared" si="14"/>
        <v/>
      </c>
      <c r="M169" s="254" t="str">
        <f t="shared" si="15"/>
        <v/>
      </c>
      <c r="N169" s="285" t="str">
        <f t="shared" si="16"/>
        <v/>
      </c>
      <c r="O169" s="287" t="str">
        <f t="shared" si="17"/>
        <v/>
      </c>
      <c r="P169" s="259"/>
      <c r="Q169" s="126"/>
    </row>
    <row r="170" spans="1:17" ht="20.100000000000001" customHeight="1" x14ac:dyDescent="0.25">
      <c r="A170" s="243">
        <v>164</v>
      </c>
      <c r="B170" s="277" t="str">
        <f>IF(OCS!B169="","",OCS!B169)</f>
        <v/>
      </c>
      <c r="C170" s="277" t="str">
        <f>IF(OCS!C169="","",OCS!C169)</f>
        <v/>
      </c>
      <c r="D170" s="307" t="str">
        <f>IF(OCS!D169="","",OCS!D169)</f>
        <v/>
      </c>
      <c r="E170" s="307" t="str">
        <f>IF(OCS!E169="","",OCS!E169)</f>
        <v/>
      </c>
      <c r="F170" s="277" t="str">
        <f>IF(OCS!F169="","",OCS!F169)</f>
        <v/>
      </c>
      <c r="G170" s="277" t="str">
        <f>IF(OCS!G169="","",OCS!G169)</f>
        <v/>
      </c>
      <c r="H170" s="122"/>
      <c r="I170" s="89"/>
      <c r="J170" s="89"/>
      <c r="K170" s="118" t="str">
        <f t="shared" si="13"/>
        <v/>
      </c>
      <c r="L170" s="118" t="str">
        <f t="shared" si="14"/>
        <v/>
      </c>
      <c r="M170" s="254" t="str">
        <f t="shared" si="15"/>
        <v/>
      </c>
      <c r="N170" s="285" t="str">
        <f t="shared" si="16"/>
        <v/>
      </c>
      <c r="O170" s="287" t="str">
        <f t="shared" si="17"/>
        <v/>
      </c>
      <c r="P170" s="259"/>
      <c r="Q170" s="126"/>
    </row>
    <row r="171" spans="1:17" ht="20.100000000000001" customHeight="1" x14ac:dyDescent="0.25">
      <c r="A171" s="243">
        <v>165</v>
      </c>
      <c r="B171" s="277" t="str">
        <f>IF(OCS!B170="","",OCS!B170)</f>
        <v/>
      </c>
      <c r="C171" s="277" t="str">
        <f>IF(OCS!C170="","",OCS!C170)</f>
        <v/>
      </c>
      <c r="D171" s="307" t="str">
        <f>IF(OCS!D170="","",OCS!D170)</f>
        <v/>
      </c>
      <c r="E171" s="307" t="str">
        <f>IF(OCS!E170="","",OCS!E170)</f>
        <v/>
      </c>
      <c r="F171" s="277" t="str">
        <f>IF(OCS!F170="","",OCS!F170)</f>
        <v/>
      </c>
      <c r="G171" s="277" t="str">
        <f>IF(OCS!G170="","",OCS!G170)</f>
        <v/>
      </c>
      <c r="H171" s="122"/>
      <c r="I171" s="89"/>
      <c r="J171" s="89"/>
      <c r="K171" s="118" t="str">
        <f t="shared" si="13"/>
        <v/>
      </c>
      <c r="L171" s="118" t="str">
        <f t="shared" si="14"/>
        <v/>
      </c>
      <c r="M171" s="254" t="str">
        <f t="shared" si="15"/>
        <v/>
      </c>
      <c r="N171" s="285" t="str">
        <f t="shared" si="16"/>
        <v/>
      </c>
      <c r="O171" s="287" t="str">
        <f t="shared" si="17"/>
        <v/>
      </c>
      <c r="P171" s="259"/>
      <c r="Q171" s="126"/>
    </row>
    <row r="172" spans="1:17" ht="20.100000000000001" customHeight="1" x14ac:dyDescent="0.25">
      <c r="A172" s="243">
        <v>166</v>
      </c>
      <c r="B172" s="277" t="str">
        <f>IF(OCS!B171="","",OCS!B171)</f>
        <v/>
      </c>
      <c r="C172" s="277" t="str">
        <f>IF(OCS!C171="","",OCS!C171)</f>
        <v/>
      </c>
      <c r="D172" s="307" t="str">
        <f>IF(OCS!D171="","",OCS!D171)</f>
        <v/>
      </c>
      <c r="E172" s="307" t="str">
        <f>IF(OCS!E171="","",OCS!E171)</f>
        <v/>
      </c>
      <c r="F172" s="277" t="str">
        <f>IF(OCS!F171="","",OCS!F171)</f>
        <v/>
      </c>
      <c r="G172" s="277" t="str">
        <f>IF(OCS!G171="","",OCS!G171)</f>
        <v/>
      </c>
      <c r="H172" s="122"/>
      <c r="I172" s="89"/>
      <c r="J172" s="89"/>
      <c r="K172" s="118" t="str">
        <f t="shared" si="13"/>
        <v/>
      </c>
      <c r="L172" s="118" t="str">
        <f t="shared" si="14"/>
        <v/>
      </c>
      <c r="M172" s="254" t="str">
        <f t="shared" si="15"/>
        <v/>
      </c>
      <c r="N172" s="285" t="str">
        <f t="shared" si="16"/>
        <v/>
      </c>
      <c r="O172" s="287" t="str">
        <f t="shared" si="17"/>
        <v/>
      </c>
      <c r="P172" s="259"/>
      <c r="Q172" s="126"/>
    </row>
    <row r="173" spans="1:17" ht="20.100000000000001" customHeight="1" x14ac:dyDescent="0.25">
      <c r="A173" s="243">
        <v>167</v>
      </c>
      <c r="B173" s="277" t="str">
        <f>IF(OCS!B172="","",OCS!B172)</f>
        <v/>
      </c>
      <c r="C173" s="277" t="str">
        <f>IF(OCS!C172="","",OCS!C172)</f>
        <v/>
      </c>
      <c r="D173" s="307" t="str">
        <f>IF(OCS!D172="","",OCS!D172)</f>
        <v/>
      </c>
      <c r="E173" s="307" t="str">
        <f>IF(OCS!E172="","",OCS!E172)</f>
        <v/>
      </c>
      <c r="F173" s="277" t="str">
        <f>IF(OCS!F172="","",OCS!F172)</f>
        <v/>
      </c>
      <c r="G173" s="277" t="str">
        <f>IF(OCS!G172="","",OCS!G172)</f>
        <v/>
      </c>
      <c r="H173" s="122"/>
      <c r="I173" s="89"/>
      <c r="J173" s="89"/>
      <c r="K173" s="118" t="str">
        <f t="shared" si="13"/>
        <v/>
      </c>
      <c r="L173" s="118" t="str">
        <f t="shared" si="14"/>
        <v/>
      </c>
      <c r="M173" s="254" t="str">
        <f t="shared" si="15"/>
        <v/>
      </c>
      <c r="N173" s="285" t="str">
        <f t="shared" si="16"/>
        <v/>
      </c>
      <c r="O173" s="287" t="str">
        <f t="shared" si="17"/>
        <v/>
      </c>
      <c r="P173" s="259"/>
      <c r="Q173" s="126"/>
    </row>
    <row r="174" spans="1:17" ht="20.100000000000001" customHeight="1" x14ac:dyDescent="0.25">
      <c r="A174" s="243">
        <v>168</v>
      </c>
      <c r="B174" s="277" t="str">
        <f>IF(OCS!B173="","",OCS!B173)</f>
        <v/>
      </c>
      <c r="C174" s="277" t="str">
        <f>IF(OCS!C173="","",OCS!C173)</f>
        <v/>
      </c>
      <c r="D174" s="307" t="str">
        <f>IF(OCS!D173="","",OCS!D173)</f>
        <v/>
      </c>
      <c r="E174" s="307" t="str">
        <f>IF(OCS!E173="","",OCS!E173)</f>
        <v/>
      </c>
      <c r="F174" s="277" t="str">
        <f>IF(OCS!F173="","",OCS!F173)</f>
        <v/>
      </c>
      <c r="G174" s="277" t="str">
        <f>IF(OCS!G173="","",OCS!G173)</f>
        <v/>
      </c>
      <c r="H174" s="122"/>
      <c r="I174" s="89"/>
      <c r="J174" s="89"/>
      <c r="K174" s="118" t="str">
        <f t="shared" si="13"/>
        <v/>
      </c>
      <c r="L174" s="118" t="str">
        <f t="shared" si="14"/>
        <v/>
      </c>
      <c r="M174" s="254" t="str">
        <f t="shared" si="15"/>
        <v/>
      </c>
      <c r="N174" s="285" t="str">
        <f t="shared" si="16"/>
        <v/>
      </c>
      <c r="O174" s="287" t="str">
        <f t="shared" si="17"/>
        <v/>
      </c>
      <c r="P174" s="259"/>
      <c r="Q174" s="126"/>
    </row>
    <row r="175" spans="1:17" ht="20.100000000000001" customHeight="1" x14ac:dyDescent="0.25">
      <c r="A175" s="243">
        <v>169</v>
      </c>
      <c r="B175" s="277" t="str">
        <f>IF(OCS!B174="","",OCS!B174)</f>
        <v/>
      </c>
      <c r="C175" s="277" t="str">
        <f>IF(OCS!C174="","",OCS!C174)</f>
        <v/>
      </c>
      <c r="D175" s="307" t="str">
        <f>IF(OCS!D174="","",OCS!D174)</f>
        <v/>
      </c>
      <c r="E175" s="307" t="str">
        <f>IF(OCS!E174="","",OCS!E174)</f>
        <v/>
      </c>
      <c r="F175" s="277" t="str">
        <f>IF(OCS!F174="","",OCS!F174)</f>
        <v/>
      </c>
      <c r="G175" s="277" t="str">
        <f>IF(OCS!G174="","",OCS!G174)</f>
        <v/>
      </c>
      <c r="H175" s="122"/>
      <c r="I175" s="89"/>
      <c r="J175" s="89"/>
      <c r="K175" s="118" t="str">
        <f t="shared" si="13"/>
        <v/>
      </c>
      <c r="L175" s="118" t="str">
        <f t="shared" si="14"/>
        <v/>
      </c>
      <c r="M175" s="254" t="str">
        <f t="shared" si="15"/>
        <v/>
      </c>
      <c r="N175" s="285" t="str">
        <f t="shared" si="16"/>
        <v/>
      </c>
      <c r="O175" s="287" t="str">
        <f t="shared" si="17"/>
        <v/>
      </c>
      <c r="P175" s="259"/>
      <c r="Q175" s="126"/>
    </row>
    <row r="176" spans="1:17" ht="20.100000000000001" customHeight="1" x14ac:dyDescent="0.25">
      <c r="A176" s="243">
        <v>170</v>
      </c>
      <c r="B176" s="277" t="str">
        <f>IF(OCS!B175="","",OCS!B175)</f>
        <v/>
      </c>
      <c r="C176" s="277" t="str">
        <f>IF(OCS!C175="","",OCS!C175)</f>
        <v/>
      </c>
      <c r="D176" s="307" t="str">
        <f>IF(OCS!D175="","",OCS!D175)</f>
        <v/>
      </c>
      <c r="E176" s="307" t="str">
        <f>IF(OCS!E175="","",OCS!E175)</f>
        <v/>
      </c>
      <c r="F176" s="277" t="str">
        <f>IF(OCS!F175="","",OCS!F175)</f>
        <v/>
      </c>
      <c r="G176" s="277" t="str">
        <f>IF(OCS!G175="","",OCS!G175)</f>
        <v/>
      </c>
      <c r="H176" s="122"/>
      <c r="I176" s="89"/>
      <c r="J176" s="89"/>
      <c r="K176" s="118" t="str">
        <f t="shared" si="13"/>
        <v/>
      </c>
      <c r="L176" s="118" t="str">
        <f t="shared" si="14"/>
        <v/>
      </c>
      <c r="M176" s="254" t="str">
        <f t="shared" si="15"/>
        <v/>
      </c>
      <c r="N176" s="285" t="str">
        <f t="shared" si="16"/>
        <v/>
      </c>
      <c r="O176" s="287" t="str">
        <f t="shared" si="17"/>
        <v/>
      </c>
      <c r="P176" s="259"/>
      <c r="Q176" s="126"/>
    </row>
    <row r="177" spans="1:17" ht="20.100000000000001" customHeight="1" x14ac:dyDescent="0.25">
      <c r="A177" s="243">
        <v>171</v>
      </c>
      <c r="B177" s="277" t="str">
        <f>IF(OCS!B176="","",OCS!B176)</f>
        <v/>
      </c>
      <c r="C177" s="277" t="str">
        <f>IF(OCS!C176="","",OCS!C176)</f>
        <v/>
      </c>
      <c r="D177" s="307" t="str">
        <f>IF(OCS!D176="","",OCS!D176)</f>
        <v/>
      </c>
      <c r="E177" s="307" t="str">
        <f>IF(OCS!E176="","",OCS!E176)</f>
        <v/>
      </c>
      <c r="F177" s="277" t="str">
        <f>IF(OCS!F176="","",OCS!F176)</f>
        <v/>
      </c>
      <c r="G177" s="277" t="str">
        <f>IF(OCS!G176="","",OCS!G176)</f>
        <v/>
      </c>
      <c r="H177" s="122"/>
      <c r="I177" s="89"/>
      <c r="J177" s="89"/>
      <c r="K177" s="118" t="str">
        <f t="shared" si="13"/>
        <v/>
      </c>
      <c r="L177" s="118" t="str">
        <f t="shared" si="14"/>
        <v/>
      </c>
      <c r="M177" s="254" t="str">
        <f t="shared" si="15"/>
        <v/>
      </c>
      <c r="N177" s="285" t="str">
        <f t="shared" si="16"/>
        <v/>
      </c>
      <c r="O177" s="287" t="str">
        <f t="shared" si="17"/>
        <v/>
      </c>
      <c r="P177" s="259"/>
      <c r="Q177" s="126"/>
    </row>
    <row r="178" spans="1:17" ht="20.100000000000001" customHeight="1" x14ac:dyDescent="0.25">
      <c r="A178" s="243">
        <v>172</v>
      </c>
      <c r="B178" s="277" t="str">
        <f>IF(OCS!B177="","",OCS!B177)</f>
        <v/>
      </c>
      <c r="C178" s="277" t="str">
        <f>IF(OCS!C177="","",OCS!C177)</f>
        <v/>
      </c>
      <c r="D178" s="307" t="str">
        <f>IF(OCS!D177="","",OCS!D177)</f>
        <v/>
      </c>
      <c r="E178" s="307" t="str">
        <f>IF(OCS!E177="","",OCS!E177)</f>
        <v/>
      </c>
      <c r="F178" s="277" t="str">
        <f>IF(OCS!F177="","",OCS!F177)</f>
        <v/>
      </c>
      <c r="G178" s="277" t="str">
        <f>IF(OCS!G177="","",OCS!G177)</f>
        <v/>
      </c>
      <c r="H178" s="122"/>
      <c r="I178" s="89"/>
      <c r="J178" s="89"/>
      <c r="K178" s="118" t="str">
        <f t="shared" si="13"/>
        <v/>
      </c>
      <c r="L178" s="118" t="str">
        <f t="shared" si="14"/>
        <v/>
      </c>
      <c r="M178" s="254" t="str">
        <f t="shared" si="15"/>
        <v/>
      </c>
      <c r="N178" s="285" t="str">
        <f t="shared" si="16"/>
        <v/>
      </c>
      <c r="O178" s="287" t="str">
        <f t="shared" si="17"/>
        <v/>
      </c>
      <c r="P178" s="259"/>
      <c r="Q178" s="126"/>
    </row>
    <row r="179" spans="1:17" ht="20.100000000000001" customHeight="1" x14ac:dyDescent="0.25">
      <c r="A179" s="243">
        <v>173</v>
      </c>
      <c r="B179" s="277" t="str">
        <f>IF(OCS!B178="","",OCS!B178)</f>
        <v/>
      </c>
      <c r="C179" s="277" t="str">
        <f>IF(OCS!C178="","",OCS!C178)</f>
        <v/>
      </c>
      <c r="D179" s="307" t="str">
        <f>IF(OCS!D178="","",OCS!D178)</f>
        <v/>
      </c>
      <c r="E179" s="307" t="str">
        <f>IF(OCS!E178="","",OCS!E178)</f>
        <v/>
      </c>
      <c r="F179" s="277" t="str">
        <f>IF(OCS!F178="","",OCS!F178)</f>
        <v/>
      </c>
      <c r="G179" s="277" t="str">
        <f>IF(OCS!G178="","",OCS!G178)</f>
        <v/>
      </c>
      <c r="H179" s="122"/>
      <c r="I179" s="89"/>
      <c r="J179" s="89"/>
      <c r="K179" s="118" t="str">
        <f t="shared" si="13"/>
        <v/>
      </c>
      <c r="L179" s="118" t="str">
        <f t="shared" si="14"/>
        <v/>
      </c>
      <c r="M179" s="254" t="str">
        <f t="shared" si="15"/>
        <v/>
      </c>
      <c r="N179" s="285" t="str">
        <f t="shared" si="16"/>
        <v/>
      </c>
      <c r="O179" s="287" t="str">
        <f t="shared" si="17"/>
        <v/>
      </c>
      <c r="P179" s="259"/>
      <c r="Q179" s="126"/>
    </row>
    <row r="180" spans="1:17" ht="20.100000000000001" customHeight="1" x14ac:dyDescent="0.25">
      <c r="A180" s="243">
        <v>174</v>
      </c>
      <c r="B180" s="277" t="str">
        <f>IF(OCS!B179="","",OCS!B179)</f>
        <v/>
      </c>
      <c r="C180" s="277" t="str">
        <f>IF(OCS!C179="","",OCS!C179)</f>
        <v/>
      </c>
      <c r="D180" s="307" t="str">
        <f>IF(OCS!D179="","",OCS!D179)</f>
        <v/>
      </c>
      <c r="E180" s="307" t="str">
        <f>IF(OCS!E179="","",OCS!E179)</f>
        <v/>
      </c>
      <c r="F180" s="277" t="str">
        <f>IF(OCS!F179="","",OCS!F179)</f>
        <v/>
      </c>
      <c r="G180" s="277" t="str">
        <f>IF(OCS!G179="","",OCS!G179)</f>
        <v/>
      </c>
      <c r="H180" s="122"/>
      <c r="I180" s="89"/>
      <c r="J180" s="89"/>
      <c r="K180" s="118" t="str">
        <f t="shared" si="13"/>
        <v/>
      </c>
      <c r="L180" s="118" t="str">
        <f t="shared" si="14"/>
        <v/>
      </c>
      <c r="M180" s="254" t="str">
        <f t="shared" si="15"/>
        <v/>
      </c>
      <c r="N180" s="285" t="str">
        <f t="shared" si="16"/>
        <v/>
      </c>
      <c r="O180" s="287" t="str">
        <f t="shared" si="17"/>
        <v/>
      </c>
      <c r="P180" s="259"/>
      <c r="Q180" s="126"/>
    </row>
    <row r="181" spans="1:17" ht="20.100000000000001" customHeight="1" x14ac:dyDescent="0.25">
      <c r="A181" s="243">
        <v>175</v>
      </c>
      <c r="B181" s="277" t="str">
        <f>IF(OCS!B180="","",OCS!B180)</f>
        <v/>
      </c>
      <c r="C181" s="277" t="str">
        <f>IF(OCS!C180="","",OCS!C180)</f>
        <v/>
      </c>
      <c r="D181" s="307" t="str">
        <f>IF(OCS!D180="","",OCS!D180)</f>
        <v/>
      </c>
      <c r="E181" s="307" t="str">
        <f>IF(OCS!E180="","",OCS!E180)</f>
        <v/>
      </c>
      <c r="F181" s="277" t="str">
        <f>IF(OCS!F180="","",OCS!F180)</f>
        <v/>
      </c>
      <c r="G181" s="277" t="str">
        <f>IF(OCS!G180="","",OCS!G180)</f>
        <v/>
      </c>
      <c r="H181" s="122"/>
      <c r="I181" s="89"/>
      <c r="J181" s="89"/>
      <c r="K181" s="118" t="str">
        <f t="shared" si="13"/>
        <v/>
      </c>
      <c r="L181" s="118" t="str">
        <f t="shared" si="14"/>
        <v/>
      </c>
      <c r="M181" s="254" t="str">
        <f t="shared" si="15"/>
        <v/>
      </c>
      <c r="N181" s="285" t="str">
        <f t="shared" si="16"/>
        <v/>
      </c>
      <c r="O181" s="287" t="str">
        <f t="shared" si="17"/>
        <v/>
      </c>
      <c r="P181" s="259"/>
      <c r="Q181" s="126"/>
    </row>
    <row r="182" spans="1:17" ht="20.100000000000001" customHeight="1" x14ac:dyDescent="0.25">
      <c r="A182" s="243">
        <v>176</v>
      </c>
      <c r="B182" s="277" t="str">
        <f>IF(OCS!B181="","",OCS!B181)</f>
        <v/>
      </c>
      <c r="C182" s="277" t="str">
        <f>IF(OCS!C181="","",OCS!C181)</f>
        <v/>
      </c>
      <c r="D182" s="307" t="str">
        <f>IF(OCS!D181="","",OCS!D181)</f>
        <v/>
      </c>
      <c r="E182" s="307" t="str">
        <f>IF(OCS!E181="","",OCS!E181)</f>
        <v/>
      </c>
      <c r="F182" s="277" t="str">
        <f>IF(OCS!F181="","",OCS!F181)</f>
        <v/>
      </c>
      <c r="G182" s="277" t="str">
        <f>IF(OCS!G181="","",OCS!G181)</f>
        <v/>
      </c>
      <c r="H182" s="122"/>
      <c r="I182" s="89"/>
      <c r="J182" s="89"/>
      <c r="K182" s="118" t="str">
        <f t="shared" si="13"/>
        <v/>
      </c>
      <c r="L182" s="118" t="str">
        <f t="shared" si="14"/>
        <v/>
      </c>
      <c r="M182" s="254" t="str">
        <f t="shared" si="15"/>
        <v/>
      </c>
      <c r="N182" s="285" t="str">
        <f t="shared" si="16"/>
        <v/>
      </c>
      <c r="O182" s="287" t="str">
        <f t="shared" si="17"/>
        <v/>
      </c>
      <c r="P182" s="259"/>
      <c r="Q182" s="126"/>
    </row>
    <row r="183" spans="1:17" ht="20.100000000000001" customHeight="1" x14ac:dyDescent="0.25">
      <c r="A183" s="243">
        <v>177</v>
      </c>
      <c r="B183" s="277" t="str">
        <f>IF(OCS!B182="","",OCS!B182)</f>
        <v/>
      </c>
      <c r="C183" s="277" t="str">
        <f>IF(OCS!C182="","",OCS!C182)</f>
        <v/>
      </c>
      <c r="D183" s="307" t="str">
        <f>IF(OCS!D182="","",OCS!D182)</f>
        <v/>
      </c>
      <c r="E183" s="307" t="str">
        <f>IF(OCS!E182="","",OCS!E182)</f>
        <v/>
      </c>
      <c r="F183" s="277" t="str">
        <f>IF(OCS!F182="","",OCS!F182)</f>
        <v/>
      </c>
      <c r="G183" s="277" t="str">
        <f>IF(OCS!G182="","",OCS!G182)</f>
        <v/>
      </c>
      <c r="H183" s="122"/>
      <c r="I183" s="89"/>
      <c r="J183" s="89"/>
      <c r="K183" s="118" t="str">
        <f t="shared" si="13"/>
        <v/>
      </c>
      <c r="L183" s="118" t="str">
        <f t="shared" si="14"/>
        <v/>
      </c>
      <c r="M183" s="254" t="str">
        <f t="shared" si="15"/>
        <v/>
      </c>
      <c r="N183" s="285" t="str">
        <f t="shared" si="16"/>
        <v/>
      </c>
      <c r="O183" s="287" t="str">
        <f t="shared" si="17"/>
        <v/>
      </c>
      <c r="P183" s="259"/>
      <c r="Q183" s="126"/>
    </row>
    <row r="184" spans="1:17" ht="20.100000000000001" customHeight="1" x14ac:dyDescent="0.25">
      <c r="A184" s="243">
        <v>178</v>
      </c>
      <c r="B184" s="277" t="str">
        <f>IF(OCS!B183="","",OCS!B183)</f>
        <v/>
      </c>
      <c r="C184" s="277" t="str">
        <f>IF(OCS!C183="","",OCS!C183)</f>
        <v/>
      </c>
      <c r="D184" s="307" t="str">
        <f>IF(OCS!D183="","",OCS!D183)</f>
        <v/>
      </c>
      <c r="E184" s="307" t="str">
        <f>IF(OCS!E183="","",OCS!E183)</f>
        <v/>
      </c>
      <c r="F184" s="277" t="str">
        <f>IF(OCS!F183="","",OCS!F183)</f>
        <v/>
      </c>
      <c r="G184" s="277" t="str">
        <f>IF(OCS!G183="","",OCS!G183)</f>
        <v/>
      </c>
      <c r="H184" s="122"/>
      <c r="I184" s="89"/>
      <c r="J184" s="89"/>
      <c r="K184" s="118" t="str">
        <f t="shared" si="13"/>
        <v/>
      </c>
      <c r="L184" s="118" t="str">
        <f t="shared" si="14"/>
        <v/>
      </c>
      <c r="M184" s="254" t="str">
        <f t="shared" si="15"/>
        <v/>
      </c>
      <c r="N184" s="285" t="str">
        <f t="shared" si="16"/>
        <v/>
      </c>
      <c r="O184" s="287" t="str">
        <f t="shared" si="17"/>
        <v/>
      </c>
      <c r="P184" s="259"/>
      <c r="Q184" s="126"/>
    </row>
    <row r="185" spans="1:17" ht="20.100000000000001" customHeight="1" x14ac:dyDescent="0.25">
      <c r="A185" s="243">
        <v>179</v>
      </c>
      <c r="B185" s="277" t="str">
        <f>IF(OCS!B184="","",OCS!B184)</f>
        <v/>
      </c>
      <c r="C185" s="277" t="str">
        <f>IF(OCS!C184="","",OCS!C184)</f>
        <v/>
      </c>
      <c r="D185" s="307" t="str">
        <f>IF(OCS!D184="","",OCS!D184)</f>
        <v/>
      </c>
      <c r="E185" s="307" t="str">
        <f>IF(OCS!E184="","",OCS!E184)</f>
        <v/>
      </c>
      <c r="F185" s="277" t="str">
        <f>IF(OCS!F184="","",OCS!F184)</f>
        <v/>
      </c>
      <c r="G185" s="277" t="str">
        <f>IF(OCS!G184="","",OCS!G184)</f>
        <v/>
      </c>
      <c r="H185" s="122"/>
      <c r="I185" s="89"/>
      <c r="J185" s="89"/>
      <c r="K185" s="118" t="str">
        <f t="shared" si="13"/>
        <v/>
      </c>
      <c r="L185" s="118" t="str">
        <f t="shared" si="14"/>
        <v/>
      </c>
      <c r="M185" s="254" t="str">
        <f t="shared" si="15"/>
        <v/>
      </c>
      <c r="N185" s="285" t="str">
        <f t="shared" si="16"/>
        <v/>
      </c>
      <c r="O185" s="287" t="str">
        <f t="shared" si="17"/>
        <v/>
      </c>
      <c r="P185" s="259"/>
      <c r="Q185" s="126"/>
    </row>
    <row r="186" spans="1:17" ht="20.100000000000001" customHeight="1" x14ac:dyDescent="0.25">
      <c r="A186" s="243">
        <v>180</v>
      </c>
      <c r="B186" s="277" t="str">
        <f>IF(OCS!B185="","",OCS!B185)</f>
        <v/>
      </c>
      <c r="C186" s="277" t="str">
        <f>IF(OCS!C185="","",OCS!C185)</f>
        <v/>
      </c>
      <c r="D186" s="307" t="str">
        <f>IF(OCS!D185="","",OCS!D185)</f>
        <v/>
      </c>
      <c r="E186" s="307" t="str">
        <f>IF(OCS!E185="","",OCS!E185)</f>
        <v/>
      </c>
      <c r="F186" s="277" t="str">
        <f>IF(OCS!F185="","",OCS!F185)</f>
        <v/>
      </c>
      <c r="G186" s="277" t="str">
        <f>IF(OCS!G185="","",OCS!G185)</f>
        <v/>
      </c>
      <c r="H186" s="122"/>
      <c r="I186" s="89"/>
      <c r="J186" s="89"/>
      <c r="K186" s="118" t="str">
        <f t="shared" si="13"/>
        <v/>
      </c>
      <c r="L186" s="118" t="str">
        <f t="shared" si="14"/>
        <v/>
      </c>
      <c r="M186" s="254" t="str">
        <f t="shared" si="15"/>
        <v/>
      </c>
      <c r="N186" s="285" t="str">
        <f t="shared" si="16"/>
        <v/>
      </c>
      <c r="O186" s="287" t="str">
        <f t="shared" si="17"/>
        <v/>
      </c>
      <c r="P186" s="259"/>
      <c r="Q186" s="126"/>
    </row>
    <row r="187" spans="1:17" ht="20.100000000000001" customHeight="1" x14ac:dyDescent="0.25">
      <c r="A187" s="243">
        <v>181</v>
      </c>
      <c r="B187" s="277" t="str">
        <f>IF(OCS!B186="","",OCS!B186)</f>
        <v/>
      </c>
      <c r="C187" s="277" t="str">
        <f>IF(OCS!C186="","",OCS!C186)</f>
        <v/>
      </c>
      <c r="D187" s="307" t="str">
        <f>IF(OCS!D186="","",OCS!D186)</f>
        <v/>
      </c>
      <c r="E187" s="307" t="str">
        <f>IF(OCS!E186="","",OCS!E186)</f>
        <v/>
      </c>
      <c r="F187" s="277" t="str">
        <f>IF(OCS!F186="","",OCS!F186)</f>
        <v/>
      </c>
      <c r="G187" s="277" t="str">
        <f>IF(OCS!G186="","",OCS!G186)</f>
        <v/>
      </c>
      <c r="H187" s="122"/>
      <c r="I187" s="89"/>
      <c r="J187" s="89"/>
      <c r="K187" s="118" t="str">
        <f t="shared" si="13"/>
        <v/>
      </c>
      <c r="L187" s="118" t="str">
        <f t="shared" si="14"/>
        <v/>
      </c>
      <c r="M187" s="254" t="str">
        <f t="shared" si="15"/>
        <v/>
      </c>
      <c r="N187" s="285" t="str">
        <f t="shared" si="16"/>
        <v/>
      </c>
      <c r="O187" s="287" t="str">
        <f t="shared" si="17"/>
        <v/>
      </c>
      <c r="P187" s="259"/>
      <c r="Q187" s="126"/>
    </row>
    <row r="188" spans="1:17" ht="20.100000000000001" customHeight="1" x14ac:dyDescent="0.25">
      <c r="A188" s="243">
        <v>182</v>
      </c>
      <c r="B188" s="277" t="str">
        <f>IF(OCS!B187="","",OCS!B187)</f>
        <v/>
      </c>
      <c r="C188" s="277" t="str">
        <f>IF(OCS!C187="","",OCS!C187)</f>
        <v/>
      </c>
      <c r="D188" s="307" t="str">
        <f>IF(OCS!D187="","",OCS!D187)</f>
        <v/>
      </c>
      <c r="E188" s="307" t="str">
        <f>IF(OCS!E187="","",OCS!E187)</f>
        <v/>
      </c>
      <c r="F188" s="277" t="str">
        <f>IF(OCS!F187="","",OCS!F187)</f>
        <v/>
      </c>
      <c r="G188" s="277" t="str">
        <f>IF(OCS!G187="","",OCS!G187)</f>
        <v/>
      </c>
      <c r="H188" s="122"/>
      <c r="I188" s="89"/>
      <c r="J188" s="89"/>
      <c r="K188" s="118" t="str">
        <f t="shared" si="13"/>
        <v/>
      </c>
      <c r="L188" s="118" t="str">
        <f t="shared" si="14"/>
        <v/>
      </c>
      <c r="M188" s="254" t="str">
        <f t="shared" si="15"/>
        <v/>
      </c>
      <c r="N188" s="285" t="str">
        <f t="shared" si="16"/>
        <v/>
      </c>
      <c r="O188" s="287" t="str">
        <f t="shared" si="17"/>
        <v/>
      </c>
      <c r="P188" s="259"/>
      <c r="Q188" s="126"/>
    </row>
    <row r="189" spans="1:17" ht="20.100000000000001" customHeight="1" x14ac:dyDescent="0.25">
      <c r="A189" s="243">
        <v>183</v>
      </c>
      <c r="B189" s="277" t="str">
        <f>IF(OCS!B188="","",OCS!B188)</f>
        <v/>
      </c>
      <c r="C189" s="277" t="str">
        <f>IF(OCS!C188="","",OCS!C188)</f>
        <v/>
      </c>
      <c r="D189" s="307" t="str">
        <f>IF(OCS!D188="","",OCS!D188)</f>
        <v/>
      </c>
      <c r="E189" s="307" t="str">
        <f>IF(OCS!E188="","",OCS!E188)</f>
        <v/>
      </c>
      <c r="F189" s="277" t="str">
        <f>IF(OCS!F188="","",OCS!F188)</f>
        <v/>
      </c>
      <c r="G189" s="277" t="str">
        <f>IF(OCS!G188="","",OCS!G188)</f>
        <v/>
      </c>
      <c r="H189" s="122"/>
      <c r="I189" s="89"/>
      <c r="J189" s="89"/>
      <c r="K189" s="118" t="str">
        <f t="shared" si="13"/>
        <v/>
      </c>
      <c r="L189" s="118" t="str">
        <f t="shared" si="14"/>
        <v/>
      </c>
      <c r="M189" s="254" t="str">
        <f t="shared" si="15"/>
        <v/>
      </c>
      <c r="N189" s="285" t="str">
        <f t="shared" si="16"/>
        <v/>
      </c>
      <c r="O189" s="287" t="str">
        <f t="shared" si="17"/>
        <v/>
      </c>
      <c r="P189" s="259"/>
      <c r="Q189" s="126"/>
    </row>
    <row r="190" spans="1:17" ht="20.100000000000001" customHeight="1" x14ac:dyDescent="0.25">
      <c r="A190" s="243">
        <v>184</v>
      </c>
      <c r="B190" s="277" t="str">
        <f>IF(OCS!B189="","",OCS!B189)</f>
        <v/>
      </c>
      <c r="C190" s="277" t="str">
        <f>IF(OCS!C189="","",OCS!C189)</f>
        <v/>
      </c>
      <c r="D190" s="307" t="str">
        <f>IF(OCS!D189="","",OCS!D189)</f>
        <v/>
      </c>
      <c r="E190" s="307" t="str">
        <f>IF(OCS!E189="","",OCS!E189)</f>
        <v/>
      </c>
      <c r="F190" s="277" t="str">
        <f>IF(OCS!F189="","",OCS!F189)</f>
        <v/>
      </c>
      <c r="G190" s="277" t="str">
        <f>IF(OCS!G189="","",OCS!G189)</f>
        <v/>
      </c>
      <c r="H190" s="122"/>
      <c r="I190" s="89"/>
      <c r="J190" s="89"/>
      <c r="K190" s="118" t="str">
        <f t="shared" si="13"/>
        <v/>
      </c>
      <c r="L190" s="118" t="str">
        <f t="shared" si="14"/>
        <v/>
      </c>
      <c r="M190" s="254" t="str">
        <f t="shared" si="15"/>
        <v/>
      </c>
      <c r="N190" s="285" t="str">
        <f t="shared" si="16"/>
        <v/>
      </c>
      <c r="O190" s="287" t="str">
        <f t="shared" si="17"/>
        <v/>
      </c>
      <c r="P190" s="259"/>
      <c r="Q190" s="126"/>
    </row>
    <row r="191" spans="1:17" ht="20.100000000000001" customHeight="1" x14ac:dyDescent="0.25">
      <c r="A191" s="243">
        <v>185</v>
      </c>
      <c r="B191" s="277" t="str">
        <f>IF(OCS!B190="","",OCS!B190)</f>
        <v/>
      </c>
      <c r="C191" s="277" t="str">
        <f>IF(OCS!C190="","",OCS!C190)</f>
        <v/>
      </c>
      <c r="D191" s="307" t="str">
        <f>IF(OCS!D190="","",OCS!D190)</f>
        <v/>
      </c>
      <c r="E191" s="307" t="str">
        <f>IF(OCS!E190="","",OCS!E190)</f>
        <v/>
      </c>
      <c r="F191" s="277" t="str">
        <f>IF(OCS!F190="","",OCS!F190)</f>
        <v/>
      </c>
      <c r="G191" s="277" t="str">
        <f>IF(OCS!G190="","",OCS!G190)</f>
        <v/>
      </c>
      <c r="H191" s="122"/>
      <c r="I191" s="89"/>
      <c r="J191" s="89"/>
      <c r="K191" s="118" t="str">
        <f t="shared" si="13"/>
        <v/>
      </c>
      <c r="L191" s="118" t="str">
        <f t="shared" si="14"/>
        <v/>
      </c>
      <c r="M191" s="254" t="str">
        <f t="shared" si="15"/>
        <v/>
      </c>
      <c r="N191" s="285" t="str">
        <f t="shared" si="16"/>
        <v/>
      </c>
      <c r="O191" s="287" t="str">
        <f t="shared" si="17"/>
        <v/>
      </c>
      <c r="P191" s="259"/>
      <c r="Q191" s="126"/>
    </row>
    <row r="192" spans="1:17" ht="20.100000000000001" customHeight="1" x14ac:dyDescent="0.25">
      <c r="A192" s="243">
        <v>186</v>
      </c>
      <c r="B192" s="277" t="str">
        <f>IF(OCS!B191="","",OCS!B191)</f>
        <v/>
      </c>
      <c r="C192" s="277" t="str">
        <f>IF(OCS!C191="","",OCS!C191)</f>
        <v/>
      </c>
      <c r="D192" s="307" t="str">
        <f>IF(OCS!D191="","",OCS!D191)</f>
        <v/>
      </c>
      <c r="E192" s="307" t="str">
        <f>IF(OCS!E191="","",OCS!E191)</f>
        <v/>
      </c>
      <c r="F192" s="277" t="str">
        <f>IF(OCS!F191="","",OCS!F191)</f>
        <v/>
      </c>
      <c r="G192" s="277" t="str">
        <f>IF(OCS!G191="","",OCS!G191)</f>
        <v/>
      </c>
      <c r="H192" s="122"/>
      <c r="I192" s="89"/>
      <c r="J192" s="89"/>
      <c r="K192" s="118" t="str">
        <f t="shared" si="13"/>
        <v/>
      </c>
      <c r="L192" s="118" t="str">
        <f t="shared" si="14"/>
        <v/>
      </c>
      <c r="M192" s="254" t="str">
        <f t="shared" si="15"/>
        <v/>
      </c>
      <c r="N192" s="285" t="str">
        <f t="shared" si="16"/>
        <v/>
      </c>
      <c r="O192" s="287" t="str">
        <f t="shared" si="17"/>
        <v/>
      </c>
      <c r="P192" s="259"/>
      <c r="Q192" s="126"/>
    </row>
    <row r="193" spans="1:17" ht="20.100000000000001" customHeight="1" x14ac:dyDescent="0.25">
      <c r="A193" s="243">
        <v>187</v>
      </c>
      <c r="B193" s="277" t="str">
        <f>IF(OCS!B192="","",OCS!B192)</f>
        <v/>
      </c>
      <c r="C193" s="277" t="str">
        <f>IF(OCS!C192="","",OCS!C192)</f>
        <v/>
      </c>
      <c r="D193" s="307" t="str">
        <f>IF(OCS!D192="","",OCS!D192)</f>
        <v/>
      </c>
      <c r="E193" s="307" t="str">
        <f>IF(OCS!E192="","",OCS!E192)</f>
        <v/>
      </c>
      <c r="F193" s="277" t="str">
        <f>IF(OCS!F192="","",OCS!F192)</f>
        <v/>
      </c>
      <c r="G193" s="277" t="str">
        <f>IF(OCS!G192="","",OCS!G192)</f>
        <v/>
      </c>
      <c r="H193" s="122"/>
      <c r="I193" s="89"/>
      <c r="J193" s="89"/>
      <c r="K193" s="118" t="str">
        <f t="shared" si="13"/>
        <v/>
      </c>
      <c r="L193" s="118" t="str">
        <f t="shared" si="14"/>
        <v/>
      </c>
      <c r="M193" s="254" t="str">
        <f t="shared" si="15"/>
        <v/>
      </c>
      <c r="N193" s="285" t="str">
        <f t="shared" si="16"/>
        <v/>
      </c>
      <c r="O193" s="287" t="str">
        <f t="shared" si="17"/>
        <v/>
      </c>
      <c r="P193" s="259"/>
      <c r="Q193" s="126"/>
    </row>
    <row r="194" spans="1:17" ht="20.100000000000001" customHeight="1" x14ac:dyDescent="0.25">
      <c r="A194" s="243">
        <v>188</v>
      </c>
      <c r="B194" s="277" t="str">
        <f>IF(OCS!B193="","",OCS!B193)</f>
        <v/>
      </c>
      <c r="C194" s="277" t="str">
        <f>IF(OCS!C193="","",OCS!C193)</f>
        <v/>
      </c>
      <c r="D194" s="307" t="str">
        <f>IF(OCS!D193="","",OCS!D193)</f>
        <v/>
      </c>
      <c r="E194" s="307" t="str">
        <f>IF(OCS!E193="","",OCS!E193)</f>
        <v/>
      </c>
      <c r="F194" s="277" t="str">
        <f>IF(OCS!F193="","",OCS!F193)</f>
        <v/>
      </c>
      <c r="G194" s="277" t="str">
        <f>IF(OCS!G193="","",OCS!G193)</f>
        <v/>
      </c>
      <c r="H194" s="122"/>
      <c r="I194" s="89"/>
      <c r="J194" s="89"/>
      <c r="K194" s="118" t="str">
        <f t="shared" si="13"/>
        <v/>
      </c>
      <c r="L194" s="118" t="str">
        <f t="shared" si="14"/>
        <v/>
      </c>
      <c r="M194" s="254" t="str">
        <f t="shared" si="15"/>
        <v/>
      </c>
      <c r="N194" s="285" t="str">
        <f t="shared" si="16"/>
        <v/>
      </c>
      <c r="O194" s="287" t="str">
        <f t="shared" si="17"/>
        <v/>
      </c>
      <c r="P194" s="259"/>
      <c r="Q194" s="126"/>
    </row>
    <row r="195" spans="1:17" ht="20.100000000000001" customHeight="1" x14ac:dyDescent="0.25">
      <c r="A195" s="243">
        <v>189</v>
      </c>
      <c r="B195" s="277" t="str">
        <f>IF(OCS!B194="","",OCS!B194)</f>
        <v/>
      </c>
      <c r="C195" s="277" t="str">
        <f>IF(OCS!C194="","",OCS!C194)</f>
        <v/>
      </c>
      <c r="D195" s="307" t="str">
        <f>IF(OCS!D194="","",OCS!D194)</f>
        <v/>
      </c>
      <c r="E195" s="307" t="str">
        <f>IF(OCS!E194="","",OCS!E194)</f>
        <v/>
      </c>
      <c r="F195" s="277" t="str">
        <f>IF(OCS!F194="","",OCS!F194)</f>
        <v/>
      </c>
      <c r="G195" s="277" t="str">
        <f>IF(OCS!G194="","",OCS!G194)</f>
        <v/>
      </c>
      <c r="H195" s="122"/>
      <c r="I195" s="89"/>
      <c r="J195" s="89"/>
      <c r="K195" s="118" t="str">
        <f t="shared" si="13"/>
        <v/>
      </c>
      <c r="L195" s="118" t="str">
        <f t="shared" si="14"/>
        <v/>
      </c>
      <c r="M195" s="254" t="str">
        <f t="shared" si="15"/>
        <v/>
      </c>
      <c r="N195" s="285" t="str">
        <f t="shared" si="16"/>
        <v/>
      </c>
      <c r="O195" s="287" t="str">
        <f t="shared" si="17"/>
        <v/>
      </c>
      <c r="P195" s="259"/>
      <c r="Q195" s="126"/>
    </row>
    <row r="196" spans="1:17" ht="20.100000000000001" customHeight="1" x14ac:dyDescent="0.25">
      <c r="A196" s="243">
        <v>190</v>
      </c>
      <c r="B196" s="277" t="str">
        <f>IF(OCS!B195="","",OCS!B195)</f>
        <v/>
      </c>
      <c r="C196" s="277" t="str">
        <f>IF(OCS!C195="","",OCS!C195)</f>
        <v/>
      </c>
      <c r="D196" s="307" t="str">
        <f>IF(OCS!D195="","",OCS!D195)</f>
        <v/>
      </c>
      <c r="E196" s="307" t="str">
        <f>IF(OCS!E195="","",OCS!E195)</f>
        <v/>
      </c>
      <c r="F196" s="277" t="str">
        <f>IF(OCS!F195="","",OCS!F195)</f>
        <v/>
      </c>
      <c r="G196" s="277" t="str">
        <f>IF(OCS!G195="","",OCS!G195)</f>
        <v/>
      </c>
      <c r="H196" s="122"/>
      <c r="I196" s="89"/>
      <c r="J196" s="89"/>
      <c r="K196" s="118" t="str">
        <f t="shared" si="13"/>
        <v/>
      </c>
      <c r="L196" s="118" t="str">
        <f t="shared" si="14"/>
        <v/>
      </c>
      <c r="M196" s="254" t="str">
        <f t="shared" si="15"/>
        <v/>
      </c>
      <c r="N196" s="285" t="str">
        <f t="shared" si="16"/>
        <v/>
      </c>
      <c r="O196" s="287" t="str">
        <f t="shared" si="17"/>
        <v/>
      </c>
      <c r="P196" s="259"/>
      <c r="Q196" s="126"/>
    </row>
    <row r="197" spans="1:17" ht="20.100000000000001" customHeight="1" x14ac:dyDescent="0.25">
      <c r="A197" s="243">
        <v>191</v>
      </c>
      <c r="B197" s="277" t="str">
        <f>IF(OCS!B196="","",OCS!B196)</f>
        <v/>
      </c>
      <c r="C197" s="277" t="str">
        <f>IF(OCS!C196="","",OCS!C196)</f>
        <v/>
      </c>
      <c r="D197" s="307" t="str">
        <f>IF(OCS!D196="","",OCS!D196)</f>
        <v/>
      </c>
      <c r="E197" s="307" t="str">
        <f>IF(OCS!E196="","",OCS!E196)</f>
        <v/>
      </c>
      <c r="F197" s="277" t="str">
        <f>IF(OCS!F196="","",OCS!F196)</f>
        <v/>
      </c>
      <c r="G197" s="277" t="str">
        <f>IF(OCS!G196="","",OCS!G196)</f>
        <v/>
      </c>
      <c r="H197" s="122"/>
      <c r="I197" s="89"/>
      <c r="J197" s="89"/>
      <c r="K197" s="118" t="str">
        <f t="shared" si="13"/>
        <v/>
      </c>
      <c r="L197" s="118" t="str">
        <f t="shared" si="14"/>
        <v/>
      </c>
      <c r="M197" s="254" t="str">
        <f t="shared" si="15"/>
        <v/>
      </c>
      <c r="N197" s="285" t="str">
        <f t="shared" si="16"/>
        <v/>
      </c>
      <c r="O197" s="287" t="str">
        <f t="shared" si="17"/>
        <v/>
      </c>
      <c r="P197" s="259"/>
      <c r="Q197" s="126"/>
    </row>
    <row r="198" spans="1:17" ht="20.100000000000001" customHeight="1" x14ac:dyDescent="0.25">
      <c r="A198" s="243">
        <v>192</v>
      </c>
      <c r="B198" s="277" t="str">
        <f>IF(OCS!B197="","",OCS!B197)</f>
        <v/>
      </c>
      <c r="C198" s="277" t="str">
        <f>IF(OCS!C197="","",OCS!C197)</f>
        <v/>
      </c>
      <c r="D198" s="307" t="str">
        <f>IF(OCS!D197="","",OCS!D197)</f>
        <v/>
      </c>
      <c r="E198" s="307" t="str">
        <f>IF(OCS!E197="","",OCS!E197)</f>
        <v/>
      </c>
      <c r="F198" s="277" t="str">
        <f>IF(OCS!F197="","",OCS!F197)</f>
        <v/>
      </c>
      <c r="G198" s="277" t="str">
        <f>IF(OCS!G197="","",OCS!G197)</f>
        <v/>
      </c>
      <c r="H198" s="122"/>
      <c r="I198" s="89"/>
      <c r="J198" s="89"/>
      <c r="K198" s="118" t="str">
        <f t="shared" si="13"/>
        <v/>
      </c>
      <c r="L198" s="118" t="str">
        <f t="shared" si="14"/>
        <v/>
      </c>
      <c r="M198" s="254" t="str">
        <f t="shared" si="15"/>
        <v/>
      </c>
      <c r="N198" s="285" t="str">
        <f t="shared" si="16"/>
        <v/>
      </c>
      <c r="O198" s="287" t="str">
        <f t="shared" si="17"/>
        <v/>
      </c>
      <c r="P198" s="259"/>
      <c r="Q198" s="126"/>
    </row>
    <row r="199" spans="1:17" ht="20.100000000000001" customHeight="1" x14ac:dyDescent="0.25">
      <c r="A199" s="243">
        <v>193</v>
      </c>
      <c r="B199" s="277" t="str">
        <f>IF(OCS!B198="","",OCS!B198)</f>
        <v/>
      </c>
      <c r="C199" s="277" t="str">
        <f>IF(OCS!C198="","",OCS!C198)</f>
        <v/>
      </c>
      <c r="D199" s="307" t="str">
        <f>IF(OCS!D198="","",OCS!D198)</f>
        <v/>
      </c>
      <c r="E199" s="307" t="str">
        <f>IF(OCS!E198="","",OCS!E198)</f>
        <v/>
      </c>
      <c r="F199" s="277" t="str">
        <f>IF(OCS!F198="","",OCS!F198)</f>
        <v/>
      </c>
      <c r="G199" s="277" t="str">
        <f>IF(OCS!G198="","",OCS!G198)</f>
        <v/>
      </c>
      <c r="H199" s="122"/>
      <c r="I199" s="89"/>
      <c r="J199" s="89"/>
      <c r="K199" s="118" t="str">
        <f t="shared" si="13"/>
        <v/>
      </c>
      <c r="L199" s="118" t="str">
        <f t="shared" si="14"/>
        <v/>
      </c>
      <c r="M199" s="254" t="str">
        <f t="shared" si="15"/>
        <v/>
      </c>
      <c r="N199" s="285" t="str">
        <f t="shared" si="16"/>
        <v/>
      </c>
      <c r="O199" s="287" t="str">
        <f t="shared" si="17"/>
        <v/>
      </c>
      <c r="P199" s="259"/>
      <c r="Q199" s="126"/>
    </row>
    <row r="200" spans="1:17" ht="20.100000000000001" customHeight="1" x14ac:dyDescent="0.25">
      <c r="A200" s="243">
        <v>194</v>
      </c>
      <c r="B200" s="277" t="str">
        <f>IF(OCS!B199="","",OCS!B199)</f>
        <v/>
      </c>
      <c r="C200" s="277" t="str">
        <f>IF(OCS!C199="","",OCS!C199)</f>
        <v/>
      </c>
      <c r="D200" s="307" t="str">
        <f>IF(OCS!D199="","",OCS!D199)</f>
        <v/>
      </c>
      <c r="E200" s="307" t="str">
        <f>IF(OCS!E199="","",OCS!E199)</f>
        <v/>
      </c>
      <c r="F200" s="277" t="str">
        <f>IF(OCS!F199="","",OCS!F199)</f>
        <v/>
      </c>
      <c r="G200" s="277" t="str">
        <f>IF(OCS!G199="","",OCS!G199)</f>
        <v/>
      </c>
      <c r="H200" s="122"/>
      <c r="I200" s="89"/>
      <c r="J200" s="89"/>
      <c r="K200" s="118" t="str">
        <f t="shared" ref="K200:K263" si="18">IF(H200="","",IF(AND(H200="Internes",I200&gt;=12),5.19,IF(AND(H200="Internes",I200&lt;12),11.42,IF(AND(H200="Mayotte",I200&gt;=12),12,IF(AND(H200="Mayotte",I200&lt;12),21.53,IF(AND(H200="Hors territoire",I200&gt;=12),23.73,IF(AND(H200="Hors territoire",I200&lt;12),39.97,"")))))))</f>
        <v/>
      </c>
      <c r="L200" s="118" t="str">
        <f t="shared" ref="L200:L263" si="19">IF(H200="","",IF(AND(H200="Internes",I200&gt;=12),5.19*J200*I200,IF(AND(H200="Internes",I200&lt;12),11.42*J200*I200,IF(AND(H200="Mayotte",I200&gt;=12),12*J200*I200,IF(AND(H200="Mayotte",I200&lt;12),21.53*J200*I200,IF(AND(H200="Hors territoire",I200&gt;=12),23.73*J200*I200,IF(AND(H200="Hors territoire",I200&lt;12),39.97*J200*I200,"")))))))</f>
        <v/>
      </c>
      <c r="M200" s="254" t="str">
        <f t="shared" ref="M200:M263" si="20">IF(OR(G200="",L200=""),"",IF($L200&gt;G200,"Le montant éligible ne peut être supérieur au montant présenté",""))</f>
        <v/>
      </c>
      <c r="N200" s="285" t="str">
        <f t="shared" ref="N200:N263" si="21">IF(L200="","",MIN(L200,G200))</f>
        <v/>
      </c>
      <c r="O200" s="287" t="str">
        <f t="shared" ref="O200:O263" si="22">IF(MIN(L200,N200)=0,"",MIN(L200,N200))</f>
        <v/>
      </c>
      <c r="P200" s="259"/>
      <c r="Q200" s="126"/>
    </row>
    <row r="201" spans="1:17" ht="20.100000000000001" customHeight="1" x14ac:dyDescent="0.25">
      <c r="A201" s="243">
        <v>195</v>
      </c>
      <c r="B201" s="277" t="str">
        <f>IF(OCS!B200="","",OCS!B200)</f>
        <v/>
      </c>
      <c r="C201" s="277" t="str">
        <f>IF(OCS!C200="","",OCS!C200)</f>
        <v/>
      </c>
      <c r="D201" s="307" t="str">
        <f>IF(OCS!D200="","",OCS!D200)</f>
        <v/>
      </c>
      <c r="E201" s="307" t="str">
        <f>IF(OCS!E200="","",OCS!E200)</f>
        <v/>
      </c>
      <c r="F201" s="277" t="str">
        <f>IF(OCS!F200="","",OCS!F200)</f>
        <v/>
      </c>
      <c r="G201" s="277" t="str">
        <f>IF(OCS!G200="","",OCS!G200)</f>
        <v/>
      </c>
      <c r="H201" s="122"/>
      <c r="I201" s="89"/>
      <c r="J201" s="89"/>
      <c r="K201" s="118" t="str">
        <f t="shared" si="18"/>
        <v/>
      </c>
      <c r="L201" s="118" t="str">
        <f t="shared" si="19"/>
        <v/>
      </c>
      <c r="M201" s="254" t="str">
        <f t="shared" si="20"/>
        <v/>
      </c>
      <c r="N201" s="285" t="str">
        <f t="shared" si="21"/>
        <v/>
      </c>
      <c r="O201" s="287" t="str">
        <f t="shared" si="22"/>
        <v/>
      </c>
      <c r="P201" s="259"/>
      <c r="Q201" s="126"/>
    </row>
    <row r="202" spans="1:17" ht="20.100000000000001" customHeight="1" x14ac:dyDescent="0.25">
      <c r="A202" s="243">
        <v>196</v>
      </c>
      <c r="B202" s="277" t="str">
        <f>IF(OCS!B201="","",OCS!B201)</f>
        <v/>
      </c>
      <c r="C202" s="277" t="str">
        <f>IF(OCS!C201="","",OCS!C201)</f>
        <v/>
      </c>
      <c r="D202" s="307" t="str">
        <f>IF(OCS!D201="","",OCS!D201)</f>
        <v/>
      </c>
      <c r="E202" s="307" t="str">
        <f>IF(OCS!E201="","",OCS!E201)</f>
        <v/>
      </c>
      <c r="F202" s="277" t="str">
        <f>IF(OCS!F201="","",OCS!F201)</f>
        <v/>
      </c>
      <c r="G202" s="277" t="str">
        <f>IF(OCS!G201="","",OCS!G201)</f>
        <v/>
      </c>
      <c r="H202" s="122"/>
      <c r="I202" s="89"/>
      <c r="J202" s="89"/>
      <c r="K202" s="118" t="str">
        <f t="shared" si="18"/>
        <v/>
      </c>
      <c r="L202" s="118" t="str">
        <f t="shared" si="19"/>
        <v/>
      </c>
      <c r="M202" s="254" t="str">
        <f t="shared" si="20"/>
        <v/>
      </c>
      <c r="N202" s="285" t="str">
        <f t="shared" si="21"/>
        <v/>
      </c>
      <c r="O202" s="287" t="str">
        <f t="shared" si="22"/>
        <v/>
      </c>
      <c r="P202" s="259"/>
      <c r="Q202" s="126"/>
    </row>
    <row r="203" spans="1:17" ht="20.100000000000001" customHeight="1" x14ac:dyDescent="0.25">
      <c r="A203" s="243">
        <v>197</v>
      </c>
      <c r="B203" s="277" t="str">
        <f>IF(OCS!B202="","",OCS!B202)</f>
        <v/>
      </c>
      <c r="C203" s="277" t="str">
        <f>IF(OCS!C202="","",OCS!C202)</f>
        <v/>
      </c>
      <c r="D203" s="307" t="str">
        <f>IF(OCS!D202="","",OCS!D202)</f>
        <v/>
      </c>
      <c r="E203" s="307" t="str">
        <f>IF(OCS!E202="","",OCS!E202)</f>
        <v/>
      </c>
      <c r="F203" s="277" t="str">
        <f>IF(OCS!F202="","",OCS!F202)</f>
        <v/>
      </c>
      <c r="G203" s="277" t="str">
        <f>IF(OCS!G202="","",OCS!G202)</f>
        <v/>
      </c>
      <c r="H203" s="122"/>
      <c r="I203" s="89"/>
      <c r="J203" s="89"/>
      <c r="K203" s="118" t="str">
        <f t="shared" si="18"/>
        <v/>
      </c>
      <c r="L203" s="118" t="str">
        <f t="shared" si="19"/>
        <v/>
      </c>
      <c r="M203" s="254" t="str">
        <f t="shared" si="20"/>
        <v/>
      </c>
      <c r="N203" s="285" t="str">
        <f t="shared" si="21"/>
        <v/>
      </c>
      <c r="O203" s="287" t="str">
        <f t="shared" si="22"/>
        <v/>
      </c>
      <c r="P203" s="259"/>
      <c r="Q203" s="126"/>
    </row>
    <row r="204" spans="1:17" ht="20.100000000000001" customHeight="1" x14ac:dyDescent="0.25">
      <c r="A204" s="243">
        <v>198</v>
      </c>
      <c r="B204" s="277" t="str">
        <f>IF(OCS!B203="","",OCS!B203)</f>
        <v/>
      </c>
      <c r="C204" s="277" t="str">
        <f>IF(OCS!C203="","",OCS!C203)</f>
        <v/>
      </c>
      <c r="D204" s="307" t="str">
        <f>IF(OCS!D203="","",OCS!D203)</f>
        <v/>
      </c>
      <c r="E204" s="307" t="str">
        <f>IF(OCS!E203="","",OCS!E203)</f>
        <v/>
      </c>
      <c r="F204" s="277" t="str">
        <f>IF(OCS!F203="","",OCS!F203)</f>
        <v/>
      </c>
      <c r="G204" s="277" t="str">
        <f>IF(OCS!G203="","",OCS!G203)</f>
        <v/>
      </c>
      <c r="H204" s="122"/>
      <c r="I204" s="89"/>
      <c r="J204" s="89"/>
      <c r="K204" s="118" t="str">
        <f t="shared" si="18"/>
        <v/>
      </c>
      <c r="L204" s="118" t="str">
        <f t="shared" si="19"/>
        <v/>
      </c>
      <c r="M204" s="254" t="str">
        <f t="shared" si="20"/>
        <v/>
      </c>
      <c r="N204" s="285" t="str">
        <f t="shared" si="21"/>
        <v/>
      </c>
      <c r="O204" s="287" t="str">
        <f t="shared" si="22"/>
        <v/>
      </c>
      <c r="P204" s="259"/>
      <c r="Q204" s="126"/>
    </row>
    <row r="205" spans="1:17" ht="20.100000000000001" customHeight="1" x14ac:dyDescent="0.25">
      <c r="A205" s="243">
        <v>199</v>
      </c>
      <c r="B205" s="277" t="str">
        <f>IF(OCS!B204="","",OCS!B204)</f>
        <v/>
      </c>
      <c r="C205" s="277" t="str">
        <f>IF(OCS!C204="","",OCS!C204)</f>
        <v/>
      </c>
      <c r="D205" s="307" t="str">
        <f>IF(OCS!D204="","",OCS!D204)</f>
        <v/>
      </c>
      <c r="E205" s="307" t="str">
        <f>IF(OCS!E204="","",OCS!E204)</f>
        <v/>
      </c>
      <c r="F205" s="277" t="str">
        <f>IF(OCS!F204="","",OCS!F204)</f>
        <v/>
      </c>
      <c r="G205" s="277" t="str">
        <f>IF(OCS!G204="","",OCS!G204)</f>
        <v/>
      </c>
      <c r="H205" s="122"/>
      <c r="I205" s="89"/>
      <c r="J205" s="89"/>
      <c r="K205" s="118" t="str">
        <f t="shared" si="18"/>
        <v/>
      </c>
      <c r="L205" s="118" t="str">
        <f t="shared" si="19"/>
        <v/>
      </c>
      <c r="M205" s="254" t="str">
        <f t="shared" si="20"/>
        <v/>
      </c>
      <c r="N205" s="285" t="str">
        <f t="shared" si="21"/>
        <v/>
      </c>
      <c r="O205" s="287" t="str">
        <f t="shared" si="22"/>
        <v/>
      </c>
      <c r="P205" s="259"/>
      <c r="Q205" s="126"/>
    </row>
    <row r="206" spans="1:17" ht="20.100000000000001" customHeight="1" x14ac:dyDescent="0.25">
      <c r="A206" s="243">
        <v>200</v>
      </c>
      <c r="B206" s="277" t="str">
        <f>IF(OCS!B205="","",OCS!B205)</f>
        <v/>
      </c>
      <c r="C206" s="277" t="str">
        <f>IF(OCS!C205="","",OCS!C205)</f>
        <v/>
      </c>
      <c r="D206" s="307" t="str">
        <f>IF(OCS!D205="","",OCS!D205)</f>
        <v/>
      </c>
      <c r="E206" s="307" t="str">
        <f>IF(OCS!E205="","",OCS!E205)</f>
        <v/>
      </c>
      <c r="F206" s="277" t="str">
        <f>IF(OCS!F205="","",OCS!F205)</f>
        <v/>
      </c>
      <c r="G206" s="277" t="str">
        <f>IF(OCS!G205="","",OCS!G205)</f>
        <v/>
      </c>
      <c r="H206" s="122"/>
      <c r="I206" s="89"/>
      <c r="J206" s="89"/>
      <c r="K206" s="118" t="str">
        <f t="shared" si="18"/>
        <v/>
      </c>
      <c r="L206" s="118" t="str">
        <f t="shared" si="19"/>
        <v/>
      </c>
      <c r="M206" s="254" t="str">
        <f t="shared" si="20"/>
        <v/>
      </c>
      <c r="N206" s="285" t="str">
        <f t="shared" si="21"/>
        <v/>
      </c>
      <c r="O206" s="287" t="str">
        <f t="shared" si="22"/>
        <v/>
      </c>
      <c r="P206" s="259"/>
      <c r="Q206" s="126"/>
    </row>
    <row r="207" spans="1:17" ht="20.100000000000001" customHeight="1" x14ac:dyDescent="0.25">
      <c r="A207" s="243">
        <v>201</v>
      </c>
      <c r="B207" s="277" t="str">
        <f>IF(OCS!B206="","",OCS!B206)</f>
        <v/>
      </c>
      <c r="C207" s="277" t="str">
        <f>IF(OCS!C206="","",OCS!C206)</f>
        <v/>
      </c>
      <c r="D207" s="307" t="str">
        <f>IF(OCS!D206="","",OCS!D206)</f>
        <v/>
      </c>
      <c r="E207" s="307" t="str">
        <f>IF(OCS!E206="","",OCS!E206)</f>
        <v/>
      </c>
      <c r="F207" s="277" t="str">
        <f>IF(OCS!F206="","",OCS!F206)</f>
        <v/>
      </c>
      <c r="G207" s="277" t="str">
        <f>IF(OCS!G206="","",OCS!G206)</f>
        <v/>
      </c>
      <c r="H207" s="122"/>
      <c r="I207" s="89"/>
      <c r="J207" s="89"/>
      <c r="K207" s="118" t="str">
        <f t="shared" si="18"/>
        <v/>
      </c>
      <c r="L207" s="118" t="str">
        <f t="shared" si="19"/>
        <v/>
      </c>
      <c r="M207" s="254" t="str">
        <f t="shared" si="20"/>
        <v/>
      </c>
      <c r="N207" s="285" t="str">
        <f t="shared" si="21"/>
        <v/>
      </c>
      <c r="O207" s="287" t="str">
        <f t="shared" si="22"/>
        <v/>
      </c>
      <c r="P207" s="259"/>
      <c r="Q207" s="126"/>
    </row>
    <row r="208" spans="1:17" ht="20.100000000000001" customHeight="1" x14ac:dyDescent="0.25">
      <c r="A208" s="243">
        <v>202</v>
      </c>
      <c r="B208" s="277" t="str">
        <f>IF(OCS!B207="","",OCS!B207)</f>
        <v/>
      </c>
      <c r="C208" s="277" t="str">
        <f>IF(OCS!C207="","",OCS!C207)</f>
        <v/>
      </c>
      <c r="D208" s="307" t="str">
        <f>IF(OCS!D207="","",OCS!D207)</f>
        <v/>
      </c>
      <c r="E208" s="307" t="str">
        <f>IF(OCS!E207="","",OCS!E207)</f>
        <v/>
      </c>
      <c r="F208" s="277" t="str">
        <f>IF(OCS!F207="","",OCS!F207)</f>
        <v/>
      </c>
      <c r="G208" s="277" t="str">
        <f>IF(OCS!G207="","",OCS!G207)</f>
        <v/>
      </c>
      <c r="H208" s="122"/>
      <c r="I208" s="89"/>
      <c r="J208" s="89"/>
      <c r="K208" s="118" t="str">
        <f t="shared" si="18"/>
        <v/>
      </c>
      <c r="L208" s="118" t="str">
        <f t="shared" si="19"/>
        <v/>
      </c>
      <c r="M208" s="254" t="str">
        <f t="shared" si="20"/>
        <v/>
      </c>
      <c r="N208" s="285" t="str">
        <f t="shared" si="21"/>
        <v/>
      </c>
      <c r="O208" s="287" t="str">
        <f t="shared" si="22"/>
        <v/>
      </c>
      <c r="P208" s="259"/>
      <c r="Q208" s="126"/>
    </row>
    <row r="209" spans="1:17" ht="20.100000000000001" customHeight="1" x14ac:dyDescent="0.25">
      <c r="A209" s="243">
        <v>203</v>
      </c>
      <c r="B209" s="277" t="str">
        <f>IF(OCS!B208="","",OCS!B208)</f>
        <v/>
      </c>
      <c r="C209" s="277" t="str">
        <f>IF(OCS!C208="","",OCS!C208)</f>
        <v/>
      </c>
      <c r="D209" s="307" t="str">
        <f>IF(OCS!D208="","",OCS!D208)</f>
        <v/>
      </c>
      <c r="E209" s="307" t="str">
        <f>IF(OCS!E208="","",OCS!E208)</f>
        <v/>
      </c>
      <c r="F209" s="277" t="str">
        <f>IF(OCS!F208="","",OCS!F208)</f>
        <v/>
      </c>
      <c r="G209" s="277" t="str">
        <f>IF(OCS!G208="","",OCS!G208)</f>
        <v/>
      </c>
      <c r="H209" s="122"/>
      <c r="I209" s="89"/>
      <c r="J209" s="89"/>
      <c r="K209" s="118" t="str">
        <f t="shared" si="18"/>
        <v/>
      </c>
      <c r="L209" s="118" t="str">
        <f t="shared" si="19"/>
        <v/>
      </c>
      <c r="M209" s="254" t="str">
        <f t="shared" si="20"/>
        <v/>
      </c>
      <c r="N209" s="285" t="str">
        <f t="shared" si="21"/>
        <v/>
      </c>
      <c r="O209" s="287" t="str">
        <f t="shared" si="22"/>
        <v/>
      </c>
      <c r="P209" s="259"/>
      <c r="Q209" s="126"/>
    </row>
    <row r="210" spans="1:17" ht="20.100000000000001" customHeight="1" x14ac:dyDescent="0.25">
      <c r="A210" s="243">
        <v>204</v>
      </c>
      <c r="B210" s="277" t="str">
        <f>IF(OCS!B209="","",OCS!B209)</f>
        <v/>
      </c>
      <c r="C210" s="277" t="str">
        <f>IF(OCS!C209="","",OCS!C209)</f>
        <v/>
      </c>
      <c r="D210" s="307" t="str">
        <f>IF(OCS!D209="","",OCS!D209)</f>
        <v/>
      </c>
      <c r="E210" s="307" t="str">
        <f>IF(OCS!E209="","",OCS!E209)</f>
        <v/>
      </c>
      <c r="F210" s="277" t="str">
        <f>IF(OCS!F209="","",OCS!F209)</f>
        <v/>
      </c>
      <c r="G210" s="277" t="str">
        <f>IF(OCS!G209="","",OCS!G209)</f>
        <v/>
      </c>
      <c r="H210" s="122"/>
      <c r="I210" s="89"/>
      <c r="J210" s="89"/>
      <c r="K210" s="118" t="str">
        <f t="shared" si="18"/>
        <v/>
      </c>
      <c r="L210" s="118" t="str">
        <f t="shared" si="19"/>
        <v/>
      </c>
      <c r="M210" s="254" t="str">
        <f t="shared" si="20"/>
        <v/>
      </c>
      <c r="N210" s="285" t="str">
        <f t="shared" si="21"/>
        <v/>
      </c>
      <c r="O210" s="287" t="str">
        <f t="shared" si="22"/>
        <v/>
      </c>
      <c r="P210" s="259"/>
      <c r="Q210" s="126"/>
    </row>
    <row r="211" spans="1:17" ht="20.100000000000001" customHeight="1" x14ac:dyDescent="0.25">
      <c r="A211" s="243">
        <v>205</v>
      </c>
      <c r="B211" s="277" t="str">
        <f>IF(OCS!B210="","",OCS!B210)</f>
        <v/>
      </c>
      <c r="C211" s="277" t="str">
        <f>IF(OCS!C210="","",OCS!C210)</f>
        <v/>
      </c>
      <c r="D211" s="307" t="str">
        <f>IF(OCS!D210="","",OCS!D210)</f>
        <v/>
      </c>
      <c r="E211" s="307" t="str">
        <f>IF(OCS!E210="","",OCS!E210)</f>
        <v/>
      </c>
      <c r="F211" s="277" t="str">
        <f>IF(OCS!F210="","",OCS!F210)</f>
        <v/>
      </c>
      <c r="G211" s="277" t="str">
        <f>IF(OCS!G210="","",OCS!G210)</f>
        <v/>
      </c>
      <c r="H211" s="122"/>
      <c r="I211" s="89"/>
      <c r="J211" s="89"/>
      <c r="K211" s="118" t="str">
        <f t="shared" si="18"/>
        <v/>
      </c>
      <c r="L211" s="118" t="str">
        <f t="shared" si="19"/>
        <v/>
      </c>
      <c r="M211" s="254" t="str">
        <f t="shared" si="20"/>
        <v/>
      </c>
      <c r="N211" s="285" t="str">
        <f t="shared" si="21"/>
        <v/>
      </c>
      <c r="O211" s="287" t="str">
        <f t="shared" si="22"/>
        <v/>
      </c>
      <c r="P211" s="259"/>
      <c r="Q211" s="126"/>
    </row>
    <row r="212" spans="1:17" ht="20.100000000000001" customHeight="1" x14ac:dyDescent="0.25">
      <c r="A212" s="243">
        <v>206</v>
      </c>
      <c r="B212" s="277" t="str">
        <f>IF(OCS!B211="","",OCS!B211)</f>
        <v/>
      </c>
      <c r="C212" s="277" t="str">
        <f>IF(OCS!C211="","",OCS!C211)</f>
        <v/>
      </c>
      <c r="D212" s="307" t="str">
        <f>IF(OCS!D211="","",OCS!D211)</f>
        <v/>
      </c>
      <c r="E212" s="307" t="str">
        <f>IF(OCS!E211="","",OCS!E211)</f>
        <v/>
      </c>
      <c r="F212" s="277" t="str">
        <f>IF(OCS!F211="","",OCS!F211)</f>
        <v/>
      </c>
      <c r="G212" s="277" t="str">
        <f>IF(OCS!G211="","",OCS!G211)</f>
        <v/>
      </c>
      <c r="H212" s="122"/>
      <c r="I212" s="89"/>
      <c r="J212" s="89"/>
      <c r="K212" s="118" t="str">
        <f t="shared" si="18"/>
        <v/>
      </c>
      <c r="L212" s="118" t="str">
        <f t="shared" si="19"/>
        <v/>
      </c>
      <c r="M212" s="254" t="str">
        <f t="shared" si="20"/>
        <v/>
      </c>
      <c r="N212" s="285" t="str">
        <f t="shared" si="21"/>
        <v/>
      </c>
      <c r="O212" s="287" t="str">
        <f t="shared" si="22"/>
        <v/>
      </c>
      <c r="P212" s="259"/>
      <c r="Q212" s="126"/>
    </row>
    <row r="213" spans="1:17" ht="20.100000000000001" customHeight="1" x14ac:dyDescent="0.25">
      <c r="A213" s="243">
        <v>207</v>
      </c>
      <c r="B213" s="277" t="str">
        <f>IF(OCS!B212="","",OCS!B212)</f>
        <v/>
      </c>
      <c r="C213" s="277" t="str">
        <f>IF(OCS!C212="","",OCS!C212)</f>
        <v/>
      </c>
      <c r="D213" s="307" t="str">
        <f>IF(OCS!D212="","",OCS!D212)</f>
        <v/>
      </c>
      <c r="E213" s="307" t="str">
        <f>IF(OCS!E212="","",OCS!E212)</f>
        <v/>
      </c>
      <c r="F213" s="277" t="str">
        <f>IF(OCS!F212="","",OCS!F212)</f>
        <v/>
      </c>
      <c r="G213" s="277" t="str">
        <f>IF(OCS!G212="","",OCS!G212)</f>
        <v/>
      </c>
      <c r="H213" s="122"/>
      <c r="I213" s="89"/>
      <c r="J213" s="89"/>
      <c r="K213" s="118" t="str">
        <f t="shared" si="18"/>
        <v/>
      </c>
      <c r="L213" s="118" t="str">
        <f t="shared" si="19"/>
        <v/>
      </c>
      <c r="M213" s="254" t="str">
        <f t="shared" si="20"/>
        <v/>
      </c>
      <c r="N213" s="285" t="str">
        <f t="shared" si="21"/>
        <v/>
      </c>
      <c r="O213" s="287" t="str">
        <f t="shared" si="22"/>
        <v/>
      </c>
      <c r="P213" s="259"/>
      <c r="Q213" s="126"/>
    </row>
    <row r="214" spans="1:17" ht="20.100000000000001" customHeight="1" x14ac:dyDescent="0.25">
      <c r="A214" s="243">
        <v>208</v>
      </c>
      <c r="B214" s="277" t="str">
        <f>IF(OCS!B213="","",OCS!B213)</f>
        <v/>
      </c>
      <c r="C214" s="277" t="str">
        <f>IF(OCS!C213="","",OCS!C213)</f>
        <v/>
      </c>
      <c r="D214" s="307" t="str">
        <f>IF(OCS!D213="","",OCS!D213)</f>
        <v/>
      </c>
      <c r="E214" s="307" t="str">
        <f>IF(OCS!E213="","",OCS!E213)</f>
        <v/>
      </c>
      <c r="F214" s="277" t="str">
        <f>IF(OCS!F213="","",OCS!F213)</f>
        <v/>
      </c>
      <c r="G214" s="277" t="str">
        <f>IF(OCS!G213="","",OCS!G213)</f>
        <v/>
      </c>
      <c r="H214" s="122"/>
      <c r="I214" s="89"/>
      <c r="J214" s="89"/>
      <c r="K214" s="118" t="str">
        <f t="shared" si="18"/>
        <v/>
      </c>
      <c r="L214" s="118" t="str">
        <f t="shared" si="19"/>
        <v/>
      </c>
      <c r="M214" s="254" t="str">
        <f t="shared" si="20"/>
        <v/>
      </c>
      <c r="N214" s="285" t="str">
        <f t="shared" si="21"/>
        <v/>
      </c>
      <c r="O214" s="287" t="str">
        <f t="shared" si="22"/>
        <v/>
      </c>
      <c r="P214" s="259"/>
      <c r="Q214" s="126"/>
    </row>
    <row r="215" spans="1:17" ht="20.100000000000001" customHeight="1" x14ac:dyDescent="0.25">
      <c r="A215" s="243">
        <v>209</v>
      </c>
      <c r="B215" s="277" t="str">
        <f>IF(OCS!B214="","",OCS!B214)</f>
        <v/>
      </c>
      <c r="C215" s="277" t="str">
        <f>IF(OCS!C214="","",OCS!C214)</f>
        <v/>
      </c>
      <c r="D215" s="307" t="str">
        <f>IF(OCS!D214="","",OCS!D214)</f>
        <v/>
      </c>
      <c r="E215" s="307" t="str">
        <f>IF(OCS!E214="","",OCS!E214)</f>
        <v/>
      </c>
      <c r="F215" s="277" t="str">
        <f>IF(OCS!F214="","",OCS!F214)</f>
        <v/>
      </c>
      <c r="G215" s="277" t="str">
        <f>IF(OCS!G214="","",OCS!G214)</f>
        <v/>
      </c>
      <c r="H215" s="122"/>
      <c r="I215" s="89"/>
      <c r="J215" s="89"/>
      <c r="K215" s="118" t="str">
        <f t="shared" si="18"/>
        <v/>
      </c>
      <c r="L215" s="118" t="str">
        <f t="shared" si="19"/>
        <v/>
      </c>
      <c r="M215" s="254" t="str">
        <f t="shared" si="20"/>
        <v/>
      </c>
      <c r="N215" s="285" t="str">
        <f t="shared" si="21"/>
        <v/>
      </c>
      <c r="O215" s="287" t="str">
        <f t="shared" si="22"/>
        <v/>
      </c>
      <c r="P215" s="259"/>
      <c r="Q215" s="126"/>
    </row>
    <row r="216" spans="1:17" ht="20.100000000000001" customHeight="1" x14ac:dyDescent="0.25">
      <c r="A216" s="243">
        <v>210</v>
      </c>
      <c r="B216" s="277" t="str">
        <f>IF(OCS!B215="","",OCS!B215)</f>
        <v/>
      </c>
      <c r="C216" s="277" t="str">
        <f>IF(OCS!C215="","",OCS!C215)</f>
        <v/>
      </c>
      <c r="D216" s="307" t="str">
        <f>IF(OCS!D215="","",OCS!D215)</f>
        <v/>
      </c>
      <c r="E216" s="307" t="str">
        <f>IF(OCS!E215="","",OCS!E215)</f>
        <v/>
      </c>
      <c r="F216" s="277" t="str">
        <f>IF(OCS!F215="","",OCS!F215)</f>
        <v/>
      </c>
      <c r="G216" s="277" t="str">
        <f>IF(OCS!G215="","",OCS!G215)</f>
        <v/>
      </c>
      <c r="H216" s="122"/>
      <c r="I216" s="89"/>
      <c r="J216" s="89"/>
      <c r="K216" s="118" t="str">
        <f t="shared" si="18"/>
        <v/>
      </c>
      <c r="L216" s="118" t="str">
        <f t="shared" si="19"/>
        <v/>
      </c>
      <c r="M216" s="254" t="str">
        <f t="shared" si="20"/>
        <v/>
      </c>
      <c r="N216" s="285" t="str">
        <f t="shared" si="21"/>
        <v/>
      </c>
      <c r="O216" s="287" t="str">
        <f t="shared" si="22"/>
        <v/>
      </c>
      <c r="P216" s="259"/>
      <c r="Q216" s="126"/>
    </row>
    <row r="217" spans="1:17" ht="20.100000000000001" customHeight="1" x14ac:dyDescent="0.25">
      <c r="A217" s="243">
        <v>211</v>
      </c>
      <c r="B217" s="277" t="str">
        <f>IF(OCS!B216="","",OCS!B216)</f>
        <v/>
      </c>
      <c r="C217" s="277" t="str">
        <f>IF(OCS!C216="","",OCS!C216)</f>
        <v/>
      </c>
      <c r="D217" s="307" t="str">
        <f>IF(OCS!D216="","",OCS!D216)</f>
        <v/>
      </c>
      <c r="E217" s="307" t="str">
        <f>IF(OCS!E216="","",OCS!E216)</f>
        <v/>
      </c>
      <c r="F217" s="277" t="str">
        <f>IF(OCS!F216="","",OCS!F216)</f>
        <v/>
      </c>
      <c r="G217" s="277" t="str">
        <f>IF(OCS!G216="","",OCS!G216)</f>
        <v/>
      </c>
      <c r="H217" s="122"/>
      <c r="I217" s="89"/>
      <c r="J217" s="89"/>
      <c r="K217" s="118" t="str">
        <f t="shared" si="18"/>
        <v/>
      </c>
      <c r="L217" s="118" t="str">
        <f t="shared" si="19"/>
        <v/>
      </c>
      <c r="M217" s="254" t="str">
        <f t="shared" si="20"/>
        <v/>
      </c>
      <c r="N217" s="285" t="str">
        <f t="shared" si="21"/>
        <v/>
      </c>
      <c r="O217" s="287" t="str">
        <f t="shared" si="22"/>
        <v/>
      </c>
      <c r="P217" s="259"/>
      <c r="Q217" s="126"/>
    </row>
    <row r="218" spans="1:17" ht="20.100000000000001" customHeight="1" x14ac:dyDescent="0.25">
      <c r="A218" s="243">
        <v>212</v>
      </c>
      <c r="B218" s="277" t="str">
        <f>IF(OCS!B217="","",OCS!B217)</f>
        <v/>
      </c>
      <c r="C218" s="277" t="str">
        <f>IF(OCS!C217="","",OCS!C217)</f>
        <v/>
      </c>
      <c r="D218" s="307" t="str">
        <f>IF(OCS!D217="","",OCS!D217)</f>
        <v/>
      </c>
      <c r="E218" s="307" t="str">
        <f>IF(OCS!E217="","",OCS!E217)</f>
        <v/>
      </c>
      <c r="F218" s="277" t="str">
        <f>IF(OCS!F217="","",OCS!F217)</f>
        <v/>
      </c>
      <c r="G218" s="277" t="str">
        <f>IF(OCS!G217="","",OCS!G217)</f>
        <v/>
      </c>
      <c r="H218" s="122"/>
      <c r="I218" s="89"/>
      <c r="J218" s="89"/>
      <c r="K218" s="118" t="str">
        <f t="shared" si="18"/>
        <v/>
      </c>
      <c r="L218" s="118" t="str">
        <f t="shared" si="19"/>
        <v/>
      </c>
      <c r="M218" s="254" t="str">
        <f t="shared" si="20"/>
        <v/>
      </c>
      <c r="N218" s="285" t="str">
        <f t="shared" si="21"/>
        <v/>
      </c>
      <c r="O218" s="287" t="str">
        <f t="shared" si="22"/>
        <v/>
      </c>
      <c r="P218" s="259"/>
      <c r="Q218" s="126"/>
    </row>
    <row r="219" spans="1:17" ht="20.100000000000001" customHeight="1" x14ac:dyDescent="0.25">
      <c r="A219" s="243">
        <v>213</v>
      </c>
      <c r="B219" s="277" t="str">
        <f>IF(OCS!B218="","",OCS!B218)</f>
        <v/>
      </c>
      <c r="C219" s="277" t="str">
        <f>IF(OCS!C218="","",OCS!C218)</f>
        <v/>
      </c>
      <c r="D219" s="307" t="str">
        <f>IF(OCS!D218="","",OCS!D218)</f>
        <v/>
      </c>
      <c r="E219" s="307" t="str">
        <f>IF(OCS!E218="","",OCS!E218)</f>
        <v/>
      </c>
      <c r="F219" s="277" t="str">
        <f>IF(OCS!F218="","",OCS!F218)</f>
        <v/>
      </c>
      <c r="G219" s="277" t="str">
        <f>IF(OCS!G218="","",OCS!G218)</f>
        <v/>
      </c>
      <c r="H219" s="122"/>
      <c r="I219" s="89"/>
      <c r="J219" s="89"/>
      <c r="K219" s="118" t="str">
        <f t="shared" si="18"/>
        <v/>
      </c>
      <c r="L219" s="118" t="str">
        <f t="shared" si="19"/>
        <v/>
      </c>
      <c r="M219" s="254" t="str">
        <f t="shared" si="20"/>
        <v/>
      </c>
      <c r="N219" s="285" t="str">
        <f t="shared" si="21"/>
        <v/>
      </c>
      <c r="O219" s="287" t="str">
        <f t="shared" si="22"/>
        <v/>
      </c>
      <c r="P219" s="259"/>
      <c r="Q219" s="126"/>
    </row>
    <row r="220" spans="1:17" ht="20.100000000000001" customHeight="1" x14ac:dyDescent="0.25">
      <c r="A220" s="243">
        <v>214</v>
      </c>
      <c r="B220" s="277" t="str">
        <f>IF(OCS!B219="","",OCS!B219)</f>
        <v/>
      </c>
      <c r="C220" s="277" t="str">
        <f>IF(OCS!C219="","",OCS!C219)</f>
        <v/>
      </c>
      <c r="D220" s="307" t="str">
        <f>IF(OCS!D219="","",OCS!D219)</f>
        <v/>
      </c>
      <c r="E220" s="307" t="str">
        <f>IF(OCS!E219="","",OCS!E219)</f>
        <v/>
      </c>
      <c r="F220" s="277" t="str">
        <f>IF(OCS!F219="","",OCS!F219)</f>
        <v/>
      </c>
      <c r="G220" s="277" t="str">
        <f>IF(OCS!G219="","",OCS!G219)</f>
        <v/>
      </c>
      <c r="H220" s="122"/>
      <c r="I220" s="89"/>
      <c r="J220" s="89"/>
      <c r="K220" s="118" t="str">
        <f t="shared" si="18"/>
        <v/>
      </c>
      <c r="L220" s="118" t="str">
        <f t="shared" si="19"/>
        <v/>
      </c>
      <c r="M220" s="254" t="str">
        <f t="shared" si="20"/>
        <v/>
      </c>
      <c r="N220" s="285" t="str">
        <f t="shared" si="21"/>
        <v/>
      </c>
      <c r="O220" s="287" t="str">
        <f t="shared" si="22"/>
        <v/>
      </c>
      <c r="P220" s="259"/>
      <c r="Q220" s="126"/>
    </row>
    <row r="221" spans="1:17" ht="20.100000000000001" customHeight="1" x14ac:dyDescent="0.25">
      <c r="A221" s="243">
        <v>215</v>
      </c>
      <c r="B221" s="277" t="str">
        <f>IF(OCS!B220="","",OCS!B220)</f>
        <v/>
      </c>
      <c r="C221" s="277" t="str">
        <f>IF(OCS!C220="","",OCS!C220)</f>
        <v/>
      </c>
      <c r="D221" s="307" t="str">
        <f>IF(OCS!D220="","",OCS!D220)</f>
        <v/>
      </c>
      <c r="E221" s="307" t="str">
        <f>IF(OCS!E220="","",OCS!E220)</f>
        <v/>
      </c>
      <c r="F221" s="277" t="str">
        <f>IF(OCS!F220="","",OCS!F220)</f>
        <v/>
      </c>
      <c r="G221" s="277" t="str">
        <f>IF(OCS!G220="","",OCS!G220)</f>
        <v/>
      </c>
      <c r="H221" s="122"/>
      <c r="I221" s="89"/>
      <c r="J221" s="89"/>
      <c r="K221" s="118" t="str">
        <f t="shared" si="18"/>
        <v/>
      </c>
      <c r="L221" s="118" t="str">
        <f t="shared" si="19"/>
        <v/>
      </c>
      <c r="M221" s="254" t="str">
        <f t="shared" si="20"/>
        <v/>
      </c>
      <c r="N221" s="285" t="str">
        <f t="shared" si="21"/>
        <v/>
      </c>
      <c r="O221" s="287" t="str">
        <f t="shared" si="22"/>
        <v/>
      </c>
      <c r="P221" s="259"/>
      <c r="Q221" s="126"/>
    </row>
    <row r="222" spans="1:17" ht="20.100000000000001" customHeight="1" x14ac:dyDescent="0.25">
      <c r="A222" s="243">
        <v>216</v>
      </c>
      <c r="B222" s="277" t="str">
        <f>IF(OCS!B221="","",OCS!B221)</f>
        <v/>
      </c>
      <c r="C222" s="277" t="str">
        <f>IF(OCS!C221="","",OCS!C221)</f>
        <v/>
      </c>
      <c r="D222" s="307" t="str">
        <f>IF(OCS!D221="","",OCS!D221)</f>
        <v/>
      </c>
      <c r="E222" s="307" t="str">
        <f>IF(OCS!E221="","",OCS!E221)</f>
        <v/>
      </c>
      <c r="F222" s="277" t="str">
        <f>IF(OCS!F221="","",OCS!F221)</f>
        <v/>
      </c>
      <c r="G222" s="277" t="str">
        <f>IF(OCS!G221="","",OCS!G221)</f>
        <v/>
      </c>
      <c r="H222" s="122"/>
      <c r="I222" s="89"/>
      <c r="J222" s="89"/>
      <c r="K222" s="118" t="str">
        <f t="shared" si="18"/>
        <v/>
      </c>
      <c r="L222" s="118" t="str">
        <f t="shared" si="19"/>
        <v/>
      </c>
      <c r="M222" s="254" t="str">
        <f t="shared" si="20"/>
        <v/>
      </c>
      <c r="N222" s="285" t="str">
        <f t="shared" si="21"/>
        <v/>
      </c>
      <c r="O222" s="287" t="str">
        <f t="shared" si="22"/>
        <v/>
      </c>
      <c r="P222" s="259"/>
      <c r="Q222" s="126"/>
    </row>
    <row r="223" spans="1:17" ht="20.100000000000001" customHeight="1" x14ac:dyDescent="0.25">
      <c r="A223" s="243">
        <v>217</v>
      </c>
      <c r="B223" s="277" t="str">
        <f>IF(OCS!B222="","",OCS!B222)</f>
        <v/>
      </c>
      <c r="C223" s="277" t="str">
        <f>IF(OCS!C222="","",OCS!C222)</f>
        <v/>
      </c>
      <c r="D223" s="307" t="str">
        <f>IF(OCS!D222="","",OCS!D222)</f>
        <v/>
      </c>
      <c r="E223" s="307" t="str">
        <f>IF(OCS!E222="","",OCS!E222)</f>
        <v/>
      </c>
      <c r="F223" s="277" t="str">
        <f>IF(OCS!F222="","",OCS!F222)</f>
        <v/>
      </c>
      <c r="G223" s="277" t="str">
        <f>IF(OCS!G222="","",OCS!G222)</f>
        <v/>
      </c>
      <c r="H223" s="122"/>
      <c r="I223" s="89"/>
      <c r="J223" s="89"/>
      <c r="K223" s="118" t="str">
        <f t="shared" si="18"/>
        <v/>
      </c>
      <c r="L223" s="118" t="str">
        <f t="shared" si="19"/>
        <v/>
      </c>
      <c r="M223" s="254" t="str">
        <f t="shared" si="20"/>
        <v/>
      </c>
      <c r="N223" s="285" t="str">
        <f t="shared" si="21"/>
        <v/>
      </c>
      <c r="O223" s="287" t="str">
        <f t="shared" si="22"/>
        <v/>
      </c>
      <c r="P223" s="259"/>
      <c r="Q223" s="126"/>
    </row>
    <row r="224" spans="1:17" ht="20.100000000000001" customHeight="1" x14ac:dyDescent="0.25">
      <c r="A224" s="243">
        <v>218</v>
      </c>
      <c r="B224" s="277" t="str">
        <f>IF(OCS!B223="","",OCS!B223)</f>
        <v/>
      </c>
      <c r="C224" s="277" t="str">
        <f>IF(OCS!C223="","",OCS!C223)</f>
        <v/>
      </c>
      <c r="D224" s="307" t="str">
        <f>IF(OCS!D223="","",OCS!D223)</f>
        <v/>
      </c>
      <c r="E224" s="307" t="str">
        <f>IF(OCS!E223="","",OCS!E223)</f>
        <v/>
      </c>
      <c r="F224" s="277" t="str">
        <f>IF(OCS!F223="","",OCS!F223)</f>
        <v/>
      </c>
      <c r="G224" s="277" t="str">
        <f>IF(OCS!G223="","",OCS!G223)</f>
        <v/>
      </c>
      <c r="H224" s="122"/>
      <c r="I224" s="89"/>
      <c r="J224" s="89"/>
      <c r="K224" s="118" t="str">
        <f t="shared" si="18"/>
        <v/>
      </c>
      <c r="L224" s="118" t="str">
        <f t="shared" si="19"/>
        <v/>
      </c>
      <c r="M224" s="254" t="str">
        <f t="shared" si="20"/>
        <v/>
      </c>
      <c r="N224" s="285" t="str">
        <f t="shared" si="21"/>
        <v/>
      </c>
      <c r="O224" s="287" t="str">
        <f t="shared" si="22"/>
        <v/>
      </c>
      <c r="P224" s="259"/>
      <c r="Q224" s="126"/>
    </row>
    <row r="225" spans="1:17" ht="20.100000000000001" customHeight="1" x14ac:dyDescent="0.25">
      <c r="A225" s="243">
        <v>219</v>
      </c>
      <c r="B225" s="277" t="str">
        <f>IF(OCS!B224="","",OCS!B224)</f>
        <v/>
      </c>
      <c r="C225" s="277" t="str">
        <f>IF(OCS!C224="","",OCS!C224)</f>
        <v/>
      </c>
      <c r="D225" s="307" t="str">
        <f>IF(OCS!D224="","",OCS!D224)</f>
        <v/>
      </c>
      <c r="E225" s="307" t="str">
        <f>IF(OCS!E224="","",OCS!E224)</f>
        <v/>
      </c>
      <c r="F225" s="277" t="str">
        <f>IF(OCS!F224="","",OCS!F224)</f>
        <v/>
      </c>
      <c r="G225" s="277" t="str">
        <f>IF(OCS!G224="","",OCS!G224)</f>
        <v/>
      </c>
      <c r="H225" s="122"/>
      <c r="I225" s="89"/>
      <c r="J225" s="89"/>
      <c r="K225" s="118" t="str">
        <f t="shared" si="18"/>
        <v/>
      </c>
      <c r="L225" s="118" t="str">
        <f t="shared" si="19"/>
        <v/>
      </c>
      <c r="M225" s="254" t="str">
        <f t="shared" si="20"/>
        <v/>
      </c>
      <c r="N225" s="285" t="str">
        <f t="shared" si="21"/>
        <v/>
      </c>
      <c r="O225" s="287" t="str">
        <f t="shared" si="22"/>
        <v/>
      </c>
      <c r="P225" s="259"/>
      <c r="Q225" s="126"/>
    </row>
    <row r="226" spans="1:17" ht="20.100000000000001" customHeight="1" x14ac:dyDescent="0.25">
      <c r="A226" s="243">
        <v>220</v>
      </c>
      <c r="B226" s="277" t="str">
        <f>IF(OCS!B225="","",OCS!B225)</f>
        <v/>
      </c>
      <c r="C226" s="277" t="str">
        <f>IF(OCS!C225="","",OCS!C225)</f>
        <v/>
      </c>
      <c r="D226" s="307" t="str">
        <f>IF(OCS!D225="","",OCS!D225)</f>
        <v/>
      </c>
      <c r="E226" s="307" t="str">
        <f>IF(OCS!E225="","",OCS!E225)</f>
        <v/>
      </c>
      <c r="F226" s="277" t="str">
        <f>IF(OCS!F225="","",OCS!F225)</f>
        <v/>
      </c>
      <c r="G226" s="277" t="str">
        <f>IF(OCS!G225="","",OCS!G225)</f>
        <v/>
      </c>
      <c r="H226" s="122"/>
      <c r="I226" s="89"/>
      <c r="J226" s="89"/>
      <c r="K226" s="118" t="str">
        <f t="shared" si="18"/>
        <v/>
      </c>
      <c r="L226" s="118" t="str">
        <f t="shared" si="19"/>
        <v/>
      </c>
      <c r="M226" s="254" t="str">
        <f t="shared" si="20"/>
        <v/>
      </c>
      <c r="N226" s="285" t="str">
        <f t="shared" si="21"/>
        <v/>
      </c>
      <c r="O226" s="287" t="str">
        <f t="shared" si="22"/>
        <v/>
      </c>
      <c r="P226" s="259"/>
      <c r="Q226" s="126"/>
    </row>
    <row r="227" spans="1:17" ht="20.100000000000001" customHeight="1" x14ac:dyDescent="0.25">
      <c r="A227" s="243">
        <v>221</v>
      </c>
      <c r="B227" s="277" t="str">
        <f>IF(OCS!B226="","",OCS!B226)</f>
        <v/>
      </c>
      <c r="C227" s="277" t="str">
        <f>IF(OCS!C226="","",OCS!C226)</f>
        <v/>
      </c>
      <c r="D227" s="307" t="str">
        <f>IF(OCS!D226="","",OCS!D226)</f>
        <v/>
      </c>
      <c r="E227" s="307" t="str">
        <f>IF(OCS!E226="","",OCS!E226)</f>
        <v/>
      </c>
      <c r="F227" s="277" t="str">
        <f>IF(OCS!F226="","",OCS!F226)</f>
        <v/>
      </c>
      <c r="G227" s="277" t="str">
        <f>IF(OCS!G226="","",OCS!G226)</f>
        <v/>
      </c>
      <c r="H227" s="122"/>
      <c r="I227" s="89"/>
      <c r="J227" s="89"/>
      <c r="K227" s="118" t="str">
        <f t="shared" si="18"/>
        <v/>
      </c>
      <c r="L227" s="118" t="str">
        <f t="shared" si="19"/>
        <v/>
      </c>
      <c r="M227" s="254" t="str">
        <f t="shared" si="20"/>
        <v/>
      </c>
      <c r="N227" s="285" t="str">
        <f t="shared" si="21"/>
        <v/>
      </c>
      <c r="O227" s="287" t="str">
        <f t="shared" si="22"/>
        <v/>
      </c>
      <c r="P227" s="259"/>
      <c r="Q227" s="126"/>
    </row>
    <row r="228" spans="1:17" ht="20.100000000000001" customHeight="1" x14ac:dyDescent="0.25">
      <c r="A228" s="243">
        <v>222</v>
      </c>
      <c r="B228" s="277" t="str">
        <f>IF(OCS!B227="","",OCS!B227)</f>
        <v/>
      </c>
      <c r="C228" s="277" t="str">
        <f>IF(OCS!C227="","",OCS!C227)</f>
        <v/>
      </c>
      <c r="D228" s="307" t="str">
        <f>IF(OCS!D227="","",OCS!D227)</f>
        <v/>
      </c>
      <c r="E228" s="307" t="str">
        <f>IF(OCS!E227="","",OCS!E227)</f>
        <v/>
      </c>
      <c r="F228" s="277" t="str">
        <f>IF(OCS!F227="","",OCS!F227)</f>
        <v/>
      </c>
      <c r="G228" s="277" t="str">
        <f>IF(OCS!G227="","",OCS!G227)</f>
        <v/>
      </c>
      <c r="H228" s="122"/>
      <c r="I228" s="89"/>
      <c r="J228" s="89"/>
      <c r="K228" s="118" t="str">
        <f t="shared" si="18"/>
        <v/>
      </c>
      <c r="L228" s="118" t="str">
        <f t="shared" si="19"/>
        <v/>
      </c>
      <c r="M228" s="254" t="str">
        <f t="shared" si="20"/>
        <v/>
      </c>
      <c r="N228" s="285" t="str">
        <f t="shared" si="21"/>
        <v/>
      </c>
      <c r="O228" s="287" t="str">
        <f t="shared" si="22"/>
        <v/>
      </c>
      <c r="P228" s="259"/>
      <c r="Q228" s="126"/>
    </row>
    <row r="229" spans="1:17" ht="20.100000000000001" customHeight="1" x14ac:dyDescent="0.25">
      <c r="A229" s="243">
        <v>223</v>
      </c>
      <c r="B229" s="277" t="str">
        <f>IF(OCS!B228="","",OCS!B228)</f>
        <v/>
      </c>
      <c r="C229" s="277" t="str">
        <f>IF(OCS!C228="","",OCS!C228)</f>
        <v/>
      </c>
      <c r="D229" s="307" t="str">
        <f>IF(OCS!D228="","",OCS!D228)</f>
        <v/>
      </c>
      <c r="E229" s="307" t="str">
        <f>IF(OCS!E228="","",OCS!E228)</f>
        <v/>
      </c>
      <c r="F229" s="277" t="str">
        <f>IF(OCS!F228="","",OCS!F228)</f>
        <v/>
      </c>
      <c r="G229" s="277" t="str">
        <f>IF(OCS!G228="","",OCS!G228)</f>
        <v/>
      </c>
      <c r="H229" s="122"/>
      <c r="I229" s="89"/>
      <c r="J229" s="89"/>
      <c r="K229" s="118" t="str">
        <f t="shared" si="18"/>
        <v/>
      </c>
      <c r="L229" s="118" t="str">
        <f t="shared" si="19"/>
        <v/>
      </c>
      <c r="M229" s="254" t="str">
        <f t="shared" si="20"/>
        <v/>
      </c>
      <c r="N229" s="285" t="str">
        <f t="shared" si="21"/>
        <v/>
      </c>
      <c r="O229" s="287" t="str">
        <f t="shared" si="22"/>
        <v/>
      </c>
      <c r="P229" s="259"/>
      <c r="Q229" s="126"/>
    </row>
    <row r="230" spans="1:17" ht="20.100000000000001" customHeight="1" x14ac:dyDescent="0.25">
      <c r="A230" s="243">
        <v>224</v>
      </c>
      <c r="B230" s="277" t="str">
        <f>IF(OCS!B229="","",OCS!B229)</f>
        <v/>
      </c>
      <c r="C230" s="277" t="str">
        <f>IF(OCS!C229="","",OCS!C229)</f>
        <v/>
      </c>
      <c r="D230" s="307" t="str">
        <f>IF(OCS!D229="","",OCS!D229)</f>
        <v/>
      </c>
      <c r="E230" s="307" t="str">
        <f>IF(OCS!E229="","",OCS!E229)</f>
        <v/>
      </c>
      <c r="F230" s="277" t="str">
        <f>IF(OCS!F229="","",OCS!F229)</f>
        <v/>
      </c>
      <c r="G230" s="277" t="str">
        <f>IF(OCS!G229="","",OCS!G229)</f>
        <v/>
      </c>
      <c r="H230" s="122"/>
      <c r="I230" s="89"/>
      <c r="J230" s="89"/>
      <c r="K230" s="118" t="str">
        <f t="shared" si="18"/>
        <v/>
      </c>
      <c r="L230" s="118" t="str">
        <f t="shared" si="19"/>
        <v/>
      </c>
      <c r="M230" s="254" t="str">
        <f t="shared" si="20"/>
        <v/>
      </c>
      <c r="N230" s="285" t="str">
        <f t="shared" si="21"/>
        <v/>
      </c>
      <c r="O230" s="287" t="str">
        <f t="shared" si="22"/>
        <v/>
      </c>
      <c r="P230" s="259"/>
      <c r="Q230" s="126"/>
    </row>
    <row r="231" spans="1:17" ht="20.100000000000001" customHeight="1" x14ac:dyDescent="0.25">
      <c r="A231" s="243">
        <v>225</v>
      </c>
      <c r="B231" s="277" t="str">
        <f>IF(OCS!B230="","",OCS!B230)</f>
        <v/>
      </c>
      <c r="C231" s="277" t="str">
        <f>IF(OCS!C230="","",OCS!C230)</f>
        <v/>
      </c>
      <c r="D231" s="307" t="str">
        <f>IF(OCS!D230="","",OCS!D230)</f>
        <v/>
      </c>
      <c r="E231" s="307" t="str">
        <f>IF(OCS!E230="","",OCS!E230)</f>
        <v/>
      </c>
      <c r="F231" s="277" t="str">
        <f>IF(OCS!F230="","",OCS!F230)</f>
        <v/>
      </c>
      <c r="G231" s="277" t="str">
        <f>IF(OCS!G230="","",OCS!G230)</f>
        <v/>
      </c>
      <c r="H231" s="122"/>
      <c r="I231" s="89"/>
      <c r="J231" s="89"/>
      <c r="K231" s="118" t="str">
        <f t="shared" si="18"/>
        <v/>
      </c>
      <c r="L231" s="118" t="str">
        <f t="shared" si="19"/>
        <v/>
      </c>
      <c r="M231" s="254" t="str">
        <f t="shared" si="20"/>
        <v/>
      </c>
      <c r="N231" s="285" t="str">
        <f t="shared" si="21"/>
        <v/>
      </c>
      <c r="O231" s="287" t="str">
        <f t="shared" si="22"/>
        <v/>
      </c>
      <c r="P231" s="259"/>
      <c r="Q231" s="126"/>
    </row>
    <row r="232" spans="1:17" ht="20.100000000000001" customHeight="1" x14ac:dyDescent="0.25">
      <c r="A232" s="243">
        <v>226</v>
      </c>
      <c r="B232" s="277" t="str">
        <f>IF(OCS!B231="","",OCS!B231)</f>
        <v/>
      </c>
      <c r="C232" s="277" t="str">
        <f>IF(OCS!C231="","",OCS!C231)</f>
        <v/>
      </c>
      <c r="D232" s="307" t="str">
        <f>IF(OCS!D231="","",OCS!D231)</f>
        <v/>
      </c>
      <c r="E232" s="307" t="str">
        <f>IF(OCS!E231="","",OCS!E231)</f>
        <v/>
      </c>
      <c r="F232" s="277" t="str">
        <f>IF(OCS!F231="","",OCS!F231)</f>
        <v/>
      </c>
      <c r="G232" s="277" t="str">
        <f>IF(OCS!G231="","",OCS!G231)</f>
        <v/>
      </c>
      <c r="H232" s="122"/>
      <c r="I232" s="89"/>
      <c r="J232" s="89"/>
      <c r="K232" s="118" t="str">
        <f t="shared" si="18"/>
        <v/>
      </c>
      <c r="L232" s="118" t="str">
        <f t="shared" si="19"/>
        <v/>
      </c>
      <c r="M232" s="254" t="str">
        <f t="shared" si="20"/>
        <v/>
      </c>
      <c r="N232" s="285" t="str">
        <f t="shared" si="21"/>
        <v/>
      </c>
      <c r="O232" s="287" t="str">
        <f t="shared" si="22"/>
        <v/>
      </c>
      <c r="P232" s="259"/>
      <c r="Q232" s="126"/>
    </row>
    <row r="233" spans="1:17" ht="20.100000000000001" customHeight="1" x14ac:dyDescent="0.25">
      <c r="A233" s="243">
        <v>227</v>
      </c>
      <c r="B233" s="277" t="str">
        <f>IF(OCS!B232="","",OCS!B232)</f>
        <v/>
      </c>
      <c r="C233" s="277" t="str">
        <f>IF(OCS!C232="","",OCS!C232)</f>
        <v/>
      </c>
      <c r="D233" s="307" t="str">
        <f>IF(OCS!D232="","",OCS!D232)</f>
        <v/>
      </c>
      <c r="E233" s="307" t="str">
        <f>IF(OCS!E232="","",OCS!E232)</f>
        <v/>
      </c>
      <c r="F233" s="277" t="str">
        <f>IF(OCS!F232="","",OCS!F232)</f>
        <v/>
      </c>
      <c r="G233" s="277" t="str">
        <f>IF(OCS!G232="","",OCS!G232)</f>
        <v/>
      </c>
      <c r="H233" s="122"/>
      <c r="I233" s="89"/>
      <c r="J233" s="89"/>
      <c r="K233" s="118" t="str">
        <f t="shared" si="18"/>
        <v/>
      </c>
      <c r="L233" s="118" t="str">
        <f t="shared" si="19"/>
        <v/>
      </c>
      <c r="M233" s="254" t="str">
        <f t="shared" si="20"/>
        <v/>
      </c>
      <c r="N233" s="285" t="str">
        <f t="shared" si="21"/>
        <v/>
      </c>
      <c r="O233" s="287" t="str">
        <f t="shared" si="22"/>
        <v/>
      </c>
      <c r="P233" s="259"/>
      <c r="Q233" s="126"/>
    </row>
    <row r="234" spans="1:17" ht="20.100000000000001" customHeight="1" x14ac:dyDescent="0.25">
      <c r="A234" s="243">
        <v>228</v>
      </c>
      <c r="B234" s="277" t="str">
        <f>IF(OCS!B233="","",OCS!B233)</f>
        <v/>
      </c>
      <c r="C234" s="277" t="str">
        <f>IF(OCS!C233="","",OCS!C233)</f>
        <v/>
      </c>
      <c r="D234" s="307" t="str">
        <f>IF(OCS!D233="","",OCS!D233)</f>
        <v/>
      </c>
      <c r="E234" s="307" t="str">
        <f>IF(OCS!E233="","",OCS!E233)</f>
        <v/>
      </c>
      <c r="F234" s="277" t="str">
        <f>IF(OCS!F233="","",OCS!F233)</f>
        <v/>
      </c>
      <c r="G234" s="277" t="str">
        <f>IF(OCS!G233="","",OCS!G233)</f>
        <v/>
      </c>
      <c r="H234" s="122"/>
      <c r="I234" s="89"/>
      <c r="J234" s="89"/>
      <c r="K234" s="118" t="str">
        <f t="shared" si="18"/>
        <v/>
      </c>
      <c r="L234" s="118" t="str">
        <f t="shared" si="19"/>
        <v/>
      </c>
      <c r="M234" s="254" t="str">
        <f t="shared" si="20"/>
        <v/>
      </c>
      <c r="N234" s="285" t="str">
        <f t="shared" si="21"/>
        <v/>
      </c>
      <c r="O234" s="287" t="str">
        <f t="shared" si="22"/>
        <v/>
      </c>
      <c r="P234" s="259"/>
      <c r="Q234" s="126"/>
    </row>
    <row r="235" spans="1:17" ht="20.100000000000001" customHeight="1" x14ac:dyDescent="0.25">
      <c r="A235" s="243">
        <v>229</v>
      </c>
      <c r="B235" s="277" t="str">
        <f>IF(OCS!B234="","",OCS!B234)</f>
        <v/>
      </c>
      <c r="C235" s="277" t="str">
        <f>IF(OCS!C234="","",OCS!C234)</f>
        <v/>
      </c>
      <c r="D235" s="307" t="str">
        <f>IF(OCS!D234="","",OCS!D234)</f>
        <v/>
      </c>
      <c r="E235" s="307" t="str">
        <f>IF(OCS!E234="","",OCS!E234)</f>
        <v/>
      </c>
      <c r="F235" s="277" t="str">
        <f>IF(OCS!F234="","",OCS!F234)</f>
        <v/>
      </c>
      <c r="G235" s="277" t="str">
        <f>IF(OCS!G234="","",OCS!G234)</f>
        <v/>
      </c>
      <c r="H235" s="122"/>
      <c r="I235" s="89"/>
      <c r="J235" s="89"/>
      <c r="K235" s="118" t="str">
        <f t="shared" si="18"/>
        <v/>
      </c>
      <c r="L235" s="118" t="str">
        <f t="shared" si="19"/>
        <v/>
      </c>
      <c r="M235" s="254" t="str">
        <f t="shared" si="20"/>
        <v/>
      </c>
      <c r="N235" s="285" t="str">
        <f t="shared" si="21"/>
        <v/>
      </c>
      <c r="O235" s="287" t="str">
        <f t="shared" si="22"/>
        <v/>
      </c>
      <c r="P235" s="259"/>
      <c r="Q235" s="126"/>
    </row>
    <row r="236" spans="1:17" ht="20.100000000000001" customHeight="1" x14ac:dyDescent="0.25">
      <c r="A236" s="243">
        <v>230</v>
      </c>
      <c r="B236" s="277" t="str">
        <f>IF(OCS!B235="","",OCS!B235)</f>
        <v/>
      </c>
      <c r="C236" s="277" t="str">
        <f>IF(OCS!C235="","",OCS!C235)</f>
        <v/>
      </c>
      <c r="D236" s="307" t="str">
        <f>IF(OCS!D235="","",OCS!D235)</f>
        <v/>
      </c>
      <c r="E236" s="307" t="str">
        <f>IF(OCS!E235="","",OCS!E235)</f>
        <v/>
      </c>
      <c r="F236" s="277" t="str">
        <f>IF(OCS!F235="","",OCS!F235)</f>
        <v/>
      </c>
      <c r="G236" s="277" t="str">
        <f>IF(OCS!G235="","",OCS!G235)</f>
        <v/>
      </c>
      <c r="H236" s="122"/>
      <c r="I236" s="89"/>
      <c r="J236" s="89"/>
      <c r="K236" s="118" t="str">
        <f t="shared" si="18"/>
        <v/>
      </c>
      <c r="L236" s="118" t="str">
        <f t="shared" si="19"/>
        <v/>
      </c>
      <c r="M236" s="254" t="str">
        <f t="shared" si="20"/>
        <v/>
      </c>
      <c r="N236" s="285" t="str">
        <f t="shared" si="21"/>
        <v/>
      </c>
      <c r="O236" s="287" t="str">
        <f t="shared" si="22"/>
        <v/>
      </c>
      <c r="P236" s="259"/>
      <c r="Q236" s="126"/>
    </row>
    <row r="237" spans="1:17" ht="20.100000000000001" customHeight="1" x14ac:dyDescent="0.25">
      <c r="A237" s="243">
        <v>231</v>
      </c>
      <c r="B237" s="277" t="str">
        <f>IF(OCS!B236="","",OCS!B236)</f>
        <v/>
      </c>
      <c r="C237" s="277" t="str">
        <f>IF(OCS!C236="","",OCS!C236)</f>
        <v/>
      </c>
      <c r="D237" s="307" t="str">
        <f>IF(OCS!D236="","",OCS!D236)</f>
        <v/>
      </c>
      <c r="E237" s="307" t="str">
        <f>IF(OCS!E236="","",OCS!E236)</f>
        <v/>
      </c>
      <c r="F237" s="277" t="str">
        <f>IF(OCS!F236="","",OCS!F236)</f>
        <v/>
      </c>
      <c r="G237" s="277" t="str">
        <f>IF(OCS!G236="","",OCS!G236)</f>
        <v/>
      </c>
      <c r="H237" s="122"/>
      <c r="I237" s="89"/>
      <c r="J237" s="89"/>
      <c r="K237" s="118" t="str">
        <f t="shared" si="18"/>
        <v/>
      </c>
      <c r="L237" s="118" t="str">
        <f t="shared" si="19"/>
        <v/>
      </c>
      <c r="M237" s="254" t="str">
        <f t="shared" si="20"/>
        <v/>
      </c>
      <c r="N237" s="285" t="str">
        <f t="shared" si="21"/>
        <v/>
      </c>
      <c r="O237" s="287" t="str">
        <f t="shared" si="22"/>
        <v/>
      </c>
      <c r="P237" s="259"/>
      <c r="Q237" s="126"/>
    </row>
    <row r="238" spans="1:17" ht="20.100000000000001" customHeight="1" x14ac:dyDescent="0.25">
      <c r="A238" s="243">
        <v>232</v>
      </c>
      <c r="B238" s="277" t="str">
        <f>IF(OCS!B237="","",OCS!B237)</f>
        <v/>
      </c>
      <c r="C238" s="277" t="str">
        <f>IF(OCS!C237="","",OCS!C237)</f>
        <v/>
      </c>
      <c r="D238" s="307" t="str">
        <f>IF(OCS!D237="","",OCS!D237)</f>
        <v/>
      </c>
      <c r="E238" s="307" t="str">
        <f>IF(OCS!E237="","",OCS!E237)</f>
        <v/>
      </c>
      <c r="F238" s="277" t="str">
        <f>IF(OCS!F237="","",OCS!F237)</f>
        <v/>
      </c>
      <c r="G238" s="277" t="str">
        <f>IF(OCS!G237="","",OCS!G237)</f>
        <v/>
      </c>
      <c r="H238" s="122"/>
      <c r="I238" s="89"/>
      <c r="J238" s="89"/>
      <c r="K238" s="118" t="str">
        <f t="shared" si="18"/>
        <v/>
      </c>
      <c r="L238" s="118" t="str">
        <f t="shared" si="19"/>
        <v/>
      </c>
      <c r="M238" s="254" t="str">
        <f t="shared" si="20"/>
        <v/>
      </c>
      <c r="N238" s="285" t="str">
        <f t="shared" si="21"/>
        <v/>
      </c>
      <c r="O238" s="287" t="str">
        <f t="shared" si="22"/>
        <v/>
      </c>
      <c r="P238" s="259"/>
      <c r="Q238" s="126"/>
    </row>
    <row r="239" spans="1:17" ht="20.100000000000001" customHeight="1" x14ac:dyDescent="0.25">
      <c r="A239" s="243">
        <v>233</v>
      </c>
      <c r="B239" s="277" t="str">
        <f>IF(OCS!B238="","",OCS!B238)</f>
        <v/>
      </c>
      <c r="C239" s="277" t="str">
        <f>IF(OCS!C238="","",OCS!C238)</f>
        <v/>
      </c>
      <c r="D239" s="307" t="str">
        <f>IF(OCS!D238="","",OCS!D238)</f>
        <v/>
      </c>
      <c r="E239" s="307" t="str">
        <f>IF(OCS!E238="","",OCS!E238)</f>
        <v/>
      </c>
      <c r="F239" s="277" t="str">
        <f>IF(OCS!F238="","",OCS!F238)</f>
        <v/>
      </c>
      <c r="G239" s="277" t="str">
        <f>IF(OCS!G238="","",OCS!G238)</f>
        <v/>
      </c>
      <c r="H239" s="122"/>
      <c r="I239" s="89"/>
      <c r="J239" s="89"/>
      <c r="K239" s="118" t="str">
        <f t="shared" si="18"/>
        <v/>
      </c>
      <c r="L239" s="118" t="str">
        <f t="shared" si="19"/>
        <v/>
      </c>
      <c r="M239" s="254" t="str">
        <f t="shared" si="20"/>
        <v/>
      </c>
      <c r="N239" s="285" t="str">
        <f t="shared" si="21"/>
        <v/>
      </c>
      <c r="O239" s="287" t="str">
        <f t="shared" si="22"/>
        <v/>
      </c>
      <c r="P239" s="259"/>
      <c r="Q239" s="126"/>
    </row>
    <row r="240" spans="1:17" ht="20.100000000000001" customHeight="1" x14ac:dyDescent="0.25">
      <c r="A240" s="243">
        <v>234</v>
      </c>
      <c r="B240" s="277" t="str">
        <f>IF(OCS!B239="","",OCS!B239)</f>
        <v/>
      </c>
      <c r="C240" s="277" t="str">
        <f>IF(OCS!C239="","",OCS!C239)</f>
        <v/>
      </c>
      <c r="D240" s="307" t="str">
        <f>IF(OCS!D239="","",OCS!D239)</f>
        <v/>
      </c>
      <c r="E240" s="307" t="str">
        <f>IF(OCS!E239="","",OCS!E239)</f>
        <v/>
      </c>
      <c r="F240" s="277" t="str">
        <f>IF(OCS!F239="","",OCS!F239)</f>
        <v/>
      </c>
      <c r="G240" s="277" t="str">
        <f>IF(OCS!G239="","",OCS!G239)</f>
        <v/>
      </c>
      <c r="H240" s="122"/>
      <c r="I240" s="89"/>
      <c r="J240" s="89"/>
      <c r="K240" s="118" t="str">
        <f t="shared" si="18"/>
        <v/>
      </c>
      <c r="L240" s="118" t="str">
        <f t="shared" si="19"/>
        <v/>
      </c>
      <c r="M240" s="254" t="str">
        <f t="shared" si="20"/>
        <v/>
      </c>
      <c r="N240" s="285" t="str">
        <f t="shared" si="21"/>
        <v/>
      </c>
      <c r="O240" s="287" t="str">
        <f t="shared" si="22"/>
        <v/>
      </c>
      <c r="P240" s="259"/>
      <c r="Q240" s="126"/>
    </row>
    <row r="241" spans="1:17" ht="20.100000000000001" customHeight="1" x14ac:dyDescent="0.25">
      <c r="A241" s="243">
        <v>235</v>
      </c>
      <c r="B241" s="277" t="str">
        <f>IF(OCS!B240="","",OCS!B240)</f>
        <v/>
      </c>
      <c r="C241" s="277" t="str">
        <f>IF(OCS!C240="","",OCS!C240)</f>
        <v/>
      </c>
      <c r="D241" s="307" t="str">
        <f>IF(OCS!D240="","",OCS!D240)</f>
        <v/>
      </c>
      <c r="E241" s="307" t="str">
        <f>IF(OCS!E240="","",OCS!E240)</f>
        <v/>
      </c>
      <c r="F241" s="277" t="str">
        <f>IF(OCS!F240="","",OCS!F240)</f>
        <v/>
      </c>
      <c r="G241" s="277" t="str">
        <f>IF(OCS!G240="","",OCS!G240)</f>
        <v/>
      </c>
      <c r="H241" s="122"/>
      <c r="I241" s="89"/>
      <c r="J241" s="89"/>
      <c r="K241" s="118" t="str">
        <f t="shared" si="18"/>
        <v/>
      </c>
      <c r="L241" s="118" t="str">
        <f t="shared" si="19"/>
        <v/>
      </c>
      <c r="M241" s="254" t="str">
        <f t="shared" si="20"/>
        <v/>
      </c>
      <c r="N241" s="285" t="str">
        <f t="shared" si="21"/>
        <v/>
      </c>
      <c r="O241" s="287" t="str">
        <f t="shared" si="22"/>
        <v/>
      </c>
      <c r="P241" s="259"/>
      <c r="Q241" s="126"/>
    </row>
    <row r="242" spans="1:17" ht="20.100000000000001" customHeight="1" x14ac:dyDescent="0.25">
      <c r="A242" s="243">
        <v>236</v>
      </c>
      <c r="B242" s="277" t="str">
        <f>IF(OCS!B241="","",OCS!B241)</f>
        <v/>
      </c>
      <c r="C242" s="277" t="str">
        <f>IF(OCS!C241="","",OCS!C241)</f>
        <v/>
      </c>
      <c r="D242" s="307" t="str">
        <f>IF(OCS!D241="","",OCS!D241)</f>
        <v/>
      </c>
      <c r="E242" s="307" t="str">
        <f>IF(OCS!E241="","",OCS!E241)</f>
        <v/>
      </c>
      <c r="F242" s="277" t="str">
        <f>IF(OCS!F241="","",OCS!F241)</f>
        <v/>
      </c>
      <c r="G242" s="277" t="str">
        <f>IF(OCS!G241="","",OCS!G241)</f>
        <v/>
      </c>
      <c r="H242" s="122"/>
      <c r="I242" s="89"/>
      <c r="J242" s="89"/>
      <c r="K242" s="118" t="str">
        <f t="shared" si="18"/>
        <v/>
      </c>
      <c r="L242" s="118" t="str">
        <f t="shared" si="19"/>
        <v/>
      </c>
      <c r="M242" s="254" t="str">
        <f t="shared" si="20"/>
        <v/>
      </c>
      <c r="N242" s="285" t="str">
        <f t="shared" si="21"/>
        <v/>
      </c>
      <c r="O242" s="287" t="str">
        <f t="shared" si="22"/>
        <v/>
      </c>
      <c r="P242" s="259"/>
      <c r="Q242" s="126"/>
    </row>
    <row r="243" spans="1:17" ht="20.100000000000001" customHeight="1" x14ac:dyDescent="0.25">
      <c r="A243" s="243">
        <v>237</v>
      </c>
      <c r="B243" s="277" t="str">
        <f>IF(OCS!B242="","",OCS!B242)</f>
        <v/>
      </c>
      <c r="C243" s="277" t="str">
        <f>IF(OCS!C242="","",OCS!C242)</f>
        <v/>
      </c>
      <c r="D243" s="307" t="str">
        <f>IF(OCS!D242="","",OCS!D242)</f>
        <v/>
      </c>
      <c r="E243" s="307" t="str">
        <f>IF(OCS!E242="","",OCS!E242)</f>
        <v/>
      </c>
      <c r="F243" s="277" t="str">
        <f>IF(OCS!F242="","",OCS!F242)</f>
        <v/>
      </c>
      <c r="G243" s="277" t="str">
        <f>IF(OCS!G242="","",OCS!G242)</f>
        <v/>
      </c>
      <c r="H243" s="122"/>
      <c r="I243" s="89"/>
      <c r="J243" s="89"/>
      <c r="K243" s="118" t="str">
        <f t="shared" si="18"/>
        <v/>
      </c>
      <c r="L243" s="118" t="str">
        <f t="shared" si="19"/>
        <v/>
      </c>
      <c r="M243" s="254" t="str">
        <f t="shared" si="20"/>
        <v/>
      </c>
      <c r="N243" s="285" t="str">
        <f t="shared" si="21"/>
        <v/>
      </c>
      <c r="O243" s="287" t="str">
        <f t="shared" si="22"/>
        <v/>
      </c>
      <c r="P243" s="259"/>
      <c r="Q243" s="126"/>
    </row>
    <row r="244" spans="1:17" ht="20.100000000000001" customHeight="1" x14ac:dyDescent="0.25">
      <c r="A244" s="243">
        <v>238</v>
      </c>
      <c r="B244" s="277" t="str">
        <f>IF(OCS!B243="","",OCS!B243)</f>
        <v/>
      </c>
      <c r="C244" s="277" t="str">
        <f>IF(OCS!C243="","",OCS!C243)</f>
        <v/>
      </c>
      <c r="D244" s="307" t="str">
        <f>IF(OCS!D243="","",OCS!D243)</f>
        <v/>
      </c>
      <c r="E244" s="307" t="str">
        <f>IF(OCS!E243="","",OCS!E243)</f>
        <v/>
      </c>
      <c r="F244" s="277" t="str">
        <f>IF(OCS!F243="","",OCS!F243)</f>
        <v/>
      </c>
      <c r="G244" s="277" t="str">
        <f>IF(OCS!G243="","",OCS!G243)</f>
        <v/>
      </c>
      <c r="H244" s="122"/>
      <c r="I244" s="89"/>
      <c r="J244" s="89"/>
      <c r="K244" s="118" t="str">
        <f t="shared" si="18"/>
        <v/>
      </c>
      <c r="L244" s="118" t="str">
        <f t="shared" si="19"/>
        <v/>
      </c>
      <c r="M244" s="254" t="str">
        <f t="shared" si="20"/>
        <v/>
      </c>
      <c r="N244" s="285" t="str">
        <f t="shared" si="21"/>
        <v/>
      </c>
      <c r="O244" s="287" t="str">
        <f t="shared" si="22"/>
        <v/>
      </c>
      <c r="P244" s="259"/>
      <c r="Q244" s="126"/>
    </row>
    <row r="245" spans="1:17" ht="20.100000000000001" customHeight="1" x14ac:dyDescent="0.25">
      <c r="A245" s="243">
        <v>239</v>
      </c>
      <c r="B245" s="277" t="str">
        <f>IF(OCS!B244="","",OCS!B244)</f>
        <v/>
      </c>
      <c r="C245" s="277" t="str">
        <f>IF(OCS!C244="","",OCS!C244)</f>
        <v/>
      </c>
      <c r="D245" s="307" t="str">
        <f>IF(OCS!D244="","",OCS!D244)</f>
        <v/>
      </c>
      <c r="E245" s="307" t="str">
        <f>IF(OCS!E244="","",OCS!E244)</f>
        <v/>
      </c>
      <c r="F245" s="277" t="str">
        <f>IF(OCS!F244="","",OCS!F244)</f>
        <v/>
      </c>
      <c r="G245" s="277" t="str">
        <f>IF(OCS!G244="","",OCS!G244)</f>
        <v/>
      </c>
      <c r="H245" s="122"/>
      <c r="I245" s="89"/>
      <c r="J245" s="89"/>
      <c r="K245" s="118" t="str">
        <f t="shared" si="18"/>
        <v/>
      </c>
      <c r="L245" s="118" t="str">
        <f t="shared" si="19"/>
        <v/>
      </c>
      <c r="M245" s="254" t="str">
        <f t="shared" si="20"/>
        <v/>
      </c>
      <c r="N245" s="285" t="str">
        <f t="shared" si="21"/>
        <v/>
      </c>
      <c r="O245" s="287" t="str">
        <f t="shared" si="22"/>
        <v/>
      </c>
      <c r="P245" s="259"/>
      <c r="Q245" s="126"/>
    </row>
    <row r="246" spans="1:17" ht="20.100000000000001" customHeight="1" x14ac:dyDescent="0.25">
      <c r="A246" s="243">
        <v>240</v>
      </c>
      <c r="B246" s="277" t="str">
        <f>IF(OCS!B245="","",OCS!B245)</f>
        <v/>
      </c>
      <c r="C246" s="277" t="str">
        <f>IF(OCS!C245="","",OCS!C245)</f>
        <v/>
      </c>
      <c r="D246" s="307" t="str">
        <f>IF(OCS!D245="","",OCS!D245)</f>
        <v/>
      </c>
      <c r="E246" s="307" t="str">
        <f>IF(OCS!E245="","",OCS!E245)</f>
        <v/>
      </c>
      <c r="F246" s="277" t="str">
        <f>IF(OCS!F245="","",OCS!F245)</f>
        <v/>
      </c>
      <c r="G246" s="277" t="str">
        <f>IF(OCS!G245="","",OCS!G245)</f>
        <v/>
      </c>
      <c r="H246" s="122"/>
      <c r="I246" s="89"/>
      <c r="J246" s="89"/>
      <c r="K246" s="118" t="str">
        <f t="shared" si="18"/>
        <v/>
      </c>
      <c r="L246" s="118" t="str">
        <f t="shared" si="19"/>
        <v/>
      </c>
      <c r="M246" s="254" t="str">
        <f t="shared" si="20"/>
        <v/>
      </c>
      <c r="N246" s="285" t="str">
        <f t="shared" si="21"/>
        <v/>
      </c>
      <c r="O246" s="287" t="str">
        <f t="shared" si="22"/>
        <v/>
      </c>
      <c r="P246" s="259"/>
      <c r="Q246" s="126"/>
    </row>
    <row r="247" spans="1:17" ht="20.100000000000001" customHeight="1" x14ac:dyDescent="0.25">
      <c r="A247" s="243">
        <v>241</v>
      </c>
      <c r="B247" s="277" t="str">
        <f>IF(OCS!B246="","",OCS!B246)</f>
        <v/>
      </c>
      <c r="C247" s="277" t="str">
        <f>IF(OCS!C246="","",OCS!C246)</f>
        <v/>
      </c>
      <c r="D247" s="307" t="str">
        <f>IF(OCS!D246="","",OCS!D246)</f>
        <v/>
      </c>
      <c r="E247" s="307" t="str">
        <f>IF(OCS!E246="","",OCS!E246)</f>
        <v/>
      </c>
      <c r="F247" s="277" t="str">
        <f>IF(OCS!F246="","",OCS!F246)</f>
        <v/>
      </c>
      <c r="G247" s="277" t="str">
        <f>IF(OCS!G246="","",OCS!G246)</f>
        <v/>
      </c>
      <c r="H247" s="122"/>
      <c r="I247" s="89"/>
      <c r="J247" s="89"/>
      <c r="K247" s="118" t="str">
        <f t="shared" si="18"/>
        <v/>
      </c>
      <c r="L247" s="118" t="str">
        <f t="shared" si="19"/>
        <v/>
      </c>
      <c r="M247" s="254" t="str">
        <f t="shared" si="20"/>
        <v/>
      </c>
      <c r="N247" s="285" t="str">
        <f t="shared" si="21"/>
        <v/>
      </c>
      <c r="O247" s="287" t="str">
        <f t="shared" si="22"/>
        <v/>
      </c>
      <c r="P247" s="259"/>
      <c r="Q247" s="126"/>
    </row>
    <row r="248" spans="1:17" ht="20.100000000000001" customHeight="1" x14ac:dyDescent="0.25">
      <c r="A248" s="243">
        <v>242</v>
      </c>
      <c r="B248" s="277" t="str">
        <f>IF(OCS!B247="","",OCS!B247)</f>
        <v/>
      </c>
      <c r="C248" s="277" t="str">
        <f>IF(OCS!C247="","",OCS!C247)</f>
        <v/>
      </c>
      <c r="D248" s="307" t="str">
        <f>IF(OCS!D247="","",OCS!D247)</f>
        <v/>
      </c>
      <c r="E248" s="307" t="str">
        <f>IF(OCS!E247="","",OCS!E247)</f>
        <v/>
      </c>
      <c r="F248" s="277" t="str">
        <f>IF(OCS!F247="","",OCS!F247)</f>
        <v/>
      </c>
      <c r="G248" s="277" t="str">
        <f>IF(OCS!G247="","",OCS!G247)</f>
        <v/>
      </c>
      <c r="H248" s="122"/>
      <c r="I248" s="89"/>
      <c r="J248" s="89"/>
      <c r="K248" s="118" t="str">
        <f t="shared" si="18"/>
        <v/>
      </c>
      <c r="L248" s="118" t="str">
        <f t="shared" si="19"/>
        <v/>
      </c>
      <c r="M248" s="254" t="str">
        <f t="shared" si="20"/>
        <v/>
      </c>
      <c r="N248" s="285" t="str">
        <f t="shared" si="21"/>
        <v/>
      </c>
      <c r="O248" s="287" t="str">
        <f t="shared" si="22"/>
        <v/>
      </c>
      <c r="P248" s="259"/>
      <c r="Q248" s="126"/>
    </row>
    <row r="249" spans="1:17" ht="20.100000000000001" customHeight="1" x14ac:dyDescent="0.25">
      <c r="A249" s="243">
        <v>243</v>
      </c>
      <c r="B249" s="277" t="str">
        <f>IF(OCS!B248="","",OCS!B248)</f>
        <v/>
      </c>
      <c r="C249" s="277" t="str">
        <f>IF(OCS!C248="","",OCS!C248)</f>
        <v/>
      </c>
      <c r="D249" s="307" t="str">
        <f>IF(OCS!D248="","",OCS!D248)</f>
        <v/>
      </c>
      <c r="E249" s="307" t="str">
        <f>IF(OCS!E248="","",OCS!E248)</f>
        <v/>
      </c>
      <c r="F249" s="277" t="str">
        <f>IF(OCS!F248="","",OCS!F248)</f>
        <v/>
      </c>
      <c r="G249" s="277" t="str">
        <f>IF(OCS!G248="","",OCS!G248)</f>
        <v/>
      </c>
      <c r="H249" s="122"/>
      <c r="I249" s="89"/>
      <c r="J249" s="89"/>
      <c r="K249" s="118" t="str">
        <f t="shared" si="18"/>
        <v/>
      </c>
      <c r="L249" s="118" t="str">
        <f t="shared" si="19"/>
        <v/>
      </c>
      <c r="M249" s="254" t="str">
        <f t="shared" si="20"/>
        <v/>
      </c>
      <c r="N249" s="285" t="str">
        <f t="shared" si="21"/>
        <v/>
      </c>
      <c r="O249" s="287" t="str">
        <f t="shared" si="22"/>
        <v/>
      </c>
      <c r="P249" s="259"/>
      <c r="Q249" s="126"/>
    </row>
    <row r="250" spans="1:17" ht="20.100000000000001" customHeight="1" x14ac:dyDescent="0.25">
      <c r="A250" s="243">
        <v>244</v>
      </c>
      <c r="B250" s="277" t="str">
        <f>IF(OCS!B249="","",OCS!B249)</f>
        <v/>
      </c>
      <c r="C250" s="277" t="str">
        <f>IF(OCS!C249="","",OCS!C249)</f>
        <v/>
      </c>
      <c r="D250" s="307" t="str">
        <f>IF(OCS!D249="","",OCS!D249)</f>
        <v/>
      </c>
      <c r="E250" s="307" t="str">
        <f>IF(OCS!E249="","",OCS!E249)</f>
        <v/>
      </c>
      <c r="F250" s="277" t="str">
        <f>IF(OCS!F249="","",OCS!F249)</f>
        <v/>
      </c>
      <c r="G250" s="277" t="str">
        <f>IF(OCS!G249="","",OCS!G249)</f>
        <v/>
      </c>
      <c r="H250" s="122"/>
      <c r="I250" s="89"/>
      <c r="J250" s="89"/>
      <c r="K250" s="118" t="str">
        <f t="shared" si="18"/>
        <v/>
      </c>
      <c r="L250" s="118" t="str">
        <f t="shared" si="19"/>
        <v/>
      </c>
      <c r="M250" s="254" t="str">
        <f t="shared" si="20"/>
        <v/>
      </c>
      <c r="N250" s="285" t="str">
        <f t="shared" si="21"/>
        <v/>
      </c>
      <c r="O250" s="287" t="str">
        <f t="shared" si="22"/>
        <v/>
      </c>
      <c r="P250" s="259"/>
      <c r="Q250" s="126"/>
    </row>
    <row r="251" spans="1:17" ht="20.100000000000001" customHeight="1" x14ac:dyDescent="0.25">
      <c r="A251" s="243">
        <v>245</v>
      </c>
      <c r="B251" s="277" t="str">
        <f>IF(OCS!B250="","",OCS!B250)</f>
        <v/>
      </c>
      <c r="C251" s="277" t="str">
        <f>IF(OCS!C250="","",OCS!C250)</f>
        <v/>
      </c>
      <c r="D251" s="307" t="str">
        <f>IF(OCS!D250="","",OCS!D250)</f>
        <v/>
      </c>
      <c r="E251" s="307" t="str">
        <f>IF(OCS!E250="","",OCS!E250)</f>
        <v/>
      </c>
      <c r="F251" s="277" t="str">
        <f>IF(OCS!F250="","",OCS!F250)</f>
        <v/>
      </c>
      <c r="G251" s="277" t="str">
        <f>IF(OCS!G250="","",OCS!G250)</f>
        <v/>
      </c>
      <c r="H251" s="122"/>
      <c r="I251" s="89"/>
      <c r="J251" s="89"/>
      <c r="K251" s="118" t="str">
        <f t="shared" si="18"/>
        <v/>
      </c>
      <c r="L251" s="118" t="str">
        <f t="shared" si="19"/>
        <v/>
      </c>
      <c r="M251" s="254" t="str">
        <f t="shared" si="20"/>
        <v/>
      </c>
      <c r="N251" s="285" t="str">
        <f t="shared" si="21"/>
        <v/>
      </c>
      <c r="O251" s="287" t="str">
        <f t="shared" si="22"/>
        <v/>
      </c>
      <c r="P251" s="259"/>
      <c r="Q251" s="126"/>
    </row>
    <row r="252" spans="1:17" ht="20.100000000000001" customHeight="1" x14ac:dyDescent="0.25">
      <c r="A252" s="243">
        <v>246</v>
      </c>
      <c r="B252" s="277" t="str">
        <f>IF(OCS!B251="","",OCS!B251)</f>
        <v/>
      </c>
      <c r="C252" s="277" t="str">
        <f>IF(OCS!C251="","",OCS!C251)</f>
        <v/>
      </c>
      <c r="D252" s="307" t="str">
        <f>IF(OCS!D251="","",OCS!D251)</f>
        <v/>
      </c>
      <c r="E252" s="307" t="str">
        <f>IF(OCS!E251="","",OCS!E251)</f>
        <v/>
      </c>
      <c r="F252" s="277" t="str">
        <f>IF(OCS!F251="","",OCS!F251)</f>
        <v/>
      </c>
      <c r="G252" s="277" t="str">
        <f>IF(OCS!G251="","",OCS!G251)</f>
        <v/>
      </c>
      <c r="H252" s="122"/>
      <c r="I252" s="89"/>
      <c r="J252" s="89"/>
      <c r="K252" s="118" t="str">
        <f t="shared" si="18"/>
        <v/>
      </c>
      <c r="L252" s="118" t="str">
        <f t="shared" si="19"/>
        <v/>
      </c>
      <c r="M252" s="254" t="str">
        <f t="shared" si="20"/>
        <v/>
      </c>
      <c r="N252" s="285" t="str">
        <f t="shared" si="21"/>
        <v/>
      </c>
      <c r="O252" s="287" t="str">
        <f t="shared" si="22"/>
        <v/>
      </c>
      <c r="P252" s="259"/>
      <c r="Q252" s="126"/>
    </row>
    <row r="253" spans="1:17" ht="20.100000000000001" customHeight="1" x14ac:dyDescent="0.25">
      <c r="A253" s="243">
        <v>247</v>
      </c>
      <c r="B253" s="277" t="str">
        <f>IF(OCS!B252="","",OCS!B252)</f>
        <v/>
      </c>
      <c r="C253" s="277" t="str">
        <f>IF(OCS!C252="","",OCS!C252)</f>
        <v/>
      </c>
      <c r="D253" s="307" t="str">
        <f>IF(OCS!D252="","",OCS!D252)</f>
        <v/>
      </c>
      <c r="E253" s="307" t="str">
        <f>IF(OCS!E252="","",OCS!E252)</f>
        <v/>
      </c>
      <c r="F253" s="277" t="str">
        <f>IF(OCS!F252="","",OCS!F252)</f>
        <v/>
      </c>
      <c r="G253" s="277" t="str">
        <f>IF(OCS!G252="","",OCS!G252)</f>
        <v/>
      </c>
      <c r="H253" s="122"/>
      <c r="I253" s="89"/>
      <c r="J253" s="89"/>
      <c r="K253" s="118" t="str">
        <f t="shared" si="18"/>
        <v/>
      </c>
      <c r="L253" s="118" t="str">
        <f t="shared" si="19"/>
        <v/>
      </c>
      <c r="M253" s="254" t="str">
        <f t="shared" si="20"/>
        <v/>
      </c>
      <c r="N253" s="285" t="str">
        <f t="shared" si="21"/>
        <v/>
      </c>
      <c r="O253" s="287" t="str">
        <f t="shared" si="22"/>
        <v/>
      </c>
      <c r="P253" s="259"/>
      <c r="Q253" s="126"/>
    </row>
    <row r="254" spans="1:17" ht="20.100000000000001" customHeight="1" x14ac:dyDescent="0.25">
      <c r="A254" s="243">
        <v>248</v>
      </c>
      <c r="B254" s="277" t="str">
        <f>IF(OCS!B253="","",OCS!B253)</f>
        <v/>
      </c>
      <c r="C254" s="277" t="str">
        <f>IF(OCS!C253="","",OCS!C253)</f>
        <v/>
      </c>
      <c r="D254" s="307" t="str">
        <f>IF(OCS!D253="","",OCS!D253)</f>
        <v/>
      </c>
      <c r="E254" s="307" t="str">
        <f>IF(OCS!E253="","",OCS!E253)</f>
        <v/>
      </c>
      <c r="F254" s="277" t="str">
        <f>IF(OCS!F253="","",OCS!F253)</f>
        <v/>
      </c>
      <c r="G254" s="277" t="str">
        <f>IF(OCS!G253="","",OCS!G253)</f>
        <v/>
      </c>
      <c r="H254" s="122"/>
      <c r="I254" s="89"/>
      <c r="J254" s="89"/>
      <c r="K254" s="118" t="str">
        <f t="shared" si="18"/>
        <v/>
      </c>
      <c r="L254" s="118" t="str">
        <f t="shared" si="19"/>
        <v/>
      </c>
      <c r="M254" s="254" t="str">
        <f t="shared" si="20"/>
        <v/>
      </c>
      <c r="N254" s="285" t="str">
        <f t="shared" si="21"/>
        <v/>
      </c>
      <c r="O254" s="287" t="str">
        <f t="shared" si="22"/>
        <v/>
      </c>
      <c r="P254" s="259"/>
      <c r="Q254" s="126"/>
    </row>
    <row r="255" spans="1:17" ht="20.100000000000001" customHeight="1" x14ac:dyDescent="0.25">
      <c r="A255" s="243">
        <v>249</v>
      </c>
      <c r="B255" s="277" t="str">
        <f>IF(OCS!B254="","",OCS!B254)</f>
        <v/>
      </c>
      <c r="C255" s="277" t="str">
        <f>IF(OCS!C254="","",OCS!C254)</f>
        <v/>
      </c>
      <c r="D255" s="307" t="str">
        <f>IF(OCS!D254="","",OCS!D254)</f>
        <v/>
      </c>
      <c r="E255" s="307" t="str">
        <f>IF(OCS!E254="","",OCS!E254)</f>
        <v/>
      </c>
      <c r="F255" s="277" t="str">
        <f>IF(OCS!F254="","",OCS!F254)</f>
        <v/>
      </c>
      <c r="G255" s="277" t="str">
        <f>IF(OCS!G254="","",OCS!G254)</f>
        <v/>
      </c>
      <c r="H255" s="122"/>
      <c r="I255" s="89"/>
      <c r="J255" s="89"/>
      <c r="K255" s="118" t="str">
        <f t="shared" si="18"/>
        <v/>
      </c>
      <c r="L255" s="118" t="str">
        <f t="shared" si="19"/>
        <v/>
      </c>
      <c r="M255" s="254" t="str">
        <f t="shared" si="20"/>
        <v/>
      </c>
      <c r="N255" s="285" t="str">
        <f t="shared" si="21"/>
        <v/>
      </c>
      <c r="O255" s="287" t="str">
        <f t="shared" si="22"/>
        <v/>
      </c>
      <c r="P255" s="259"/>
      <c r="Q255" s="126"/>
    </row>
    <row r="256" spans="1:17" ht="20.100000000000001" customHeight="1" x14ac:dyDescent="0.25">
      <c r="A256" s="243">
        <v>250</v>
      </c>
      <c r="B256" s="277" t="str">
        <f>IF(OCS!B255="","",OCS!B255)</f>
        <v/>
      </c>
      <c r="C256" s="277" t="str">
        <f>IF(OCS!C255="","",OCS!C255)</f>
        <v/>
      </c>
      <c r="D256" s="307" t="str">
        <f>IF(OCS!D255="","",OCS!D255)</f>
        <v/>
      </c>
      <c r="E256" s="307" t="str">
        <f>IF(OCS!E255="","",OCS!E255)</f>
        <v/>
      </c>
      <c r="F256" s="277" t="str">
        <f>IF(OCS!F255="","",OCS!F255)</f>
        <v/>
      </c>
      <c r="G256" s="277" t="str">
        <f>IF(OCS!G255="","",OCS!G255)</f>
        <v/>
      </c>
      <c r="H256" s="122"/>
      <c r="I256" s="89"/>
      <c r="J256" s="89"/>
      <c r="K256" s="118" t="str">
        <f t="shared" si="18"/>
        <v/>
      </c>
      <c r="L256" s="118" t="str">
        <f t="shared" si="19"/>
        <v/>
      </c>
      <c r="M256" s="254" t="str">
        <f t="shared" si="20"/>
        <v/>
      </c>
      <c r="N256" s="285" t="str">
        <f t="shared" si="21"/>
        <v/>
      </c>
      <c r="O256" s="287" t="str">
        <f t="shared" si="22"/>
        <v/>
      </c>
      <c r="P256" s="259"/>
      <c r="Q256" s="126"/>
    </row>
    <row r="257" spans="1:17" ht="20.100000000000001" customHeight="1" x14ac:dyDescent="0.25">
      <c r="A257" s="243">
        <v>251</v>
      </c>
      <c r="B257" s="277" t="str">
        <f>IF(OCS!B256="","",OCS!B256)</f>
        <v/>
      </c>
      <c r="C257" s="277" t="str">
        <f>IF(OCS!C256="","",OCS!C256)</f>
        <v/>
      </c>
      <c r="D257" s="307" t="str">
        <f>IF(OCS!D256="","",OCS!D256)</f>
        <v/>
      </c>
      <c r="E257" s="307" t="str">
        <f>IF(OCS!E256="","",OCS!E256)</f>
        <v/>
      </c>
      <c r="F257" s="277" t="str">
        <f>IF(OCS!F256="","",OCS!F256)</f>
        <v/>
      </c>
      <c r="G257" s="277" t="str">
        <f>IF(OCS!G256="","",OCS!G256)</f>
        <v/>
      </c>
      <c r="H257" s="122"/>
      <c r="I257" s="89"/>
      <c r="J257" s="89"/>
      <c r="K257" s="118" t="str">
        <f t="shared" si="18"/>
        <v/>
      </c>
      <c r="L257" s="118" t="str">
        <f t="shared" si="19"/>
        <v/>
      </c>
      <c r="M257" s="254" t="str">
        <f t="shared" si="20"/>
        <v/>
      </c>
      <c r="N257" s="285" t="str">
        <f t="shared" si="21"/>
        <v/>
      </c>
      <c r="O257" s="287" t="str">
        <f t="shared" si="22"/>
        <v/>
      </c>
      <c r="P257" s="259"/>
      <c r="Q257" s="126"/>
    </row>
    <row r="258" spans="1:17" ht="20.100000000000001" customHeight="1" x14ac:dyDescent="0.25">
      <c r="A258" s="243">
        <v>252</v>
      </c>
      <c r="B258" s="277" t="str">
        <f>IF(OCS!B257="","",OCS!B257)</f>
        <v/>
      </c>
      <c r="C258" s="277" t="str">
        <f>IF(OCS!C257="","",OCS!C257)</f>
        <v/>
      </c>
      <c r="D258" s="307" t="str">
        <f>IF(OCS!D257="","",OCS!D257)</f>
        <v/>
      </c>
      <c r="E258" s="307" t="str">
        <f>IF(OCS!E257="","",OCS!E257)</f>
        <v/>
      </c>
      <c r="F258" s="277" t="str">
        <f>IF(OCS!F257="","",OCS!F257)</f>
        <v/>
      </c>
      <c r="G258" s="277" t="str">
        <f>IF(OCS!G257="","",OCS!G257)</f>
        <v/>
      </c>
      <c r="H258" s="122"/>
      <c r="I258" s="89"/>
      <c r="J258" s="89"/>
      <c r="K258" s="118" t="str">
        <f t="shared" si="18"/>
        <v/>
      </c>
      <c r="L258" s="118" t="str">
        <f t="shared" si="19"/>
        <v/>
      </c>
      <c r="M258" s="254" t="str">
        <f t="shared" si="20"/>
        <v/>
      </c>
      <c r="N258" s="285" t="str">
        <f t="shared" si="21"/>
        <v/>
      </c>
      <c r="O258" s="287" t="str">
        <f t="shared" si="22"/>
        <v/>
      </c>
      <c r="P258" s="259"/>
      <c r="Q258" s="126"/>
    </row>
    <row r="259" spans="1:17" ht="20.100000000000001" customHeight="1" x14ac:dyDescent="0.25">
      <c r="A259" s="243">
        <v>253</v>
      </c>
      <c r="B259" s="277" t="str">
        <f>IF(OCS!B258="","",OCS!B258)</f>
        <v/>
      </c>
      <c r="C259" s="277" t="str">
        <f>IF(OCS!C258="","",OCS!C258)</f>
        <v/>
      </c>
      <c r="D259" s="307" t="str">
        <f>IF(OCS!D258="","",OCS!D258)</f>
        <v/>
      </c>
      <c r="E259" s="307" t="str">
        <f>IF(OCS!E258="","",OCS!E258)</f>
        <v/>
      </c>
      <c r="F259" s="277" t="str">
        <f>IF(OCS!F258="","",OCS!F258)</f>
        <v/>
      </c>
      <c r="G259" s="277" t="str">
        <f>IF(OCS!G258="","",OCS!G258)</f>
        <v/>
      </c>
      <c r="H259" s="122"/>
      <c r="I259" s="89"/>
      <c r="J259" s="89"/>
      <c r="K259" s="118" t="str">
        <f t="shared" si="18"/>
        <v/>
      </c>
      <c r="L259" s="118" t="str">
        <f t="shared" si="19"/>
        <v/>
      </c>
      <c r="M259" s="254" t="str">
        <f t="shared" si="20"/>
        <v/>
      </c>
      <c r="N259" s="285" t="str">
        <f t="shared" si="21"/>
        <v/>
      </c>
      <c r="O259" s="287" t="str">
        <f t="shared" si="22"/>
        <v/>
      </c>
      <c r="P259" s="259"/>
      <c r="Q259" s="126"/>
    </row>
    <row r="260" spans="1:17" ht="20.100000000000001" customHeight="1" x14ac:dyDescent="0.25">
      <c r="A260" s="243">
        <v>254</v>
      </c>
      <c r="B260" s="277" t="str">
        <f>IF(OCS!B259="","",OCS!B259)</f>
        <v/>
      </c>
      <c r="C260" s="277" t="str">
        <f>IF(OCS!C259="","",OCS!C259)</f>
        <v/>
      </c>
      <c r="D260" s="307" t="str">
        <f>IF(OCS!D259="","",OCS!D259)</f>
        <v/>
      </c>
      <c r="E260" s="307" t="str">
        <f>IF(OCS!E259="","",OCS!E259)</f>
        <v/>
      </c>
      <c r="F260" s="277" t="str">
        <f>IF(OCS!F259="","",OCS!F259)</f>
        <v/>
      </c>
      <c r="G260" s="277" t="str">
        <f>IF(OCS!G259="","",OCS!G259)</f>
        <v/>
      </c>
      <c r="H260" s="122"/>
      <c r="I260" s="89"/>
      <c r="J260" s="89"/>
      <c r="K260" s="118" t="str">
        <f t="shared" si="18"/>
        <v/>
      </c>
      <c r="L260" s="118" t="str">
        <f t="shared" si="19"/>
        <v/>
      </c>
      <c r="M260" s="254" t="str">
        <f t="shared" si="20"/>
        <v/>
      </c>
      <c r="N260" s="285" t="str">
        <f t="shared" si="21"/>
        <v/>
      </c>
      <c r="O260" s="287" t="str">
        <f t="shared" si="22"/>
        <v/>
      </c>
      <c r="P260" s="259"/>
      <c r="Q260" s="126"/>
    </row>
    <row r="261" spans="1:17" ht="20.100000000000001" customHeight="1" x14ac:dyDescent="0.25">
      <c r="A261" s="243">
        <v>255</v>
      </c>
      <c r="B261" s="277" t="str">
        <f>IF(OCS!B260="","",OCS!B260)</f>
        <v/>
      </c>
      <c r="C261" s="277" t="str">
        <f>IF(OCS!C260="","",OCS!C260)</f>
        <v/>
      </c>
      <c r="D261" s="307" t="str">
        <f>IF(OCS!D260="","",OCS!D260)</f>
        <v/>
      </c>
      <c r="E261" s="307" t="str">
        <f>IF(OCS!E260="","",OCS!E260)</f>
        <v/>
      </c>
      <c r="F261" s="277" t="str">
        <f>IF(OCS!F260="","",OCS!F260)</f>
        <v/>
      </c>
      <c r="G261" s="277" t="str">
        <f>IF(OCS!G260="","",OCS!G260)</f>
        <v/>
      </c>
      <c r="H261" s="122"/>
      <c r="I261" s="89"/>
      <c r="J261" s="89"/>
      <c r="K261" s="118" t="str">
        <f t="shared" si="18"/>
        <v/>
      </c>
      <c r="L261" s="118" t="str">
        <f t="shared" si="19"/>
        <v/>
      </c>
      <c r="M261" s="254" t="str">
        <f t="shared" si="20"/>
        <v/>
      </c>
      <c r="N261" s="285" t="str">
        <f t="shared" si="21"/>
        <v/>
      </c>
      <c r="O261" s="287" t="str">
        <f t="shared" si="22"/>
        <v/>
      </c>
      <c r="P261" s="259"/>
      <c r="Q261" s="126"/>
    </row>
    <row r="262" spans="1:17" ht="20.100000000000001" customHeight="1" x14ac:dyDescent="0.25">
      <c r="A262" s="243">
        <v>256</v>
      </c>
      <c r="B262" s="277" t="str">
        <f>IF(OCS!B261="","",OCS!B261)</f>
        <v/>
      </c>
      <c r="C262" s="277" t="str">
        <f>IF(OCS!C261="","",OCS!C261)</f>
        <v/>
      </c>
      <c r="D262" s="307" t="str">
        <f>IF(OCS!D261="","",OCS!D261)</f>
        <v/>
      </c>
      <c r="E262" s="307" t="str">
        <f>IF(OCS!E261="","",OCS!E261)</f>
        <v/>
      </c>
      <c r="F262" s="277" t="str">
        <f>IF(OCS!F261="","",OCS!F261)</f>
        <v/>
      </c>
      <c r="G262" s="277" t="str">
        <f>IF(OCS!G261="","",OCS!G261)</f>
        <v/>
      </c>
      <c r="H262" s="122"/>
      <c r="I262" s="89"/>
      <c r="J262" s="89"/>
      <c r="K262" s="118" t="str">
        <f t="shared" si="18"/>
        <v/>
      </c>
      <c r="L262" s="118" t="str">
        <f t="shared" si="19"/>
        <v/>
      </c>
      <c r="M262" s="254" t="str">
        <f t="shared" si="20"/>
        <v/>
      </c>
      <c r="N262" s="285" t="str">
        <f t="shared" si="21"/>
        <v/>
      </c>
      <c r="O262" s="287" t="str">
        <f t="shared" si="22"/>
        <v/>
      </c>
      <c r="P262" s="259"/>
      <c r="Q262" s="126"/>
    </row>
    <row r="263" spans="1:17" ht="20.100000000000001" customHeight="1" x14ac:dyDescent="0.25">
      <c r="A263" s="243">
        <v>257</v>
      </c>
      <c r="B263" s="277" t="str">
        <f>IF(OCS!B262="","",OCS!B262)</f>
        <v/>
      </c>
      <c r="C263" s="277" t="str">
        <f>IF(OCS!C262="","",OCS!C262)</f>
        <v/>
      </c>
      <c r="D263" s="307" t="str">
        <f>IF(OCS!D262="","",OCS!D262)</f>
        <v/>
      </c>
      <c r="E263" s="307" t="str">
        <f>IF(OCS!E262="","",OCS!E262)</f>
        <v/>
      </c>
      <c r="F263" s="277" t="str">
        <f>IF(OCS!F262="","",OCS!F262)</f>
        <v/>
      </c>
      <c r="G263" s="277" t="str">
        <f>IF(OCS!G262="","",OCS!G262)</f>
        <v/>
      </c>
      <c r="H263" s="122"/>
      <c r="I263" s="89"/>
      <c r="J263" s="89"/>
      <c r="K263" s="118" t="str">
        <f t="shared" si="18"/>
        <v/>
      </c>
      <c r="L263" s="118" t="str">
        <f t="shared" si="19"/>
        <v/>
      </c>
      <c r="M263" s="254" t="str">
        <f t="shared" si="20"/>
        <v/>
      </c>
      <c r="N263" s="285" t="str">
        <f t="shared" si="21"/>
        <v/>
      </c>
      <c r="O263" s="287" t="str">
        <f t="shared" si="22"/>
        <v/>
      </c>
      <c r="P263" s="259"/>
      <c r="Q263" s="126"/>
    </row>
    <row r="264" spans="1:17" ht="20.100000000000001" customHeight="1" x14ac:dyDescent="0.25">
      <c r="A264" s="243">
        <v>258</v>
      </c>
      <c r="B264" s="277" t="str">
        <f>IF(OCS!B263="","",OCS!B263)</f>
        <v/>
      </c>
      <c r="C264" s="277" t="str">
        <f>IF(OCS!C263="","",OCS!C263)</f>
        <v/>
      </c>
      <c r="D264" s="307" t="str">
        <f>IF(OCS!D263="","",OCS!D263)</f>
        <v/>
      </c>
      <c r="E264" s="307" t="str">
        <f>IF(OCS!E263="","",OCS!E263)</f>
        <v/>
      </c>
      <c r="F264" s="277" t="str">
        <f>IF(OCS!F263="","",OCS!F263)</f>
        <v/>
      </c>
      <c r="G264" s="277" t="str">
        <f>IF(OCS!G263="","",OCS!G263)</f>
        <v/>
      </c>
      <c r="H264" s="122"/>
      <c r="I264" s="89"/>
      <c r="J264" s="89"/>
      <c r="K264" s="118" t="str">
        <f t="shared" ref="K264:K327" si="23">IF(H264="","",IF(AND(H264="Internes",I264&gt;=12),5.19,IF(AND(H264="Internes",I264&lt;12),11.42,IF(AND(H264="Mayotte",I264&gt;=12),12,IF(AND(H264="Mayotte",I264&lt;12),21.53,IF(AND(H264="Hors territoire",I264&gt;=12),23.73,IF(AND(H264="Hors territoire",I264&lt;12),39.97,"")))))))</f>
        <v/>
      </c>
      <c r="L264" s="118" t="str">
        <f t="shared" ref="L264:L327" si="24">IF(H264="","",IF(AND(H264="Internes",I264&gt;=12),5.19*J264*I264,IF(AND(H264="Internes",I264&lt;12),11.42*J264*I264,IF(AND(H264="Mayotte",I264&gt;=12),12*J264*I264,IF(AND(H264="Mayotte",I264&lt;12),21.53*J264*I264,IF(AND(H264="Hors territoire",I264&gt;=12),23.73*J264*I264,IF(AND(H264="Hors territoire",I264&lt;12),39.97*J264*I264,"")))))))</f>
        <v/>
      </c>
      <c r="M264" s="254" t="str">
        <f t="shared" ref="M264:M327" si="25">IF(OR(G264="",L264=""),"",IF($L264&gt;G264,"Le montant éligible ne peut être supérieur au montant présenté",""))</f>
        <v/>
      </c>
      <c r="N264" s="285" t="str">
        <f t="shared" ref="N264:N327" si="26">IF(L264="","",MIN(L264,G264))</f>
        <v/>
      </c>
      <c r="O264" s="287" t="str">
        <f t="shared" ref="O264:O327" si="27">IF(MIN(L264,N264)=0,"",MIN(L264,N264))</f>
        <v/>
      </c>
      <c r="P264" s="259"/>
      <c r="Q264" s="126"/>
    </row>
    <row r="265" spans="1:17" ht="20.100000000000001" customHeight="1" x14ac:dyDescent="0.25">
      <c r="A265" s="243">
        <v>259</v>
      </c>
      <c r="B265" s="277" t="str">
        <f>IF(OCS!B264="","",OCS!B264)</f>
        <v/>
      </c>
      <c r="C265" s="277" t="str">
        <f>IF(OCS!C264="","",OCS!C264)</f>
        <v/>
      </c>
      <c r="D265" s="307" t="str">
        <f>IF(OCS!D264="","",OCS!D264)</f>
        <v/>
      </c>
      <c r="E265" s="307" t="str">
        <f>IF(OCS!E264="","",OCS!E264)</f>
        <v/>
      </c>
      <c r="F265" s="277" t="str">
        <f>IF(OCS!F264="","",OCS!F264)</f>
        <v/>
      </c>
      <c r="G265" s="277" t="str">
        <f>IF(OCS!G264="","",OCS!G264)</f>
        <v/>
      </c>
      <c r="H265" s="122"/>
      <c r="I265" s="89"/>
      <c r="J265" s="89"/>
      <c r="K265" s="118" t="str">
        <f t="shared" si="23"/>
        <v/>
      </c>
      <c r="L265" s="118" t="str">
        <f t="shared" si="24"/>
        <v/>
      </c>
      <c r="M265" s="254" t="str">
        <f t="shared" si="25"/>
        <v/>
      </c>
      <c r="N265" s="285" t="str">
        <f t="shared" si="26"/>
        <v/>
      </c>
      <c r="O265" s="287" t="str">
        <f t="shared" si="27"/>
        <v/>
      </c>
      <c r="P265" s="259"/>
      <c r="Q265" s="126"/>
    </row>
    <row r="266" spans="1:17" ht="20.100000000000001" customHeight="1" x14ac:dyDescent="0.25">
      <c r="A266" s="243">
        <v>260</v>
      </c>
      <c r="B266" s="277" t="str">
        <f>IF(OCS!B265="","",OCS!B265)</f>
        <v/>
      </c>
      <c r="C266" s="277" t="str">
        <f>IF(OCS!C265="","",OCS!C265)</f>
        <v/>
      </c>
      <c r="D266" s="307" t="str">
        <f>IF(OCS!D265="","",OCS!D265)</f>
        <v/>
      </c>
      <c r="E266" s="307" t="str">
        <f>IF(OCS!E265="","",OCS!E265)</f>
        <v/>
      </c>
      <c r="F266" s="277" t="str">
        <f>IF(OCS!F265="","",OCS!F265)</f>
        <v/>
      </c>
      <c r="G266" s="277" t="str">
        <f>IF(OCS!G265="","",OCS!G265)</f>
        <v/>
      </c>
      <c r="H266" s="122"/>
      <c r="I266" s="89"/>
      <c r="J266" s="89"/>
      <c r="K266" s="118" t="str">
        <f t="shared" si="23"/>
        <v/>
      </c>
      <c r="L266" s="118" t="str">
        <f t="shared" si="24"/>
        <v/>
      </c>
      <c r="M266" s="254" t="str">
        <f t="shared" si="25"/>
        <v/>
      </c>
      <c r="N266" s="285" t="str">
        <f t="shared" si="26"/>
        <v/>
      </c>
      <c r="O266" s="287" t="str">
        <f t="shared" si="27"/>
        <v/>
      </c>
      <c r="P266" s="259"/>
      <c r="Q266" s="126"/>
    </row>
    <row r="267" spans="1:17" ht="20.100000000000001" customHeight="1" x14ac:dyDescent="0.25">
      <c r="A267" s="243">
        <v>261</v>
      </c>
      <c r="B267" s="277" t="str">
        <f>IF(OCS!B266="","",OCS!B266)</f>
        <v/>
      </c>
      <c r="C267" s="277" t="str">
        <f>IF(OCS!C266="","",OCS!C266)</f>
        <v/>
      </c>
      <c r="D267" s="307" t="str">
        <f>IF(OCS!D266="","",OCS!D266)</f>
        <v/>
      </c>
      <c r="E267" s="307" t="str">
        <f>IF(OCS!E266="","",OCS!E266)</f>
        <v/>
      </c>
      <c r="F267" s="277" t="str">
        <f>IF(OCS!F266="","",OCS!F266)</f>
        <v/>
      </c>
      <c r="G267" s="277" t="str">
        <f>IF(OCS!G266="","",OCS!G266)</f>
        <v/>
      </c>
      <c r="H267" s="122"/>
      <c r="I267" s="89"/>
      <c r="J267" s="89"/>
      <c r="K267" s="118" t="str">
        <f t="shared" si="23"/>
        <v/>
      </c>
      <c r="L267" s="118" t="str">
        <f t="shared" si="24"/>
        <v/>
      </c>
      <c r="M267" s="254" t="str">
        <f t="shared" si="25"/>
        <v/>
      </c>
      <c r="N267" s="285" t="str">
        <f t="shared" si="26"/>
        <v/>
      </c>
      <c r="O267" s="287" t="str">
        <f t="shared" si="27"/>
        <v/>
      </c>
      <c r="P267" s="259"/>
      <c r="Q267" s="126"/>
    </row>
    <row r="268" spans="1:17" ht="20.100000000000001" customHeight="1" x14ac:dyDescent="0.25">
      <c r="A268" s="243">
        <v>262</v>
      </c>
      <c r="B268" s="277" t="str">
        <f>IF(OCS!B267="","",OCS!B267)</f>
        <v/>
      </c>
      <c r="C268" s="277" t="str">
        <f>IF(OCS!C267="","",OCS!C267)</f>
        <v/>
      </c>
      <c r="D268" s="307" t="str">
        <f>IF(OCS!D267="","",OCS!D267)</f>
        <v/>
      </c>
      <c r="E268" s="307" t="str">
        <f>IF(OCS!E267="","",OCS!E267)</f>
        <v/>
      </c>
      <c r="F268" s="277" t="str">
        <f>IF(OCS!F267="","",OCS!F267)</f>
        <v/>
      </c>
      <c r="G268" s="277" t="str">
        <f>IF(OCS!G267="","",OCS!G267)</f>
        <v/>
      </c>
      <c r="H268" s="122"/>
      <c r="I268" s="89"/>
      <c r="J268" s="89"/>
      <c r="K268" s="118" t="str">
        <f t="shared" si="23"/>
        <v/>
      </c>
      <c r="L268" s="118" t="str">
        <f t="shared" si="24"/>
        <v/>
      </c>
      <c r="M268" s="254" t="str">
        <f t="shared" si="25"/>
        <v/>
      </c>
      <c r="N268" s="285" t="str">
        <f t="shared" si="26"/>
        <v/>
      </c>
      <c r="O268" s="287" t="str">
        <f t="shared" si="27"/>
        <v/>
      </c>
      <c r="P268" s="259"/>
      <c r="Q268" s="126"/>
    </row>
    <row r="269" spans="1:17" ht="20.100000000000001" customHeight="1" x14ac:dyDescent="0.25">
      <c r="A269" s="243">
        <v>263</v>
      </c>
      <c r="B269" s="277" t="str">
        <f>IF(OCS!B268="","",OCS!B268)</f>
        <v/>
      </c>
      <c r="C269" s="277" t="str">
        <f>IF(OCS!C268="","",OCS!C268)</f>
        <v/>
      </c>
      <c r="D269" s="307" t="str">
        <f>IF(OCS!D268="","",OCS!D268)</f>
        <v/>
      </c>
      <c r="E269" s="307" t="str">
        <f>IF(OCS!E268="","",OCS!E268)</f>
        <v/>
      </c>
      <c r="F269" s="277" t="str">
        <f>IF(OCS!F268="","",OCS!F268)</f>
        <v/>
      </c>
      <c r="G269" s="277" t="str">
        <f>IF(OCS!G268="","",OCS!G268)</f>
        <v/>
      </c>
      <c r="H269" s="122"/>
      <c r="I269" s="89"/>
      <c r="J269" s="89"/>
      <c r="K269" s="118" t="str">
        <f t="shared" si="23"/>
        <v/>
      </c>
      <c r="L269" s="118" t="str">
        <f t="shared" si="24"/>
        <v/>
      </c>
      <c r="M269" s="254" t="str">
        <f t="shared" si="25"/>
        <v/>
      </c>
      <c r="N269" s="285" t="str">
        <f t="shared" si="26"/>
        <v/>
      </c>
      <c r="O269" s="287" t="str">
        <f t="shared" si="27"/>
        <v/>
      </c>
      <c r="P269" s="259"/>
      <c r="Q269" s="126"/>
    </row>
    <row r="270" spans="1:17" ht="20.100000000000001" customHeight="1" x14ac:dyDescent="0.25">
      <c r="A270" s="243">
        <v>264</v>
      </c>
      <c r="B270" s="277" t="str">
        <f>IF(OCS!B269="","",OCS!B269)</f>
        <v/>
      </c>
      <c r="C270" s="277" t="str">
        <f>IF(OCS!C269="","",OCS!C269)</f>
        <v/>
      </c>
      <c r="D270" s="307" t="str">
        <f>IF(OCS!D269="","",OCS!D269)</f>
        <v/>
      </c>
      <c r="E270" s="307" t="str">
        <f>IF(OCS!E269="","",OCS!E269)</f>
        <v/>
      </c>
      <c r="F270" s="277" t="str">
        <f>IF(OCS!F269="","",OCS!F269)</f>
        <v/>
      </c>
      <c r="G270" s="277" t="str">
        <f>IF(OCS!G269="","",OCS!G269)</f>
        <v/>
      </c>
      <c r="H270" s="122"/>
      <c r="I270" s="89"/>
      <c r="J270" s="89"/>
      <c r="K270" s="118" t="str">
        <f t="shared" si="23"/>
        <v/>
      </c>
      <c r="L270" s="118" t="str">
        <f t="shared" si="24"/>
        <v/>
      </c>
      <c r="M270" s="254" t="str">
        <f t="shared" si="25"/>
        <v/>
      </c>
      <c r="N270" s="285" t="str">
        <f t="shared" si="26"/>
        <v/>
      </c>
      <c r="O270" s="287" t="str">
        <f t="shared" si="27"/>
        <v/>
      </c>
      <c r="P270" s="259"/>
      <c r="Q270" s="126"/>
    </row>
    <row r="271" spans="1:17" ht="20.100000000000001" customHeight="1" x14ac:dyDescent="0.25">
      <c r="A271" s="243">
        <v>265</v>
      </c>
      <c r="B271" s="277" t="str">
        <f>IF(OCS!B270="","",OCS!B270)</f>
        <v/>
      </c>
      <c r="C271" s="277" t="str">
        <f>IF(OCS!C270="","",OCS!C270)</f>
        <v/>
      </c>
      <c r="D271" s="307" t="str">
        <f>IF(OCS!D270="","",OCS!D270)</f>
        <v/>
      </c>
      <c r="E271" s="307" t="str">
        <f>IF(OCS!E270="","",OCS!E270)</f>
        <v/>
      </c>
      <c r="F271" s="277" t="str">
        <f>IF(OCS!F270="","",OCS!F270)</f>
        <v/>
      </c>
      <c r="G271" s="277" t="str">
        <f>IF(OCS!G270="","",OCS!G270)</f>
        <v/>
      </c>
      <c r="H271" s="122"/>
      <c r="I271" s="89"/>
      <c r="J271" s="89"/>
      <c r="K271" s="118" t="str">
        <f t="shared" si="23"/>
        <v/>
      </c>
      <c r="L271" s="118" t="str">
        <f t="shared" si="24"/>
        <v/>
      </c>
      <c r="M271" s="254" t="str">
        <f t="shared" si="25"/>
        <v/>
      </c>
      <c r="N271" s="285" t="str">
        <f t="shared" si="26"/>
        <v/>
      </c>
      <c r="O271" s="287" t="str">
        <f t="shared" si="27"/>
        <v/>
      </c>
      <c r="P271" s="259"/>
      <c r="Q271" s="126"/>
    </row>
    <row r="272" spans="1:17" ht="20.100000000000001" customHeight="1" x14ac:dyDescent="0.25">
      <c r="A272" s="243">
        <v>266</v>
      </c>
      <c r="B272" s="277" t="str">
        <f>IF(OCS!B271="","",OCS!B271)</f>
        <v/>
      </c>
      <c r="C272" s="277" t="str">
        <f>IF(OCS!C271="","",OCS!C271)</f>
        <v/>
      </c>
      <c r="D272" s="307" t="str">
        <f>IF(OCS!D271="","",OCS!D271)</f>
        <v/>
      </c>
      <c r="E272" s="307" t="str">
        <f>IF(OCS!E271="","",OCS!E271)</f>
        <v/>
      </c>
      <c r="F272" s="277" t="str">
        <f>IF(OCS!F271="","",OCS!F271)</f>
        <v/>
      </c>
      <c r="G272" s="277" t="str">
        <f>IF(OCS!G271="","",OCS!G271)</f>
        <v/>
      </c>
      <c r="H272" s="122"/>
      <c r="I272" s="89"/>
      <c r="J272" s="89"/>
      <c r="K272" s="118" t="str">
        <f t="shared" si="23"/>
        <v/>
      </c>
      <c r="L272" s="118" t="str">
        <f t="shared" si="24"/>
        <v/>
      </c>
      <c r="M272" s="254" t="str">
        <f t="shared" si="25"/>
        <v/>
      </c>
      <c r="N272" s="285" t="str">
        <f t="shared" si="26"/>
        <v/>
      </c>
      <c r="O272" s="287" t="str">
        <f t="shared" si="27"/>
        <v/>
      </c>
      <c r="P272" s="259"/>
      <c r="Q272" s="126"/>
    </row>
    <row r="273" spans="1:17" ht="20.100000000000001" customHeight="1" x14ac:dyDescent="0.25">
      <c r="A273" s="243">
        <v>267</v>
      </c>
      <c r="B273" s="277" t="str">
        <f>IF(OCS!B272="","",OCS!B272)</f>
        <v/>
      </c>
      <c r="C273" s="277" t="str">
        <f>IF(OCS!C272="","",OCS!C272)</f>
        <v/>
      </c>
      <c r="D273" s="307" t="str">
        <f>IF(OCS!D272="","",OCS!D272)</f>
        <v/>
      </c>
      <c r="E273" s="307" t="str">
        <f>IF(OCS!E272="","",OCS!E272)</f>
        <v/>
      </c>
      <c r="F273" s="277" t="str">
        <f>IF(OCS!F272="","",OCS!F272)</f>
        <v/>
      </c>
      <c r="G273" s="277" t="str">
        <f>IF(OCS!G272="","",OCS!G272)</f>
        <v/>
      </c>
      <c r="H273" s="122"/>
      <c r="I273" s="89"/>
      <c r="J273" s="89"/>
      <c r="K273" s="118" t="str">
        <f t="shared" si="23"/>
        <v/>
      </c>
      <c r="L273" s="118" t="str">
        <f t="shared" si="24"/>
        <v/>
      </c>
      <c r="M273" s="254" t="str">
        <f t="shared" si="25"/>
        <v/>
      </c>
      <c r="N273" s="285" t="str">
        <f t="shared" si="26"/>
        <v/>
      </c>
      <c r="O273" s="287" t="str">
        <f t="shared" si="27"/>
        <v/>
      </c>
      <c r="P273" s="259"/>
      <c r="Q273" s="126"/>
    </row>
    <row r="274" spans="1:17" ht="20.100000000000001" customHeight="1" x14ac:dyDescent="0.25">
      <c r="A274" s="243">
        <v>268</v>
      </c>
      <c r="B274" s="277" t="str">
        <f>IF(OCS!B273="","",OCS!B273)</f>
        <v/>
      </c>
      <c r="C274" s="277" t="str">
        <f>IF(OCS!C273="","",OCS!C273)</f>
        <v/>
      </c>
      <c r="D274" s="307" t="str">
        <f>IF(OCS!D273="","",OCS!D273)</f>
        <v/>
      </c>
      <c r="E274" s="307" t="str">
        <f>IF(OCS!E273="","",OCS!E273)</f>
        <v/>
      </c>
      <c r="F274" s="277" t="str">
        <f>IF(OCS!F273="","",OCS!F273)</f>
        <v/>
      </c>
      <c r="G274" s="277" t="str">
        <f>IF(OCS!G273="","",OCS!G273)</f>
        <v/>
      </c>
      <c r="H274" s="122"/>
      <c r="I274" s="89"/>
      <c r="J274" s="89"/>
      <c r="K274" s="118" t="str">
        <f t="shared" si="23"/>
        <v/>
      </c>
      <c r="L274" s="118" t="str">
        <f t="shared" si="24"/>
        <v/>
      </c>
      <c r="M274" s="254" t="str">
        <f t="shared" si="25"/>
        <v/>
      </c>
      <c r="N274" s="285" t="str">
        <f t="shared" si="26"/>
        <v/>
      </c>
      <c r="O274" s="287" t="str">
        <f t="shared" si="27"/>
        <v/>
      </c>
      <c r="P274" s="259"/>
      <c r="Q274" s="126"/>
    </row>
    <row r="275" spans="1:17" ht="20.100000000000001" customHeight="1" x14ac:dyDescent="0.25">
      <c r="A275" s="243">
        <v>269</v>
      </c>
      <c r="B275" s="277" t="str">
        <f>IF(OCS!B274="","",OCS!B274)</f>
        <v/>
      </c>
      <c r="C275" s="277" t="str">
        <f>IF(OCS!C274="","",OCS!C274)</f>
        <v/>
      </c>
      <c r="D275" s="307" t="str">
        <f>IF(OCS!D274="","",OCS!D274)</f>
        <v/>
      </c>
      <c r="E275" s="307" t="str">
        <f>IF(OCS!E274="","",OCS!E274)</f>
        <v/>
      </c>
      <c r="F275" s="277" t="str">
        <f>IF(OCS!F274="","",OCS!F274)</f>
        <v/>
      </c>
      <c r="G275" s="277" t="str">
        <f>IF(OCS!G274="","",OCS!G274)</f>
        <v/>
      </c>
      <c r="H275" s="122"/>
      <c r="I275" s="89"/>
      <c r="J275" s="89"/>
      <c r="K275" s="118" t="str">
        <f t="shared" si="23"/>
        <v/>
      </c>
      <c r="L275" s="118" t="str">
        <f t="shared" si="24"/>
        <v/>
      </c>
      <c r="M275" s="254" t="str">
        <f t="shared" si="25"/>
        <v/>
      </c>
      <c r="N275" s="285" t="str">
        <f t="shared" si="26"/>
        <v/>
      </c>
      <c r="O275" s="287" t="str">
        <f t="shared" si="27"/>
        <v/>
      </c>
      <c r="P275" s="259"/>
      <c r="Q275" s="126"/>
    </row>
    <row r="276" spans="1:17" ht="20.100000000000001" customHeight="1" x14ac:dyDescent="0.25">
      <c r="A276" s="243">
        <v>270</v>
      </c>
      <c r="B276" s="277" t="str">
        <f>IF(OCS!B275="","",OCS!B275)</f>
        <v/>
      </c>
      <c r="C276" s="277" t="str">
        <f>IF(OCS!C275="","",OCS!C275)</f>
        <v/>
      </c>
      <c r="D276" s="307" t="str">
        <f>IF(OCS!D275="","",OCS!D275)</f>
        <v/>
      </c>
      <c r="E276" s="307" t="str">
        <f>IF(OCS!E275="","",OCS!E275)</f>
        <v/>
      </c>
      <c r="F276" s="277" t="str">
        <f>IF(OCS!F275="","",OCS!F275)</f>
        <v/>
      </c>
      <c r="G276" s="277" t="str">
        <f>IF(OCS!G275="","",OCS!G275)</f>
        <v/>
      </c>
      <c r="H276" s="122"/>
      <c r="I276" s="89"/>
      <c r="J276" s="89"/>
      <c r="K276" s="118" t="str">
        <f t="shared" si="23"/>
        <v/>
      </c>
      <c r="L276" s="118" t="str">
        <f t="shared" si="24"/>
        <v/>
      </c>
      <c r="M276" s="254" t="str">
        <f t="shared" si="25"/>
        <v/>
      </c>
      <c r="N276" s="285" t="str">
        <f t="shared" si="26"/>
        <v/>
      </c>
      <c r="O276" s="287" t="str">
        <f t="shared" si="27"/>
        <v/>
      </c>
      <c r="P276" s="259"/>
      <c r="Q276" s="126"/>
    </row>
    <row r="277" spans="1:17" ht="20.100000000000001" customHeight="1" x14ac:dyDescent="0.25">
      <c r="A277" s="243">
        <v>271</v>
      </c>
      <c r="B277" s="277" t="str">
        <f>IF(OCS!B276="","",OCS!B276)</f>
        <v/>
      </c>
      <c r="C277" s="277" t="str">
        <f>IF(OCS!C276="","",OCS!C276)</f>
        <v/>
      </c>
      <c r="D277" s="307" t="str">
        <f>IF(OCS!D276="","",OCS!D276)</f>
        <v/>
      </c>
      <c r="E277" s="307" t="str">
        <f>IF(OCS!E276="","",OCS!E276)</f>
        <v/>
      </c>
      <c r="F277" s="277" t="str">
        <f>IF(OCS!F276="","",OCS!F276)</f>
        <v/>
      </c>
      <c r="G277" s="277" t="str">
        <f>IF(OCS!G276="","",OCS!G276)</f>
        <v/>
      </c>
      <c r="H277" s="122"/>
      <c r="I277" s="89"/>
      <c r="J277" s="89"/>
      <c r="K277" s="118" t="str">
        <f t="shared" si="23"/>
        <v/>
      </c>
      <c r="L277" s="118" t="str">
        <f t="shared" si="24"/>
        <v/>
      </c>
      <c r="M277" s="254" t="str">
        <f t="shared" si="25"/>
        <v/>
      </c>
      <c r="N277" s="285" t="str">
        <f t="shared" si="26"/>
        <v/>
      </c>
      <c r="O277" s="287" t="str">
        <f t="shared" si="27"/>
        <v/>
      </c>
      <c r="P277" s="259"/>
      <c r="Q277" s="126"/>
    </row>
    <row r="278" spans="1:17" ht="20.100000000000001" customHeight="1" x14ac:dyDescent="0.25">
      <c r="A278" s="243">
        <v>272</v>
      </c>
      <c r="B278" s="277" t="str">
        <f>IF(OCS!B277="","",OCS!B277)</f>
        <v/>
      </c>
      <c r="C278" s="277" t="str">
        <f>IF(OCS!C277="","",OCS!C277)</f>
        <v/>
      </c>
      <c r="D278" s="307" t="str">
        <f>IF(OCS!D277="","",OCS!D277)</f>
        <v/>
      </c>
      <c r="E278" s="307" t="str">
        <f>IF(OCS!E277="","",OCS!E277)</f>
        <v/>
      </c>
      <c r="F278" s="277" t="str">
        <f>IF(OCS!F277="","",OCS!F277)</f>
        <v/>
      </c>
      <c r="G278" s="277" t="str">
        <f>IF(OCS!G277="","",OCS!G277)</f>
        <v/>
      </c>
      <c r="H278" s="122"/>
      <c r="I278" s="89"/>
      <c r="J278" s="89"/>
      <c r="K278" s="118" t="str">
        <f t="shared" si="23"/>
        <v/>
      </c>
      <c r="L278" s="118" t="str">
        <f t="shared" si="24"/>
        <v/>
      </c>
      <c r="M278" s="254" t="str">
        <f t="shared" si="25"/>
        <v/>
      </c>
      <c r="N278" s="285" t="str">
        <f t="shared" si="26"/>
        <v/>
      </c>
      <c r="O278" s="287" t="str">
        <f t="shared" si="27"/>
        <v/>
      </c>
      <c r="P278" s="259"/>
      <c r="Q278" s="126"/>
    </row>
    <row r="279" spans="1:17" ht="20.100000000000001" customHeight="1" x14ac:dyDescent="0.25">
      <c r="A279" s="243">
        <v>273</v>
      </c>
      <c r="B279" s="277" t="str">
        <f>IF(OCS!B278="","",OCS!B278)</f>
        <v/>
      </c>
      <c r="C279" s="277" t="str">
        <f>IF(OCS!C278="","",OCS!C278)</f>
        <v/>
      </c>
      <c r="D279" s="307" t="str">
        <f>IF(OCS!D278="","",OCS!D278)</f>
        <v/>
      </c>
      <c r="E279" s="307" t="str">
        <f>IF(OCS!E278="","",OCS!E278)</f>
        <v/>
      </c>
      <c r="F279" s="277" t="str">
        <f>IF(OCS!F278="","",OCS!F278)</f>
        <v/>
      </c>
      <c r="G279" s="277" t="str">
        <f>IF(OCS!G278="","",OCS!G278)</f>
        <v/>
      </c>
      <c r="H279" s="122"/>
      <c r="I279" s="89"/>
      <c r="J279" s="89"/>
      <c r="K279" s="118" t="str">
        <f t="shared" si="23"/>
        <v/>
      </c>
      <c r="L279" s="118" t="str">
        <f t="shared" si="24"/>
        <v/>
      </c>
      <c r="M279" s="254" t="str">
        <f t="shared" si="25"/>
        <v/>
      </c>
      <c r="N279" s="285" t="str">
        <f t="shared" si="26"/>
        <v/>
      </c>
      <c r="O279" s="287" t="str">
        <f t="shared" si="27"/>
        <v/>
      </c>
      <c r="P279" s="259"/>
      <c r="Q279" s="126"/>
    </row>
    <row r="280" spans="1:17" ht="20.100000000000001" customHeight="1" x14ac:dyDescent="0.25">
      <c r="A280" s="243">
        <v>274</v>
      </c>
      <c r="B280" s="277" t="str">
        <f>IF(OCS!B279="","",OCS!B279)</f>
        <v/>
      </c>
      <c r="C280" s="277" t="str">
        <f>IF(OCS!C279="","",OCS!C279)</f>
        <v/>
      </c>
      <c r="D280" s="307" t="str">
        <f>IF(OCS!D279="","",OCS!D279)</f>
        <v/>
      </c>
      <c r="E280" s="307" t="str">
        <f>IF(OCS!E279="","",OCS!E279)</f>
        <v/>
      </c>
      <c r="F280" s="277" t="str">
        <f>IF(OCS!F279="","",OCS!F279)</f>
        <v/>
      </c>
      <c r="G280" s="277" t="str">
        <f>IF(OCS!G279="","",OCS!G279)</f>
        <v/>
      </c>
      <c r="H280" s="122"/>
      <c r="I280" s="89"/>
      <c r="J280" s="89"/>
      <c r="K280" s="118" t="str">
        <f t="shared" si="23"/>
        <v/>
      </c>
      <c r="L280" s="118" t="str">
        <f t="shared" si="24"/>
        <v/>
      </c>
      <c r="M280" s="254" t="str">
        <f t="shared" si="25"/>
        <v/>
      </c>
      <c r="N280" s="285" t="str">
        <f t="shared" si="26"/>
        <v/>
      </c>
      <c r="O280" s="287" t="str">
        <f t="shared" si="27"/>
        <v/>
      </c>
      <c r="P280" s="259"/>
      <c r="Q280" s="126"/>
    </row>
    <row r="281" spans="1:17" ht="20.100000000000001" customHeight="1" x14ac:dyDescent="0.25">
      <c r="A281" s="243">
        <v>275</v>
      </c>
      <c r="B281" s="277" t="str">
        <f>IF(OCS!B280="","",OCS!B280)</f>
        <v/>
      </c>
      <c r="C281" s="277" t="str">
        <f>IF(OCS!C280="","",OCS!C280)</f>
        <v/>
      </c>
      <c r="D281" s="307" t="str">
        <f>IF(OCS!D280="","",OCS!D280)</f>
        <v/>
      </c>
      <c r="E281" s="307" t="str">
        <f>IF(OCS!E280="","",OCS!E280)</f>
        <v/>
      </c>
      <c r="F281" s="277" t="str">
        <f>IF(OCS!F280="","",OCS!F280)</f>
        <v/>
      </c>
      <c r="G281" s="277" t="str">
        <f>IF(OCS!G280="","",OCS!G280)</f>
        <v/>
      </c>
      <c r="H281" s="122"/>
      <c r="I281" s="89"/>
      <c r="J281" s="89"/>
      <c r="K281" s="118" t="str">
        <f t="shared" si="23"/>
        <v/>
      </c>
      <c r="L281" s="118" t="str">
        <f t="shared" si="24"/>
        <v/>
      </c>
      <c r="M281" s="254" t="str">
        <f t="shared" si="25"/>
        <v/>
      </c>
      <c r="N281" s="285" t="str">
        <f t="shared" si="26"/>
        <v/>
      </c>
      <c r="O281" s="287" t="str">
        <f t="shared" si="27"/>
        <v/>
      </c>
      <c r="P281" s="259"/>
      <c r="Q281" s="126"/>
    </row>
    <row r="282" spans="1:17" ht="20.100000000000001" customHeight="1" x14ac:dyDescent="0.25">
      <c r="A282" s="243">
        <v>276</v>
      </c>
      <c r="B282" s="277" t="str">
        <f>IF(OCS!B281="","",OCS!B281)</f>
        <v/>
      </c>
      <c r="C282" s="277" t="str">
        <f>IF(OCS!C281="","",OCS!C281)</f>
        <v/>
      </c>
      <c r="D282" s="307" t="str">
        <f>IF(OCS!D281="","",OCS!D281)</f>
        <v/>
      </c>
      <c r="E282" s="307" t="str">
        <f>IF(OCS!E281="","",OCS!E281)</f>
        <v/>
      </c>
      <c r="F282" s="277" t="str">
        <f>IF(OCS!F281="","",OCS!F281)</f>
        <v/>
      </c>
      <c r="G282" s="277" t="str">
        <f>IF(OCS!G281="","",OCS!G281)</f>
        <v/>
      </c>
      <c r="H282" s="122"/>
      <c r="I282" s="89"/>
      <c r="J282" s="89"/>
      <c r="K282" s="118" t="str">
        <f t="shared" si="23"/>
        <v/>
      </c>
      <c r="L282" s="118" t="str">
        <f t="shared" si="24"/>
        <v/>
      </c>
      <c r="M282" s="254" t="str">
        <f t="shared" si="25"/>
        <v/>
      </c>
      <c r="N282" s="285" t="str">
        <f t="shared" si="26"/>
        <v/>
      </c>
      <c r="O282" s="287" t="str">
        <f t="shared" si="27"/>
        <v/>
      </c>
      <c r="P282" s="259"/>
      <c r="Q282" s="126"/>
    </row>
    <row r="283" spans="1:17" ht="20.100000000000001" customHeight="1" x14ac:dyDescent="0.25">
      <c r="A283" s="243">
        <v>277</v>
      </c>
      <c r="B283" s="277" t="str">
        <f>IF(OCS!B282="","",OCS!B282)</f>
        <v/>
      </c>
      <c r="C283" s="277" t="str">
        <f>IF(OCS!C282="","",OCS!C282)</f>
        <v/>
      </c>
      <c r="D283" s="307" t="str">
        <f>IF(OCS!D282="","",OCS!D282)</f>
        <v/>
      </c>
      <c r="E283" s="307" t="str">
        <f>IF(OCS!E282="","",OCS!E282)</f>
        <v/>
      </c>
      <c r="F283" s="277" t="str">
        <f>IF(OCS!F282="","",OCS!F282)</f>
        <v/>
      </c>
      <c r="G283" s="277" t="str">
        <f>IF(OCS!G282="","",OCS!G282)</f>
        <v/>
      </c>
      <c r="H283" s="122"/>
      <c r="I283" s="89"/>
      <c r="J283" s="89"/>
      <c r="K283" s="118" t="str">
        <f t="shared" si="23"/>
        <v/>
      </c>
      <c r="L283" s="118" t="str">
        <f t="shared" si="24"/>
        <v/>
      </c>
      <c r="M283" s="254" t="str">
        <f t="shared" si="25"/>
        <v/>
      </c>
      <c r="N283" s="285" t="str">
        <f t="shared" si="26"/>
        <v/>
      </c>
      <c r="O283" s="287" t="str">
        <f t="shared" si="27"/>
        <v/>
      </c>
      <c r="P283" s="259"/>
      <c r="Q283" s="126"/>
    </row>
    <row r="284" spans="1:17" ht="20.100000000000001" customHeight="1" x14ac:dyDescent="0.25">
      <c r="A284" s="243">
        <v>278</v>
      </c>
      <c r="B284" s="277" t="str">
        <f>IF(OCS!B283="","",OCS!B283)</f>
        <v/>
      </c>
      <c r="C284" s="277" t="str">
        <f>IF(OCS!C283="","",OCS!C283)</f>
        <v/>
      </c>
      <c r="D284" s="307" t="str">
        <f>IF(OCS!D283="","",OCS!D283)</f>
        <v/>
      </c>
      <c r="E284" s="307" t="str">
        <f>IF(OCS!E283="","",OCS!E283)</f>
        <v/>
      </c>
      <c r="F284" s="277" t="str">
        <f>IF(OCS!F283="","",OCS!F283)</f>
        <v/>
      </c>
      <c r="G284" s="277" t="str">
        <f>IF(OCS!G283="","",OCS!G283)</f>
        <v/>
      </c>
      <c r="H284" s="122"/>
      <c r="I284" s="89"/>
      <c r="J284" s="89"/>
      <c r="K284" s="118" t="str">
        <f t="shared" si="23"/>
        <v/>
      </c>
      <c r="L284" s="118" t="str">
        <f t="shared" si="24"/>
        <v/>
      </c>
      <c r="M284" s="254" t="str">
        <f t="shared" si="25"/>
        <v/>
      </c>
      <c r="N284" s="285" t="str">
        <f t="shared" si="26"/>
        <v/>
      </c>
      <c r="O284" s="287" t="str">
        <f t="shared" si="27"/>
        <v/>
      </c>
      <c r="P284" s="259"/>
      <c r="Q284" s="126"/>
    </row>
    <row r="285" spans="1:17" ht="20.100000000000001" customHeight="1" x14ac:dyDescent="0.25">
      <c r="A285" s="243">
        <v>279</v>
      </c>
      <c r="B285" s="277" t="str">
        <f>IF(OCS!B284="","",OCS!B284)</f>
        <v/>
      </c>
      <c r="C285" s="277" t="str">
        <f>IF(OCS!C284="","",OCS!C284)</f>
        <v/>
      </c>
      <c r="D285" s="307" t="str">
        <f>IF(OCS!D284="","",OCS!D284)</f>
        <v/>
      </c>
      <c r="E285" s="307" t="str">
        <f>IF(OCS!E284="","",OCS!E284)</f>
        <v/>
      </c>
      <c r="F285" s="277" t="str">
        <f>IF(OCS!F284="","",OCS!F284)</f>
        <v/>
      </c>
      <c r="G285" s="277" t="str">
        <f>IF(OCS!G284="","",OCS!G284)</f>
        <v/>
      </c>
      <c r="H285" s="122"/>
      <c r="I285" s="89"/>
      <c r="J285" s="89"/>
      <c r="K285" s="118" t="str">
        <f t="shared" si="23"/>
        <v/>
      </c>
      <c r="L285" s="118" t="str">
        <f t="shared" si="24"/>
        <v/>
      </c>
      <c r="M285" s="254" t="str">
        <f t="shared" si="25"/>
        <v/>
      </c>
      <c r="N285" s="285" t="str">
        <f t="shared" si="26"/>
        <v/>
      </c>
      <c r="O285" s="287" t="str">
        <f t="shared" si="27"/>
        <v/>
      </c>
      <c r="P285" s="259"/>
      <c r="Q285" s="126"/>
    </row>
    <row r="286" spans="1:17" ht="20.100000000000001" customHeight="1" x14ac:dyDescent="0.25">
      <c r="A286" s="243">
        <v>280</v>
      </c>
      <c r="B286" s="277" t="str">
        <f>IF(OCS!B285="","",OCS!B285)</f>
        <v/>
      </c>
      <c r="C286" s="277" t="str">
        <f>IF(OCS!C285="","",OCS!C285)</f>
        <v/>
      </c>
      <c r="D286" s="307" t="str">
        <f>IF(OCS!D285="","",OCS!D285)</f>
        <v/>
      </c>
      <c r="E286" s="307" t="str">
        <f>IF(OCS!E285="","",OCS!E285)</f>
        <v/>
      </c>
      <c r="F286" s="277" t="str">
        <f>IF(OCS!F285="","",OCS!F285)</f>
        <v/>
      </c>
      <c r="G286" s="277" t="str">
        <f>IF(OCS!G285="","",OCS!G285)</f>
        <v/>
      </c>
      <c r="H286" s="122"/>
      <c r="I286" s="89"/>
      <c r="J286" s="89"/>
      <c r="K286" s="118" t="str">
        <f t="shared" si="23"/>
        <v/>
      </c>
      <c r="L286" s="118" t="str">
        <f t="shared" si="24"/>
        <v/>
      </c>
      <c r="M286" s="254" t="str">
        <f t="shared" si="25"/>
        <v/>
      </c>
      <c r="N286" s="285" t="str">
        <f t="shared" si="26"/>
        <v/>
      </c>
      <c r="O286" s="287" t="str">
        <f t="shared" si="27"/>
        <v/>
      </c>
      <c r="P286" s="259"/>
      <c r="Q286" s="126"/>
    </row>
    <row r="287" spans="1:17" ht="20.100000000000001" customHeight="1" x14ac:dyDescent="0.25">
      <c r="A287" s="243">
        <v>281</v>
      </c>
      <c r="B287" s="277" t="str">
        <f>IF(OCS!B286="","",OCS!B286)</f>
        <v/>
      </c>
      <c r="C287" s="277" t="str">
        <f>IF(OCS!C286="","",OCS!C286)</f>
        <v/>
      </c>
      <c r="D287" s="307" t="str">
        <f>IF(OCS!D286="","",OCS!D286)</f>
        <v/>
      </c>
      <c r="E287" s="307" t="str">
        <f>IF(OCS!E286="","",OCS!E286)</f>
        <v/>
      </c>
      <c r="F287" s="277" t="str">
        <f>IF(OCS!F286="","",OCS!F286)</f>
        <v/>
      </c>
      <c r="G287" s="277" t="str">
        <f>IF(OCS!G286="","",OCS!G286)</f>
        <v/>
      </c>
      <c r="H287" s="122"/>
      <c r="I287" s="89"/>
      <c r="J287" s="89"/>
      <c r="K287" s="118" t="str">
        <f t="shared" si="23"/>
        <v/>
      </c>
      <c r="L287" s="118" t="str">
        <f t="shared" si="24"/>
        <v/>
      </c>
      <c r="M287" s="254" t="str">
        <f t="shared" si="25"/>
        <v/>
      </c>
      <c r="N287" s="285" t="str">
        <f t="shared" si="26"/>
        <v/>
      </c>
      <c r="O287" s="287" t="str">
        <f t="shared" si="27"/>
        <v/>
      </c>
      <c r="P287" s="259"/>
      <c r="Q287" s="126"/>
    </row>
    <row r="288" spans="1:17" ht="20.100000000000001" customHeight="1" x14ac:dyDescent="0.25">
      <c r="A288" s="243">
        <v>282</v>
      </c>
      <c r="B288" s="277" t="str">
        <f>IF(OCS!B287="","",OCS!B287)</f>
        <v/>
      </c>
      <c r="C288" s="277" t="str">
        <f>IF(OCS!C287="","",OCS!C287)</f>
        <v/>
      </c>
      <c r="D288" s="307" t="str">
        <f>IF(OCS!D287="","",OCS!D287)</f>
        <v/>
      </c>
      <c r="E288" s="307" t="str">
        <f>IF(OCS!E287="","",OCS!E287)</f>
        <v/>
      </c>
      <c r="F288" s="277" t="str">
        <f>IF(OCS!F287="","",OCS!F287)</f>
        <v/>
      </c>
      <c r="G288" s="277" t="str">
        <f>IF(OCS!G287="","",OCS!G287)</f>
        <v/>
      </c>
      <c r="H288" s="122"/>
      <c r="I288" s="89"/>
      <c r="J288" s="89"/>
      <c r="K288" s="118" t="str">
        <f t="shared" si="23"/>
        <v/>
      </c>
      <c r="L288" s="118" t="str">
        <f t="shared" si="24"/>
        <v/>
      </c>
      <c r="M288" s="254" t="str">
        <f t="shared" si="25"/>
        <v/>
      </c>
      <c r="N288" s="285" t="str">
        <f t="shared" si="26"/>
        <v/>
      </c>
      <c r="O288" s="287" t="str">
        <f t="shared" si="27"/>
        <v/>
      </c>
      <c r="P288" s="259"/>
      <c r="Q288" s="126"/>
    </row>
    <row r="289" spans="1:17" ht="20.100000000000001" customHeight="1" x14ac:dyDescent="0.25">
      <c r="A289" s="243">
        <v>283</v>
      </c>
      <c r="B289" s="277" t="str">
        <f>IF(OCS!B288="","",OCS!B288)</f>
        <v/>
      </c>
      <c r="C289" s="277" t="str">
        <f>IF(OCS!C288="","",OCS!C288)</f>
        <v/>
      </c>
      <c r="D289" s="307" t="str">
        <f>IF(OCS!D288="","",OCS!D288)</f>
        <v/>
      </c>
      <c r="E289" s="307" t="str">
        <f>IF(OCS!E288="","",OCS!E288)</f>
        <v/>
      </c>
      <c r="F289" s="277" t="str">
        <f>IF(OCS!F288="","",OCS!F288)</f>
        <v/>
      </c>
      <c r="G289" s="277" t="str">
        <f>IF(OCS!G288="","",OCS!G288)</f>
        <v/>
      </c>
      <c r="H289" s="122"/>
      <c r="I289" s="89"/>
      <c r="J289" s="89"/>
      <c r="K289" s="118" t="str">
        <f t="shared" si="23"/>
        <v/>
      </c>
      <c r="L289" s="118" t="str">
        <f t="shared" si="24"/>
        <v/>
      </c>
      <c r="M289" s="254" t="str">
        <f t="shared" si="25"/>
        <v/>
      </c>
      <c r="N289" s="285" t="str">
        <f t="shared" si="26"/>
        <v/>
      </c>
      <c r="O289" s="287" t="str">
        <f t="shared" si="27"/>
        <v/>
      </c>
      <c r="P289" s="259"/>
      <c r="Q289" s="126"/>
    </row>
    <row r="290" spans="1:17" ht="20.100000000000001" customHeight="1" x14ac:dyDescent="0.25">
      <c r="A290" s="243">
        <v>284</v>
      </c>
      <c r="B290" s="277" t="str">
        <f>IF(OCS!B289="","",OCS!B289)</f>
        <v/>
      </c>
      <c r="C290" s="277" t="str">
        <f>IF(OCS!C289="","",OCS!C289)</f>
        <v/>
      </c>
      <c r="D290" s="307" t="str">
        <f>IF(OCS!D289="","",OCS!D289)</f>
        <v/>
      </c>
      <c r="E290" s="307" t="str">
        <f>IF(OCS!E289="","",OCS!E289)</f>
        <v/>
      </c>
      <c r="F290" s="277" t="str">
        <f>IF(OCS!F289="","",OCS!F289)</f>
        <v/>
      </c>
      <c r="G290" s="277" t="str">
        <f>IF(OCS!G289="","",OCS!G289)</f>
        <v/>
      </c>
      <c r="H290" s="122"/>
      <c r="I290" s="89"/>
      <c r="J290" s="89"/>
      <c r="K290" s="118" t="str">
        <f t="shared" si="23"/>
        <v/>
      </c>
      <c r="L290" s="118" t="str">
        <f t="shared" si="24"/>
        <v/>
      </c>
      <c r="M290" s="254" t="str">
        <f t="shared" si="25"/>
        <v/>
      </c>
      <c r="N290" s="285" t="str">
        <f t="shared" si="26"/>
        <v/>
      </c>
      <c r="O290" s="287" t="str">
        <f t="shared" si="27"/>
        <v/>
      </c>
      <c r="P290" s="259"/>
      <c r="Q290" s="126"/>
    </row>
    <row r="291" spans="1:17" ht="20.100000000000001" customHeight="1" x14ac:dyDescent="0.25">
      <c r="A291" s="243">
        <v>285</v>
      </c>
      <c r="B291" s="277" t="str">
        <f>IF(OCS!B290="","",OCS!B290)</f>
        <v/>
      </c>
      <c r="C291" s="277" t="str">
        <f>IF(OCS!C290="","",OCS!C290)</f>
        <v/>
      </c>
      <c r="D291" s="307" t="str">
        <f>IF(OCS!D290="","",OCS!D290)</f>
        <v/>
      </c>
      <c r="E291" s="307" t="str">
        <f>IF(OCS!E290="","",OCS!E290)</f>
        <v/>
      </c>
      <c r="F291" s="277" t="str">
        <f>IF(OCS!F290="","",OCS!F290)</f>
        <v/>
      </c>
      <c r="G291" s="277" t="str">
        <f>IF(OCS!G290="","",OCS!G290)</f>
        <v/>
      </c>
      <c r="H291" s="122"/>
      <c r="I291" s="89"/>
      <c r="J291" s="89"/>
      <c r="K291" s="118" t="str">
        <f t="shared" si="23"/>
        <v/>
      </c>
      <c r="L291" s="118" t="str">
        <f t="shared" si="24"/>
        <v/>
      </c>
      <c r="M291" s="254" t="str">
        <f t="shared" si="25"/>
        <v/>
      </c>
      <c r="N291" s="285" t="str">
        <f t="shared" si="26"/>
        <v/>
      </c>
      <c r="O291" s="287" t="str">
        <f t="shared" si="27"/>
        <v/>
      </c>
      <c r="P291" s="259"/>
      <c r="Q291" s="126"/>
    </row>
    <row r="292" spans="1:17" ht="20.100000000000001" customHeight="1" x14ac:dyDescent="0.25">
      <c r="A292" s="243">
        <v>286</v>
      </c>
      <c r="B292" s="277" t="str">
        <f>IF(OCS!B291="","",OCS!B291)</f>
        <v/>
      </c>
      <c r="C292" s="277" t="str">
        <f>IF(OCS!C291="","",OCS!C291)</f>
        <v/>
      </c>
      <c r="D292" s="307" t="str">
        <f>IF(OCS!D291="","",OCS!D291)</f>
        <v/>
      </c>
      <c r="E292" s="307" t="str">
        <f>IF(OCS!E291="","",OCS!E291)</f>
        <v/>
      </c>
      <c r="F292" s="277" t="str">
        <f>IF(OCS!F291="","",OCS!F291)</f>
        <v/>
      </c>
      <c r="G292" s="277" t="str">
        <f>IF(OCS!G291="","",OCS!G291)</f>
        <v/>
      </c>
      <c r="H292" s="122"/>
      <c r="I292" s="89"/>
      <c r="J292" s="89"/>
      <c r="K292" s="118" t="str">
        <f t="shared" si="23"/>
        <v/>
      </c>
      <c r="L292" s="118" t="str">
        <f t="shared" si="24"/>
        <v/>
      </c>
      <c r="M292" s="254" t="str">
        <f t="shared" si="25"/>
        <v/>
      </c>
      <c r="N292" s="285" t="str">
        <f t="shared" si="26"/>
        <v/>
      </c>
      <c r="O292" s="287" t="str">
        <f t="shared" si="27"/>
        <v/>
      </c>
      <c r="P292" s="259"/>
      <c r="Q292" s="126"/>
    </row>
    <row r="293" spans="1:17" ht="20.100000000000001" customHeight="1" x14ac:dyDescent="0.25">
      <c r="A293" s="243">
        <v>287</v>
      </c>
      <c r="B293" s="277" t="str">
        <f>IF(OCS!B292="","",OCS!B292)</f>
        <v/>
      </c>
      <c r="C293" s="277" t="str">
        <f>IF(OCS!C292="","",OCS!C292)</f>
        <v/>
      </c>
      <c r="D293" s="307" t="str">
        <f>IF(OCS!D292="","",OCS!D292)</f>
        <v/>
      </c>
      <c r="E293" s="307" t="str">
        <f>IF(OCS!E292="","",OCS!E292)</f>
        <v/>
      </c>
      <c r="F293" s="277" t="str">
        <f>IF(OCS!F292="","",OCS!F292)</f>
        <v/>
      </c>
      <c r="G293" s="277" t="str">
        <f>IF(OCS!G292="","",OCS!G292)</f>
        <v/>
      </c>
      <c r="H293" s="122"/>
      <c r="I293" s="89"/>
      <c r="J293" s="89"/>
      <c r="K293" s="118" t="str">
        <f t="shared" si="23"/>
        <v/>
      </c>
      <c r="L293" s="118" t="str">
        <f t="shared" si="24"/>
        <v/>
      </c>
      <c r="M293" s="254" t="str">
        <f t="shared" si="25"/>
        <v/>
      </c>
      <c r="N293" s="285" t="str">
        <f t="shared" si="26"/>
        <v/>
      </c>
      <c r="O293" s="287" t="str">
        <f t="shared" si="27"/>
        <v/>
      </c>
      <c r="P293" s="259"/>
      <c r="Q293" s="126"/>
    </row>
    <row r="294" spans="1:17" ht="20.100000000000001" customHeight="1" x14ac:dyDescent="0.25">
      <c r="A294" s="243">
        <v>288</v>
      </c>
      <c r="B294" s="277" t="str">
        <f>IF(OCS!B293="","",OCS!B293)</f>
        <v/>
      </c>
      <c r="C294" s="277" t="str">
        <f>IF(OCS!C293="","",OCS!C293)</f>
        <v/>
      </c>
      <c r="D294" s="307" t="str">
        <f>IF(OCS!D293="","",OCS!D293)</f>
        <v/>
      </c>
      <c r="E294" s="307" t="str">
        <f>IF(OCS!E293="","",OCS!E293)</f>
        <v/>
      </c>
      <c r="F294" s="277" t="str">
        <f>IF(OCS!F293="","",OCS!F293)</f>
        <v/>
      </c>
      <c r="G294" s="277" t="str">
        <f>IF(OCS!G293="","",OCS!G293)</f>
        <v/>
      </c>
      <c r="H294" s="122"/>
      <c r="I294" s="89"/>
      <c r="J294" s="89"/>
      <c r="K294" s="118" t="str">
        <f t="shared" si="23"/>
        <v/>
      </c>
      <c r="L294" s="118" t="str">
        <f t="shared" si="24"/>
        <v/>
      </c>
      <c r="M294" s="254" t="str">
        <f t="shared" si="25"/>
        <v/>
      </c>
      <c r="N294" s="285" t="str">
        <f t="shared" si="26"/>
        <v/>
      </c>
      <c r="O294" s="287" t="str">
        <f t="shared" si="27"/>
        <v/>
      </c>
      <c r="P294" s="259"/>
      <c r="Q294" s="126"/>
    </row>
    <row r="295" spans="1:17" ht="20.100000000000001" customHeight="1" x14ac:dyDescent="0.25">
      <c r="A295" s="243">
        <v>289</v>
      </c>
      <c r="B295" s="277" t="str">
        <f>IF(OCS!B294="","",OCS!B294)</f>
        <v/>
      </c>
      <c r="C295" s="277" t="str">
        <f>IF(OCS!C294="","",OCS!C294)</f>
        <v/>
      </c>
      <c r="D295" s="307" t="str">
        <f>IF(OCS!D294="","",OCS!D294)</f>
        <v/>
      </c>
      <c r="E295" s="307" t="str">
        <f>IF(OCS!E294="","",OCS!E294)</f>
        <v/>
      </c>
      <c r="F295" s="277" t="str">
        <f>IF(OCS!F294="","",OCS!F294)</f>
        <v/>
      </c>
      <c r="G295" s="277" t="str">
        <f>IF(OCS!G294="","",OCS!G294)</f>
        <v/>
      </c>
      <c r="H295" s="122"/>
      <c r="I295" s="89"/>
      <c r="J295" s="89"/>
      <c r="K295" s="118" t="str">
        <f t="shared" si="23"/>
        <v/>
      </c>
      <c r="L295" s="118" t="str">
        <f t="shared" si="24"/>
        <v/>
      </c>
      <c r="M295" s="254" t="str">
        <f t="shared" si="25"/>
        <v/>
      </c>
      <c r="N295" s="285" t="str">
        <f t="shared" si="26"/>
        <v/>
      </c>
      <c r="O295" s="287" t="str">
        <f t="shared" si="27"/>
        <v/>
      </c>
      <c r="P295" s="259"/>
      <c r="Q295" s="126"/>
    </row>
    <row r="296" spans="1:17" ht="20.100000000000001" customHeight="1" x14ac:dyDescent="0.25">
      <c r="A296" s="243">
        <v>290</v>
      </c>
      <c r="B296" s="277" t="str">
        <f>IF(OCS!B295="","",OCS!B295)</f>
        <v/>
      </c>
      <c r="C296" s="277" t="str">
        <f>IF(OCS!C295="","",OCS!C295)</f>
        <v/>
      </c>
      <c r="D296" s="307" t="str">
        <f>IF(OCS!D295="","",OCS!D295)</f>
        <v/>
      </c>
      <c r="E296" s="307" t="str">
        <f>IF(OCS!E295="","",OCS!E295)</f>
        <v/>
      </c>
      <c r="F296" s="277" t="str">
        <f>IF(OCS!F295="","",OCS!F295)</f>
        <v/>
      </c>
      <c r="G296" s="277" t="str">
        <f>IF(OCS!G295="","",OCS!G295)</f>
        <v/>
      </c>
      <c r="H296" s="122"/>
      <c r="I296" s="89"/>
      <c r="J296" s="89"/>
      <c r="K296" s="118" t="str">
        <f t="shared" si="23"/>
        <v/>
      </c>
      <c r="L296" s="118" t="str">
        <f t="shared" si="24"/>
        <v/>
      </c>
      <c r="M296" s="254" t="str">
        <f t="shared" si="25"/>
        <v/>
      </c>
      <c r="N296" s="285" t="str">
        <f t="shared" si="26"/>
        <v/>
      </c>
      <c r="O296" s="287" t="str">
        <f t="shared" si="27"/>
        <v/>
      </c>
      <c r="P296" s="259"/>
      <c r="Q296" s="126"/>
    </row>
    <row r="297" spans="1:17" ht="20.100000000000001" customHeight="1" x14ac:dyDescent="0.25">
      <c r="A297" s="243">
        <v>291</v>
      </c>
      <c r="B297" s="277" t="str">
        <f>IF(OCS!B296="","",OCS!B296)</f>
        <v/>
      </c>
      <c r="C297" s="277" t="str">
        <f>IF(OCS!C296="","",OCS!C296)</f>
        <v/>
      </c>
      <c r="D297" s="307" t="str">
        <f>IF(OCS!D296="","",OCS!D296)</f>
        <v/>
      </c>
      <c r="E297" s="307" t="str">
        <f>IF(OCS!E296="","",OCS!E296)</f>
        <v/>
      </c>
      <c r="F297" s="277" t="str">
        <f>IF(OCS!F296="","",OCS!F296)</f>
        <v/>
      </c>
      <c r="G297" s="277" t="str">
        <f>IF(OCS!G296="","",OCS!G296)</f>
        <v/>
      </c>
      <c r="H297" s="122"/>
      <c r="I297" s="89"/>
      <c r="J297" s="89"/>
      <c r="K297" s="118" t="str">
        <f t="shared" si="23"/>
        <v/>
      </c>
      <c r="L297" s="118" t="str">
        <f t="shared" si="24"/>
        <v/>
      </c>
      <c r="M297" s="254" t="str">
        <f t="shared" si="25"/>
        <v/>
      </c>
      <c r="N297" s="285" t="str">
        <f t="shared" si="26"/>
        <v/>
      </c>
      <c r="O297" s="287" t="str">
        <f t="shared" si="27"/>
        <v/>
      </c>
      <c r="P297" s="259"/>
      <c r="Q297" s="126"/>
    </row>
    <row r="298" spans="1:17" ht="20.100000000000001" customHeight="1" x14ac:dyDescent="0.25">
      <c r="A298" s="243">
        <v>292</v>
      </c>
      <c r="B298" s="277" t="str">
        <f>IF(OCS!B297="","",OCS!B297)</f>
        <v/>
      </c>
      <c r="C298" s="277" t="str">
        <f>IF(OCS!C297="","",OCS!C297)</f>
        <v/>
      </c>
      <c r="D298" s="307" t="str">
        <f>IF(OCS!D297="","",OCS!D297)</f>
        <v/>
      </c>
      <c r="E298" s="307" t="str">
        <f>IF(OCS!E297="","",OCS!E297)</f>
        <v/>
      </c>
      <c r="F298" s="277" t="str">
        <f>IF(OCS!F297="","",OCS!F297)</f>
        <v/>
      </c>
      <c r="G298" s="277" t="str">
        <f>IF(OCS!G297="","",OCS!G297)</f>
        <v/>
      </c>
      <c r="H298" s="122"/>
      <c r="I298" s="89"/>
      <c r="J298" s="89"/>
      <c r="K298" s="118" t="str">
        <f t="shared" si="23"/>
        <v/>
      </c>
      <c r="L298" s="118" t="str">
        <f t="shared" si="24"/>
        <v/>
      </c>
      <c r="M298" s="254" t="str">
        <f t="shared" si="25"/>
        <v/>
      </c>
      <c r="N298" s="285" t="str">
        <f t="shared" si="26"/>
        <v/>
      </c>
      <c r="O298" s="287" t="str">
        <f t="shared" si="27"/>
        <v/>
      </c>
      <c r="P298" s="259"/>
      <c r="Q298" s="126"/>
    </row>
    <row r="299" spans="1:17" ht="20.100000000000001" customHeight="1" x14ac:dyDescent="0.25">
      <c r="A299" s="243">
        <v>293</v>
      </c>
      <c r="B299" s="277" t="str">
        <f>IF(OCS!B298="","",OCS!B298)</f>
        <v/>
      </c>
      <c r="C299" s="277" t="str">
        <f>IF(OCS!C298="","",OCS!C298)</f>
        <v/>
      </c>
      <c r="D299" s="307" t="str">
        <f>IF(OCS!D298="","",OCS!D298)</f>
        <v/>
      </c>
      <c r="E299" s="307" t="str">
        <f>IF(OCS!E298="","",OCS!E298)</f>
        <v/>
      </c>
      <c r="F299" s="277" t="str">
        <f>IF(OCS!F298="","",OCS!F298)</f>
        <v/>
      </c>
      <c r="G299" s="277" t="str">
        <f>IF(OCS!G298="","",OCS!G298)</f>
        <v/>
      </c>
      <c r="H299" s="122"/>
      <c r="I299" s="89"/>
      <c r="J299" s="89"/>
      <c r="K299" s="118" t="str">
        <f t="shared" si="23"/>
        <v/>
      </c>
      <c r="L299" s="118" t="str">
        <f t="shared" si="24"/>
        <v/>
      </c>
      <c r="M299" s="254" t="str">
        <f t="shared" si="25"/>
        <v/>
      </c>
      <c r="N299" s="285" t="str">
        <f t="shared" si="26"/>
        <v/>
      </c>
      <c r="O299" s="287" t="str">
        <f t="shared" si="27"/>
        <v/>
      </c>
      <c r="P299" s="259"/>
      <c r="Q299" s="126"/>
    </row>
    <row r="300" spans="1:17" ht="20.100000000000001" customHeight="1" x14ac:dyDescent="0.25">
      <c r="A300" s="243">
        <v>294</v>
      </c>
      <c r="B300" s="277" t="str">
        <f>IF(OCS!B299="","",OCS!B299)</f>
        <v/>
      </c>
      <c r="C300" s="277" t="str">
        <f>IF(OCS!C299="","",OCS!C299)</f>
        <v/>
      </c>
      <c r="D300" s="307" t="str">
        <f>IF(OCS!D299="","",OCS!D299)</f>
        <v/>
      </c>
      <c r="E300" s="307" t="str">
        <f>IF(OCS!E299="","",OCS!E299)</f>
        <v/>
      </c>
      <c r="F300" s="277" t="str">
        <f>IF(OCS!F299="","",OCS!F299)</f>
        <v/>
      </c>
      <c r="G300" s="277" t="str">
        <f>IF(OCS!G299="","",OCS!G299)</f>
        <v/>
      </c>
      <c r="H300" s="122"/>
      <c r="I300" s="89"/>
      <c r="J300" s="89"/>
      <c r="K300" s="118" t="str">
        <f t="shared" si="23"/>
        <v/>
      </c>
      <c r="L300" s="118" t="str">
        <f t="shared" si="24"/>
        <v/>
      </c>
      <c r="M300" s="254" t="str">
        <f t="shared" si="25"/>
        <v/>
      </c>
      <c r="N300" s="285" t="str">
        <f t="shared" si="26"/>
        <v/>
      </c>
      <c r="O300" s="287" t="str">
        <f t="shared" si="27"/>
        <v/>
      </c>
      <c r="P300" s="259"/>
      <c r="Q300" s="126"/>
    </row>
    <row r="301" spans="1:17" ht="20.100000000000001" customHeight="1" x14ac:dyDescent="0.25">
      <c r="A301" s="243">
        <v>295</v>
      </c>
      <c r="B301" s="277" t="str">
        <f>IF(OCS!B300="","",OCS!B300)</f>
        <v/>
      </c>
      <c r="C301" s="277" t="str">
        <f>IF(OCS!C300="","",OCS!C300)</f>
        <v/>
      </c>
      <c r="D301" s="307" t="str">
        <f>IF(OCS!D300="","",OCS!D300)</f>
        <v/>
      </c>
      <c r="E301" s="307" t="str">
        <f>IF(OCS!E300="","",OCS!E300)</f>
        <v/>
      </c>
      <c r="F301" s="277" t="str">
        <f>IF(OCS!F300="","",OCS!F300)</f>
        <v/>
      </c>
      <c r="G301" s="277" t="str">
        <f>IF(OCS!G300="","",OCS!G300)</f>
        <v/>
      </c>
      <c r="H301" s="122"/>
      <c r="I301" s="89"/>
      <c r="J301" s="89"/>
      <c r="K301" s="118" t="str">
        <f t="shared" si="23"/>
        <v/>
      </c>
      <c r="L301" s="118" t="str">
        <f t="shared" si="24"/>
        <v/>
      </c>
      <c r="M301" s="254" t="str">
        <f t="shared" si="25"/>
        <v/>
      </c>
      <c r="N301" s="285" t="str">
        <f t="shared" si="26"/>
        <v/>
      </c>
      <c r="O301" s="287" t="str">
        <f t="shared" si="27"/>
        <v/>
      </c>
      <c r="P301" s="259"/>
      <c r="Q301" s="126"/>
    </row>
    <row r="302" spans="1:17" ht="20.100000000000001" customHeight="1" x14ac:dyDescent="0.25">
      <c r="A302" s="243">
        <v>296</v>
      </c>
      <c r="B302" s="277" t="str">
        <f>IF(OCS!B301="","",OCS!B301)</f>
        <v/>
      </c>
      <c r="C302" s="277" t="str">
        <f>IF(OCS!C301="","",OCS!C301)</f>
        <v/>
      </c>
      <c r="D302" s="307" t="str">
        <f>IF(OCS!D301="","",OCS!D301)</f>
        <v/>
      </c>
      <c r="E302" s="307" t="str">
        <f>IF(OCS!E301="","",OCS!E301)</f>
        <v/>
      </c>
      <c r="F302" s="277" t="str">
        <f>IF(OCS!F301="","",OCS!F301)</f>
        <v/>
      </c>
      <c r="G302" s="277" t="str">
        <f>IF(OCS!G301="","",OCS!G301)</f>
        <v/>
      </c>
      <c r="H302" s="122"/>
      <c r="I302" s="89"/>
      <c r="J302" s="89"/>
      <c r="K302" s="118" t="str">
        <f t="shared" si="23"/>
        <v/>
      </c>
      <c r="L302" s="118" t="str">
        <f t="shared" si="24"/>
        <v/>
      </c>
      <c r="M302" s="254" t="str">
        <f t="shared" si="25"/>
        <v/>
      </c>
      <c r="N302" s="285" t="str">
        <f t="shared" si="26"/>
        <v/>
      </c>
      <c r="O302" s="287" t="str">
        <f t="shared" si="27"/>
        <v/>
      </c>
      <c r="P302" s="259"/>
      <c r="Q302" s="126"/>
    </row>
    <row r="303" spans="1:17" ht="20.100000000000001" customHeight="1" x14ac:dyDescent="0.25">
      <c r="A303" s="243">
        <v>297</v>
      </c>
      <c r="B303" s="277" t="str">
        <f>IF(OCS!B302="","",OCS!B302)</f>
        <v/>
      </c>
      <c r="C303" s="277" t="str">
        <f>IF(OCS!C302="","",OCS!C302)</f>
        <v/>
      </c>
      <c r="D303" s="307" t="str">
        <f>IF(OCS!D302="","",OCS!D302)</f>
        <v/>
      </c>
      <c r="E303" s="307" t="str">
        <f>IF(OCS!E302="","",OCS!E302)</f>
        <v/>
      </c>
      <c r="F303" s="277" t="str">
        <f>IF(OCS!F302="","",OCS!F302)</f>
        <v/>
      </c>
      <c r="G303" s="277" t="str">
        <f>IF(OCS!G302="","",OCS!G302)</f>
        <v/>
      </c>
      <c r="H303" s="122"/>
      <c r="I303" s="89"/>
      <c r="J303" s="89"/>
      <c r="K303" s="118" t="str">
        <f t="shared" si="23"/>
        <v/>
      </c>
      <c r="L303" s="118" t="str">
        <f t="shared" si="24"/>
        <v/>
      </c>
      <c r="M303" s="254" t="str">
        <f t="shared" si="25"/>
        <v/>
      </c>
      <c r="N303" s="285" t="str">
        <f t="shared" si="26"/>
        <v/>
      </c>
      <c r="O303" s="287" t="str">
        <f t="shared" si="27"/>
        <v/>
      </c>
      <c r="P303" s="259"/>
      <c r="Q303" s="126"/>
    </row>
    <row r="304" spans="1:17" ht="20.100000000000001" customHeight="1" x14ac:dyDescent="0.25">
      <c r="A304" s="243">
        <v>298</v>
      </c>
      <c r="B304" s="277" t="str">
        <f>IF(OCS!B303="","",OCS!B303)</f>
        <v/>
      </c>
      <c r="C304" s="277" t="str">
        <f>IF(OCS!C303="","",OCS!C303)</f>
        <v/>
      </c>
      <c r="D304" s="307" t="str">
        <f>IF(OCS!D303="","",OCS!D303)</f>
        <v/>
      </c>
      <c r="E304" s="307" t="str">
        <f>IF(OCS!E303="","",OCS!E303)</f>
        <v/>
      </c>
      <c r="F304" s="277" t="str">
        <f>IF(OCS!F303="","",OCS!F303)</f>
        <v/>
      </c>
      <c r="G304" s="277" t="str">
        <f>IF(OCS!G303="","",OCS!G303)</f>
        <v/>
      </c>
      <c r="H304" s="122"/>
      <c r="I304" s="89"/>
      <c r="J304" s="89"/>
      <c r="K304" s="118" t="str">
        <f t="shared" si="23"/>
        <v/>
      </c>
      <c r="L304" s="118" t="str">
        <f t="shared" si="24"/>
        <v/>
      </c>
      <c r="M304" s="254" t="str">
        <f t="shared" si="25"/>
        <v/>
      </c>
      <c r="N304" s="285" t="str">
        <f t="shared" si="26"/>
        <v/>
      </c>
      <c r="O304" s="287" t="str">
        <f t="shared" si="27"/>
        <v/>
      </c>
      <c r="P304" s="259"/>
      <c r="Q304" s="126"/>
    </row>
    <row r="305" spans="1:17" ht="20.100000000000001" customHeight="1" x14ac:dyDescent="0.25">
      <c r="A305" s="243">
        <v>299</v>
      </c>
      <c r="B305" s="277" t="str">
        <f>IF(OCS!B304="","",OCS!B304)</f>
        <v/>
      </c>
      <c r="C305" s="277" t="str">
        <f>IF(OCS!C304="","",OCS!C304)</f>
        <v/>
      </c>
      <c r="D305" s="307" t="str">
        <f>IF(OCS!D304="","",OCS!D304)</f>
        <v/>
      </c>
      <c r="E305" s="307" t="str">
        <f>IF(OCS!E304="","",OCS!E304)</f>
        <v/>
      </c>
      <c r="F305" s="277" t="str">
        <f>IF(OCS!F304="","",OCS!F304)</f>
        <v/>
      </c>
      <c r="G305" s="277" t="str">
        <f>IF(OCS!G304="","",OCS!G304)</f>
        <v/>
      </c>
      <c r="H305" s="122"/>
      <c r="I305" s="89"/>
      <c r="J305" s="89"/>
      <c r="K305" s="118" t="str">
        <f t="shared" si="23"/>
        <v/>
      </c>
      <c r="L305" s="118" t="str">
        <f t="shared" si="24"/>
        <v/>
      </c>
      <c r="M305" s="254" t="str">
        <f t="shared" si="25"/>
        <v/>
      </c>
      <c r="N305" s="285" t="str">
        <f t="shared" si="26"/>
        <v/>
      </c>
      <c r="O305" s="287" t="str">
        <f t="shared" si="27"/>
        <v/>
      </c>
      <c r="P305" s="259"/>
      <c r="Q305" s="126"/>
    </row>
    <row r="306" spans="1:17" ht="20.100000000000001" customHeight="1" x14ac:dyDescent="0.25">
      <c r="A306" s="243">
        <v>300</v>
      </c>
      <c r="B306" s="277" t="str">
        <f>IF(OCS!B305="","",OCS!B305)</f>
        <v/>
      </c>
      <c r="C306" s="277" t="str">
        <f>IF(OCS!C305="","",OCS!C305)</f>
        <v/>
      </c>
      <c r="D306" s="307" t="str">
        <f>IF(OCS!D305="","",OCS!D305)</f>
        <v/>
      </c>
      <c r="E306" s="307" t="str">
        <f>IF(OCS!E305="","",OCS!E305)</f>
        <v/>
      </c>
      <c r="F306" s="277" t="str">
        <f>IF(OCS!F305="","",OCS!F305)</f>
        <v/>
      </c>
      <c r="G306" s="277" t="str">
        <f>IF(OCS!G305="","",OCS!G305)</f>
        <v/>
      </c>
      <c r="H306" s="122"/>
      <c r="I306" s="89"/>
      <c r="J306" s="89"/>
      <c r="K306" s="118" t="str">
        <f t="shared" si="23"/>
        <v/>
      </c>
      <c r="L306" s="118" t="str">
        <f t="shared" si="24"/>
        <v/>
      </c>
      <c r="M306" s="254" t="str">
        <f t="shared" si="25"/>
        <v/>
      </c>
      <c r="N306" s="285" t="str">
        <f t="shared" si="26"/>
        <v/>
      </c>
      <c r="O306" s="287" t="str">
        <f t="shared" si="27"/>
        <v/>
      </c>
      <c r="P306" s="259"/>
      <c r="Q306" s="126"/>
    </row>
    <row r="307" spans="1:17" ht="20.100000000000001" customHeight="1" x14ac:dyDescent="0.25">
      <c r="A307" s="243">
        <v>301</v>
      </c>
      <c r="B307" s="277" t="str">
        <f>IF(OCS!B306="","",OCS!B306)</f>
        <v/>
      </c>
      <c r="C307" s="277" t="str">
        <f>IF(OCS!C306="","",OCS!C306)</f>
        <v/>
      </c>
      <c r="D307" s="307" t="str">
        <f>IF(OCS!D306="","",OCS!D306)</f>
        <v/>
      </c>
      <c r="E307" s="307" t="str">
        <f>IF(OCS!E306="","",OCS!E306)</f>
        <v/>
      </c>
      <c r="F307" s="277" t="str">
        <f>IF(OCS!F306="","",OCS!F306)</f>
        <v/>
      </c>
      <c r="G307" s="277" t="str">
        <f>IF(OCS!G306="","",OCS!G306)</f>
        <v/>
      </c>
      <c r="H307" s="122"/>
      <c r="I307" s="89"/>
      <c r="J307" s="89"/>
      <c r="K307" s="118" t="str">
        <f t="shared" si="23"/>
        <v/>
      </c>
      <c r="L307" s="118" t="str">
        <f t="shared" si="24"/>
        <v/>
      </c>
      <c r="M307" s="254" t="str">
        <f t="shared" si="25"/>
        <v/>
      </c>
      <c r="N307" s="285" t="str">
        <f t="shared" si="26"/>
        <v/>
      </c>
      <c r="O307" s="287" t="str">
        <f t="shared" si="27"/>
        <v/>
      </c>
      <c r="P307" s="259"/>
      <c r="Q307" s="126"/>
    </row>
    <row r="308" spans="1:17" ht="20.100000000000001" customHeight="1" x14ac:dyDescent="0.25">
      <c r="A308" s="243">
        <v>302</v>
      </c>
      <c r="B308" s="277" t="str">
        <f>IF(OCS!B307="","",OCS!B307)</f>
        <v/>
      </c>
      <c r="C308" s="277" t="str">
        <f>IF(OCS!C307="","",OCS!C307)</f>
        <v/>
      </c>
      <c r="D308" s="307" t="str">
        <f>IF(OCS!D307="","",OCS!D307)</f>
        <v/>
      </c>
      <c r="E308" s="307" t="str">
        <f>IF(OCS!E307="","",OCS!E307)</f>
        <v/>
      </c>
      <c r="F308" s="277" t="str">
        <f>IF(OCS!F307="","",OCS!F307)</f>
        <v/>
      </c>
      <c r="G308" s="277" t="str">
        <f>IF(OCS!G307="","",OCS!G307)</f>
        <v/>
      </c>
      <c r="H308" s="122"/>
      <c r="I308" s="89"/>
      <c r="J308" s="89"/>
      <c r="K308" s="118" t="str">
        <f t="shared" si="23"/>
        <v/>
      </c>
      <c r="L308" s="118" t="str">
        <f t="shared" si="24"/>
        <v/>
      </c>
      <c r="M308" s="254" t="str">
        <f t="shared" si="25"/>
        <v/>
      </c>
      <c r="N308" s="285" t="str">
        <f t="shared" si="26"/>
        <v/>
      </c>
      <c r="O308" s="287" t="str">
        <f t="shared" si="27"/>
        <v/>
      </c>
      <c r="P308" s="259"/>
      <c r="Q308" s="126"/>
    </row>
    <row r="309" spans="1:17" ht="20.100000000000001" customHeight="1" x14ac:dyDescent="0.25">
      <c r="A309" s="243">
        <v>303</v>
      </c>
      <c r="B309" s="277" t="str">
        <f>IF(OCS!B308="","",OCS!B308)</f>
        <v/>
      </c>
      <c r="C309" s="277" t="str">
        <f>IF(OCS!C308="","",OCS!C308)</f>
        <v/>
      </c>
      <c r="D309" s="307" t="str">
        <f>IF(OCS!D308="","",OCS!D308)</f>
        <v/>
      </c>
      <c r="E309" s="307" t="str">
        <f>IF(OCS!E308="","",OCS!E308)</f>
        <v/>
      </c>
      <c r="F309" s="277" t="str">
        <f>IF(OCS!F308="","",OCS!F308)</f>
        <v/>
      </c>
      <c r="G309" s="277" t="str">
        <f>IF(OCS!G308="","",OCS!G308)</f>
        <v/>
      </c>
      <c r="H309" s="122"/>
      <c r="I309" s="89"/>
      <c r="J309" s="89"/>
      <c r="K309" s="118" t="str">
        <f t="shared" si="23"/>
        <v/>
      </c>
      <c r="L309" s="118" t="str">
        <f t="shared" si="24"/>
        <v/>
      </c>
      <c r="M309" s="254" t="str">
        <f t="shared" si="25"/>
        <v/>
      </c>
      <c r="N309" s="285" t="str">
        <f t="shared" si="26"/>
        <v/>
      </c>
      <c r="O309" s="287" t="str">
        <f t="shared" si="27"/>
        <v/>
      </c>
      <c r="P309" s="259"/>
      <c r="Q309" s="126"/>
    </row>
    <row r="310" spans="1:17" ht="20.100000000000001" customHeight="1" x14ac:dyDescent="0.25">
      <c r="A310" s="243">
        <v>304</v>
      </c>
      <c r="B310" s="277" t="str">
        <f>IF(OCS!B309="","",OCS!B309)</f>
        <v/>
      </c>
      <c r="C310" s="277" t="str">
        <f>IF(OCS!C309="","",OCS!C309)</f>
        <v/>
      </c>
      <c r="D310" s="307" t="str">
        <f>IF(OCS!D309="","",OCS!D309)</f>
        <v/>
      </c>
      <c r="E310" s="307" t="str">
        <f>IF(OCS!E309="","",OCS!E309)</f>
        <v/>
      </c>
      <c r="F310" s="277" t="str">
        <f>IF(OCS!F309="","",OCS!F309)</f>
        <v/>
      </c>
      <c r="G310" s="277" t="str">
        <f>IF(OCS!G309="","",OCS!G309)</f>
        <v/>
      </c>
      <c r="H310" s="122"/>
      <c r="I310" s="89"/>
      <c r="J310" s="89"/>
      <c r="K310" s="118" t="str">
        <f t="shared" si="23"/>
        <v/>
      </c>
      <c r="L310" s="118" t="str">
        <f t="shared" si="24"/>
        <v/>
      </c>
      <c r="M310" s="254" t="str">
        <f t="shared" si="25"/>
        <v/>
      </c>
      <c r="N310" s="285" t="str">
        <f t="shared" si="26"/>
        <v/>
      </c>
      <c r="O310" s="287" t="str">
        <f t="shared" si="27"/>
        <v/>
      </c>
      <c r="P310" s="259"/>
      <c r="Q310" s="126"/>
    </row>
    <row r="311" spans="1:17" ht="20.100000000000001" customHeight="1" x14ac:dyDescent="0.25">
      <c r="A311" s="243">
        <v>305</v>
      </c>
      <c r="B311" s="277" t="str">
        <f>IF(OCS!B310="","",OCS!B310)</f>
        <v/>
      </c>
      <c r="C311" s="277" t="str">
        <f>IF(OCS!C310="","",OCS!C310)</f>
        <v/>
      </c>
      <c r="D311" s="307" t="str">
        <f>IF(OCS!D310="","",OCS!D310)</f>
        <v/>
      </c>
      <c r="E311" s="307" t="str">
        <f>IF(OCS!E310="","",OCS!E310)</f>
        <v/>
      </c>
      <c r="F311" s="277" t="str">
        <f>IF(OCS!F310="","",OCS!F310)</f>
        <v/>
      </c>
      <c r="G311" s="277" t="str">
        <f>IF(OCS!G310="","",OCS!G310)</f>
        <v/>
      </c>
      <c r="H311" s="122"/>
      <c r="I311" s="89"/>
      <c r="J311" s="89"/>
      <c r="K311" s="118" t="str">
        <f t="shared" si="23"/>
        <v/>
      </c>
      <c r="L311" s="118" t="str">
        <f t="shared" si="24"/>
        <v/>
      </c>
      <c r="M311" s="254" t="str">
        <f t="shared" si="25"/>
        <v/>
      </c>
      <c r="N311" s="285" t="str">
        <f t="shared" si="26"/>
        <v/>
      </c>
      <c r="O311" s="287" t="str">
        <f t="shared" si="27"/>
        <v/>
      </c>
      <c r="P311" s="259"/>
      <c r="Q311" s="126"/>
    </row>
    <row r="312" spans="1:17" ht="20.100000000000001" customHeight="1" x14ac:dyDescent="0.25">
      <c r="A312" s="243">
        <v>306</v>
      </c>
      <c r="B312" s="277" t="str">
        <f>IF(OCS!B311="","",OCS!B311)</f>
        <v/>
      </c>
      <c r="C312" s="277" t="str">
        <f>IF(OCS!C311="","",OCS!C311)</f>
        <v/>
      </c>
      <c r="D312" s="307" t="str">
        <f>IF(OCS!D311="","",OCS!D311)</f>
        <v/>
      </c>
      <c r="E312" s="307" t="str">
        <f>IF(OCS!E311="","",OCS!E311)</f>
        <v/>
      </c>
      <c r="F312" s="277" t="str">
        <f>IF(OCS!F311="","",OCS!F311)</f>
        <v/>
      </c>
      <c r="G312" s="277" t="str">
        <f>IF(OCS!G311="","",OCS!G311)</f>
        <v/>
      </c>
      <c r="H312" s="122"/>
      <c r="I312" s="89"/>
      <c r="J312" s="89"/>
      <c r="K312" s="118" t="str">
        <f t="shared" si="23"/>
        <v/>
      </c>
      <c r="L312" s="118" t="str">
        <f t="shared" si="24"/>
        <v/>
      </c>
      <c r="M312" s="254" t="str">
        <f t="shared" si="25"/>
        <v/>
      </c>
      <c r="N312" s="285" t="str">
        <f t="shared" si="26"/>
        <v/>
      </c>
      <c r="O312" s="287" t="str">
        <f t="shared" si="27"/>
        <v/>
      </c>
      <c r="P312" s="259"/>
      <c r="Q312" s="126"/>
    </row>
    <row r="313" spans="1:17" ht="20.100000000000001" customHeight="1" x14ac:dyDescent="0.25">
      <c r="A313" s="243">
        <v>307</v>
      </c>
      <c r="B313" s="277" t="str">
        <f>IF(OCS!B312="","",OCS!B312)</f>
        <v/>
      </c>
      <c r="C313" s="277" t="str">
        <f>IF(OCS!C312="","",OCS!C312)</f>
        <v/>
      </c>
      <c r="D313" s="307" t="str">
        <f>IF(OCS!D312="","",OCS!D312)</f>
        <v/>
      </c>
      <c r="E313" s="307" t="str">
        <f>IF(OCS!E312="","",OCS!E312)</f>
        <v/>
      </c>
      <c r="F313" s="277" t="str">
        <f>IF(OCS!F312="","",OCS!F312)</f>
        <v/>
      </c>
      <c r="G313" s="277" t="str">
        <f>IF(OCS!G312="","",OCS!G312)</f>
        <v/>
      </c>
      <c r="H313" s="122"/>
      <c r="I313" s="89"/>
      <c r="J313" s="89"/>
      <c r="K313" s="118" t="str">
        <f t="shared" si="23"/>
        <v/>
      </c>
      <c r="L313" s="118" t="str">
        <f t="shared" si="24"/>
        <v/>
      </c>
      <c r="M313" s="254" t="str">
        <f t="shared" si="25"/>
        <v/>
      </c>
      <c r="N313" s="285" t="str">
        <f t="shared" si="26"/>
        <v/>
      </c>
      <c r="O313" s="287" t="str">
        <f t="shared" si="27"/>
        <v/>
      </c>
      <c r="P313" s="259"/>
      <c r="Q313" s="126"/>
    </row>
    <row r="314" spans="1:17" ht="20.100000000000001" customHeight="1" x14ac:dyDescent="0.25">
      <c r="A314" s="243">
        <v>308</v>
      </c>
      <c r="B314" s="277" t="str">
        <f>IF(OCS!B313="","",OCS!B313)</f>
        <v/>
      </c>
      <c r="C314" s="277" t="str">
        <f>IF(OCS!C313="","",OCS!C313)</f>
        <v/>
      </c>
      <c r="D314" s="307" t="str">
        <f>IF(OCS!D313="","",OCS!D313)</f>
        <v/>
      </c>
      <c r="E314" s="307" t="str">
        <f>IF(OCS!E313="","",OCS!E313)</f>
        <v/>
      </c>
      <c r="F314" s="277" t="str">
        <f>IF(OCS!F313="","",OCS!F313)</f>
        <v/>
      </c>
      <c r="G314" s="277" t="str">
        <f>IF(OCS!G313="","",OCS!G313)</f>
        <v/>
      </c>
      <c r="H314" s="122"/>
      <c r="I314" s="89"/>
      <c r="J314" s="89"/>
      <c r="K314" s="118" t="str">
        <f t="shared" si="23"/>
        <v/>
      </c>
      <c r="L314" s="118" t="str">
        <f t="shared" si="24"/>
        <v/>
      </c>
      <c r="M314" s="254" t="str">
        <f t="shared" si="25"/>
        <v/>
      </c>
      <c r="N314" s="285" t="str">
        <f t="shared" si="26"/>
        <v/>
      </c>
      <c r="O314" s="287" t="str">
        <f t="shared" si="27"/>
        <v/>
      </c>
      <c r="P314" s="259"/>
      <c r="Q314" s="126"/>
    </row>
    <row r="315" spans="1:17" ht="20.100000000000001" customHeight="1" x14ac:dyDescent="0.25">
      <c r="A315" s="243">
        <v>309</v>
      </c>
      <c r="B315" s="277" t="str">
        <f>IF(OCS!B314="","",OCS!B314)</f>
        <v/>
      </c>
      <c r="C315" s="277" t="str">
        <f>IF(OCS!C314="","",OCS!C314)</f>
        <v/>
      </c>
      <c r="D315" s="307" t="str">
        <f>IF(OCS!D314="","",OCS!D314)</f>
        <v/>
      </c>
      <c r="E315" s="307" t="str">
        <f>IF(OCS!E314="","",OCS!E314)</f>
        <v/>
      </c>
      <c r="F315" s="277" t="str">
        <f>IF(OCS!F314="","",OCS!F314)</f>
        <v/>
      </c>
      <c r="G315" s="277" t="str">
        <f>IF(OCS!G314="","",OCS!G314)</f>
        <v/>
      </c>
      <c r="H315" s="122"/>
      <c r="I315" s="89"/>
      <c r="J315" s="89"/>
      <c r="K315" s="118" t="str">
        <f t="shared" si="23"/>
        <v/>
      </c>
      <c r="L315" s="118" t="str">
        <f t="shared" si="24"/>
        <v/>
      </c>
      <c r="M315" s="254" t="str">
        <f t="shared" si="25"/>
        <v/>
      </c>
      <c r="N315" s="285" t="str">
        <f t="shared" si="26"/>
        <v/>
      </c>
      <c r="O315" s="287" t="str">
        <f t="shared" si="27"/>
        <v/>
      </c>
      <c r="P315" s="259"/>
      <c r="Q315" s="126"/>
    </row>
    <row r="316" spans="1:17" ht="20.100000000000001" customHeight="1" x14ac:dyDescent="0.25">
      <c r="A316" s="243">
        <v>310</v>
      </c>
      <c r="B316" s="277" t="str">
        <f>IF(OCS!B315="","",OCS!B315)</f>
        <v/>
      </c>
      <c r="C316" s="277" t="str">
        <f>IF(OCS!C315="","",OCS!C315)</f>
        <v/>
      </c>
      <c r="D316" s="307" t="str">
        <f>IF(OCS!D315="","",OCS!D315)</f>
        <v/>
      </c>
      <c r="E316" s="307" t="str">
        <f>IF(OCS!E315="","",OCS!E315)</f>
        <v/>
      </c>
      <c r="F316" s="277" t="str">
        <f>IF(OCS!F315="","",OCS!F315)</f>
        <v/>
      </c>
      <c r="G316" s="277" t="str">
        <f>IF(OCS!G315="","",OCS!G315)</f>
        <v/>
      </c>
      <c r="H316" s="122"/>
      <c r="I316" s="89"/>
      <c r="J316" s="89"/>
      <c r="K316" s="118" t="str">
        <f t="shared" si="23"/>
        <v/>
      </c>
      <c r="L316" s="118" t="str">
        <f t="shared" si="24"/>
        <v/>
      </c>
      <c r="M316" s="254" t="str">
        <f t="shared" si="25"/>
        <v/>
      </c>
      <c r="N316" s="285" t="str">
        <f t="shared" si="26"/>
        <v/>
      </c>
      <c r="O316" s="287" t="str">
        <f t="shared" si="27"/>
        <v/>
      </c>
      <c r="P316" s="259"/>
      <c r="Q316" s="126"/>
    </row>
    <row r="317" spans="1:17" ht="20.100000000000001" customHeight="1" x14ac:dyDescent="0.25">
      <c r="A317" s="243">
        <v>311</v>
      </c>
      <c r="B317" s="277" t="str">
        <f>IF(OCS!B316="","",OCS!B316)</f>
        <v/>
      </c>
      <c r="C317" s="277" t="str">
        <f>IF(OCS!C316="","",OCS!C316)</f>
        <v/>
      </c>
      <c r="D317" s="307" t="str">
        <f>IF(OCS!D316="","",OCS!D316)</f>
        <v/>
      </c>
      <c r="E317" s="307" t="str">
        <f>IF(OCS!E316="","",OCS!E316)</f>
        <v/>
      </c>
      <c r="F317" s="277" t="str">
        <f>IF(OCS!F316="","",OCS!F316)</f>
        <v/>
      </c>
      <c r="G317" s="277" t="str">
        <f>IF(OCS!G316="","",OCS!G316)</f>
        <v/>
      </c>
      <c r="H317" s="122"/>
      <c r="I317" s="89"/>
      <c r="J317" s="89"/>
      <c r="K317" s="118" t="str">
        <f t="shared" si="23"/>
        <v/>
      </c>
      <c r="L317" s="118" t="str">
        <f t="shared" si="24"/>
        <v/>
      </c>
      <c r="M317" s="254" t="str">
        <f t="shared" si="25"/>
        <v/>
      </c>
      <c r="N317" s="285" t="str">
        <f t="shared" si="26"/>
        <v/>
      </c>
      <c r="O317" s="287" t="str">
        <f t="shared" si="27"/>
        <v/>
      </c>
      <c r="P317" s="259"/>
      <c r="Q317" s="126"/>
    </row>
    <row r="318" spans="1:17" ht="20.100000000000001" customHeight="1" x14ac:dyDescent="0.25">
      <c r="A318" s="243">
        <v>312</v>
      </c>
      <c r="B318" s="277" t="str">
        <f>IF(OCS!B317="","",OCS!B317)</f>
        <v/>
      </c>
      <c r="C318" s="277" t="str">
        <f>IF(OCS!C317="","",OCS!C317)</f>
        <v/>
      </c>
      <c r="D318" s="307" t="str">
        <f>IF(OCS!D317="","",OCS!D317)</f>
        <v/>
      </c>
      <c r="E318" s="307" t="str">
        <f>IF(OCS!E317="","",OCS!E317)</f>
        <v/>
      </c>
      <c r="F318" s="277" t="str">
        <f>IF(OCS!F317="","",OCS!F317)</f>
        <v/>
      </c>
      <c r="G318" s="277" t="str">
        <f>IF(OCS!G317="","",OCS!G317)</f>
        <v/>
      </c>
      <c r="H318" s="122"/>
      <c r="I318" s="89"/>
      <c r="J318" s="89"/>
      <c r="K318" s="118" t="str">
        <f t="shared" si="23"/>
        <v/>
      </c>
      <c r="L318" s="118" t="str">
        <f t="shared" si="24"/>
        <v/>
      </c>
      <c r="M318" s="254" t="str">
        <f t="shared" si="25"/>
        <v/>
      </c>
      <c r="N318" s="285" t="str">
        <f t="shared" si="26"/>
        <v/>
      </c>
      <c r="O318" s="287" t="str">
        <f t="shared" si="27"/>
        <v/>
      </c>
      <c r="P318" s="259"/>
      <c r="Q318" s="126"/>
    </row>
    <row r="319" spans="1:17" ht="20.100000000000001" customHeight="1" x14ac:dyDescent="0.25">
      <c r="A319" s="243">
        <v>313</v>
      </c>
      <c r="B319" s="277" t="str">
        <f>IF(OCS!B318="","",OCS!B318)</f>
        <v/>
      </c>
      <c r="C319" s="277" t="str">
        <f>IF(OCS!C318="","",OCS!C318)</f>
        <v/>
      </c>
      <c r="D319" s="307" t="str">
        <f>IF(OCS!D318="","",OCS!D318)</f>
        <v/>
      </c>
      <c r="E319" s="307" t="str">
        <f>IF(OCS!E318="","",OCS!E318)</f>
        <v/>
      </c>
      <c r="F319" s="277" t="str">
        <f>IF(OCS!F318="","",OCS!F318)</f>
        <v/>
      </c>
      <c r="G319" s="277" t="str">
        <f>IF(OCS!G318="","",OCS!G318)</f>
        <v/>
      </c>
      <c r="H319" s="122"/>
      <c r="I319" s="89"/>
      <c r="J319" s="89"/>
      <c r="K319" s="118" t="str">
        <f t="shared" si="23"/>
        <v/>
      </c>
      <c r="L319" s="118" t="str">
        <f t="shared" si="24"/>
        <v/>
      </c>
      <c r="M319" s="254" t="str">
        <f t="shared" si="25"/>
        <v/>
      </c>
      <c r="N319" s="285" t="str">
        <f t="shared" si="26"/>
        <v/>
      </c>
      <c r="O319" s="287" t="str">
        <f t="shared" si="27"/>
        <v/>
      </c>
      <c r="P319" s="259"/>
      <c r="Q319" s="126"/>
    </row>
    <row r="320" spans="1:17" ht="20.100000000000001" customHeight="1" x14ac:dyDescent="0.25">
      <c r="A320" s="243">
        <v>314</v>
      </c>
      <c r="B320" s="277" t="str">
        <f>IF(OCS!B319="","",OCS!B319)</f>
        <v/>
      </c>
      <c r="C320" s="277" t="str">
        <f>IF(OCS!C319="","",OCS!C319)</f>
        <v/>
      </c>
      <c r="D320" s="307" t="str">
        <f>IF(OCS!D319="","",OCS!D319)</f>
        <v/>
      </c>
      <c r="E320" s="307" t="str">
        <f>IF(OCS!E319="","",OCS!E319)</f>
        <v/>
      </c>
      <c r="F320" s="277" t="str">
        <f>IF(OCS!F319="","",OCS!F319)</f>
        <v/>
      </c>
      <c r="G320" s="277" t="str">
        <f>IF(OCS!G319="","",OCS!G319)</f>
        <v/>
      </c>
      <c r="H320" s="122"/>
      <c r="I320" s="89"/>
      <c r="J320" s="89"/>
      <c r="K320" s="118" t="str">
        <f t="shared" si="23"/>
        <v/>
      </c>
      <c r="L320" s="118" t="str">
        <f t="shared" si="24"/>
        <v/>
      </c>
      <c r="M320" s="254" t="str">
        <f t="shared" si="25"/>
        <v/>
      </c>
      <c r="N320" s="285" t="str">
        <f t="shared" si="26"/>
        <v/>
      </c>
      <c r="O320" s="287" t="str">
        <f t="shared" si="27"/>
        <v/>
      </c>
      <c r="P320" s="259"/>
      <c r="Q320" s="126"/>
    </row>
    <row r="321" spans="1:17" ht="20.100000000000001" customHeight="1" x14ac:dyDescent="0.25">
      <c r="A321" s="243">
        <v>315</v>
      </c>
      <c r="B321" s="277" t="str">
        <f>IF(OCS!B320="","",OCS!B320)</f>
        <v/>
      </c>
      <c r="C321" s="277" t="str">
        <f>IF(OCS!C320="","",OCS!C320)</f>
        <v/>
      </c>
      <c r="D321" s="307" t="str">
        <f>IF(OCS!D320="","",OCS!D320)</f>
        <v/>
      </c>
      <c r="E321" s="307" t="str">
        <f>IF(OCS!E320="","",OCS!E320)</f>
        <v/>
      </c>
      <c r="F321" s="277" t="str">
        <f>IF(OCS!F320="","",OCS!F320)</f>
        <v/>
      </c>
      <c r="G321" s="277" t="str">
        <f>IF(OCS!G320="","",OCS!G320)</f>
        <v/>
      </c>
      <c r="H321" s="122"/>
      <c r="I321" s="89"/>
      <c r="J321" s="89"/>
      <c r="K321" s="118" t="str">
        <f t="shared" si="23"/>
        <v/>
      </c>
      <c r="L321" s="118" t="str">
        <f t="shared" si="24"/>
        <v/>
      </c>
      <c r="M321" s="254" t="str">
        <f t="shared" si="25"/>
        <v/>
      </c>
      <c r="N321" s="285" t="str">
        <f t="shared" si="26"/>
        <v/>
      </c>
      <c r="O321" s="287" t="str">
        <f t="shared" si="27"/>
        <v/>
      </c>
      <c r="P321" s="259"/>
      <c r="Q321" s="126"/>
    </row>
    <row r="322" spans="1:17" ht="20.100000000000001" customHeight="1" x14ac:dyDescent="0.25">
      <c r="A322" s="243">
        <v>316</v>
      </c>
      <c r="B322" s="277" t="str">
        <f>IF(OCS!B321="","",OCS!B321)</f>
        <v/>
      </c>
      <c r="C322" s="277" t="str">
        <f>IF(OCS!C321="","",OCS!C321)</f>
        <v/>
      </c>
      <c r="D322" s="307" t="str">
        <f>IF(OCS!D321="","",OCS!D321)</f>
        <v/>
      </c>
      <c r="E322" s="307" t="str">
        <f>IF(OCS!E321="","",OCS!E321)</f>
        <v/>
      </c>
      <c r="F322" s="277" t="str">
        <f>IF(OCS!F321="","",OCS!F321)</f>
        <v/>
      </c>
      <c r="G322" s="277" t="str">
        <f>IF(OCS!G321="","",OCS!G321)</f>
        <v/>
      </c>
      <c r="H322" s="122"/>
      <c r="I322" s="89"/>
      <c r="J322" s="89"/>
      <c r="K322" s="118" t="str">
        <f t="shared" si="23"/>
        <v/>
      </c>
      <c r="L322" s="118" t="str">
        <f t="shared" si="24"/>
        <v/>
      </c>
      <c r="M322" s="254" t="str">
        <f t="shared" si="25"/>
        <v/>
      </c>
      <c r="N322" s="285" t="str">
        <f t="shared" si="26"/>
        <v/>
      </c>
      <c r="O322" s="287" t="str">
        <f t="shared" si="27"/>
        <v/>
      </c>
      <c r="P322" s="259"/>
      <c r="Q322" s="126"/>
    </row>
    <row r="323" spans="1:17" ht="20.100000000000001" customHeight="1" x14ac:dyDescent="0.25">
      <c r="A323" s="243">
        <v>317</v>
      </c>
      <c r="B323" s="277" t="str">
        <f>IF(OCS!B322="","",OCS!B322)</f>
        <v/>
      </c>
      <c r="C323" s="277" t="str">
        <f>IF(OCS!C322="","",OCS!C322)</f>
        <v/>
      </c>
      <c r="D323" s="307" t="str">
        <f>IF(OCS!D322="","",OCS!D322)</f>
        <v/>
      </c>
      <c r="E323" s="307" t="str">
        <f>IF(OCS!E322="","",OCS!E322)</f>
        <v/>
      </c>
      <c r="F323" s="277" t="str">
        <f>IF(OCS!F322="","",OCS!F322)</f>
        <v/>
      </c>
      <c r="G323" s="277" t="str">
        <f>IF(OCS!G322="","",OCS!G322)</f>
        <v/>
      </c>
      <c r="H323" s="122"/>
      <c r="I323" s="89"/>
      <c r="J323" s="89"/>
      <c r="K323" s="118" t="str">
        <f t="shared" si="23"/>
        <v/>
      </c>
      <c r="L323" s="118" t="str">
        <f t="shared" si="24"/>
        <v/>
      </c>
      <c r="M323" s="254" t="str">
        <f t="shared" si="25"/>
        <v/>
      </c>
      <c r="N323" s="285" t="str">
        <f t="shared" si="26"/>
        <v/>
      </c>
      <c r="O323" s="287" t="str">
        <f t="shared" si="27"/>
        <v/>
      </c>
      <c r="P323" s="259"/>
      <c r="Q323" s="126"/>
    </row>
    <row r="324" spans="1:17" ht="20.100000000000001" customHeight="1" x14ac:dyDescent="0.25">
      <c r="A324" s="243">
        <v>318</v>
      </c>
      <c r="B324" s="277" t="str">
        <f>IF(OCS!B323="","",OCS!B323)</f>
        <v/>
      </c>
      <c r="C324" s="277" t="str">
        <f>IF(OCS!C323="","",OCS!C323)</f>
        <v/>
      </c>
      <c r="D324" s="307" t="str">
        <f>IF(OCS!D323="","",OCS!D323)</f>
        <v/>
      </c>
      <c r="E324" s="307" t="str">
        <f>IF(OCS!E323="","",OCS!E323)</f>
        <v/>
      </c>
      <c r="F324" s="277" t="str">
        <f>IF(OCS!F323="","",OCS!F323)</f>
        <v/>
      </c>
      <c r="G324" s="277" t="str">
        <f>IF(OCS!G323="","",OCS!G323)</f>
        <v/>
      </c>
      <c r="H324" s="122"/>
      <c r="I324" s="89"/>
      <c r="J324" s="89"/>
      <c r="K324" s="118" t="str">
        <f t="shared" si="23"/>
        <v/>
      </c>
      <c r="L324" s="118" t="str">
        <f t="shared" si="24"/>
        <v/>
      </c>
      <c r="M324" s="254" t="str">
        <f t="shared" si="25"/>
        <v/>
      </c>
      <c r="N324" s="285" t="str">
        <f t="shared" si="26"/>
        <v/>
      </c>
      <c r="O324" s="287" t="str">
        <f t="shared" si="27"/>
        <v/>
      </c>
      <c r="P324" s="259"/>
      <c r="Q324" s="126"/>
    </row>
    <row r="325" spans="1:17" ht="20.100000000000001" customHeight="1" x14ac:dyDescent="0.25">
      <c r="A325" s="243">
        <v>319</v>
      </c>
      <c r="B325" s="277" t="str">
        <f>IF(OCS!B324="","",OCS!B324)</f>
        <v/>
      </c>
      <c r="C325" s="277" t="str">
        <f>IF(OCS!C324="","",OCS!C324)</f>
        <v/>
      </c>
      <c r="D325" s="307" t="str">
        <f>IF(OCS!D324="","",OCS!D324)</f>
        <v/>
      </c>
      <c r="E325" s="307" t="str">
        <f>IF(OCS!E324="","",OCS!E324)</f>
        <v/>
      </c>
      <c r="F325" s="277" t="str">
        <f>IF(OCS!F324="","",OCS!F324)</f>
        <v/>
      </c>
      <c r="G325" s="277" t="str">
        <f>IF(OCS!G324="","",OCS!G324)</f>
        <v/>
      </c>
      <c r="H325" s="122"/>
      <c r="I325" s="89"/>
      <c r="J325" s="89"/>
      <c r="K325" s="118" t="str">
        <f t="shared" si="23"/>
        <v/>
      </c>
      <c r="L325" s="118" t="str">
        <f t="shared" si="24"/>
        <v/>
      </c>
      <c r="M325" s="254" t="str">
        <f t="shared" si="25"/>
        <v/>
      </c>
      <c r="N325" s="285" t="str">
        <f t="shared" si="26"/>
        <v/>
      </c>
      <c r="O325" s="287" t="str">
        <f t="shared" si="27"/>
        <v/>
      </c>
      <c r="P325" s="259"/>
      <c r="Q325" s="126"/>
    </row>
    <row r="326" spans="1:17" ht="20.100000000000001" customHeight="1" x14ac:dyDescent="0.25">
      <c r="A326" s="243">
        <v>320</v>
      </c>
      <c r="B326" s="277" t="str">
        <f>IF(OCS!B325="","",OCS!B325)</f>
        <v/>
      </c>
      <c r="C326" s="277" t="str">
        <f>IF(OCS!C325="","",OCS!C325)</f>
        <v/>
      </c>
      <c r="D326" s="307" t="str">
        <f>IF(OCS!D325="","",OCS!D325)</f>
        <v/>
      </c>
      <c r="E326" s="307" t="str">
        <f>IF(OCS!E325="","",OCS!E325)</f>
        <v/>
      </c>
      <c r="F326" s="277" t="str">
        <f>IF(OCS!F325="","",OCS!F325)</f>
        <v/>
      </c>
      <c r="G326" s="277" t="str">
        <f>IF(OCS!G325="","",OCS!G325)</f>
        <v/>
      </c>
      <c r="H326" s="122"/>
      <c r="I326" s="89"/>
      <c r="J326" s="89"/>
      <c r="K326" s="118" t="str">
        <f t="shared" si="23"/>
        <v/>
      </c>
      <c r="L326" s="118" t="str">
        <f t="shared" si="24"/>
        <v/>
      </c>
      <c r="M326" s="254" t="str">
        <f t="shared" si="25"/>
        <v/>
      </c>
      <c r="N326" s="285" t="str">
        <f t="shared" si="26"/>
        <v/>
      </c>
      <c r="O326" s="287" t="str">
        <f t="shared" si="27"/>
        <v/>
      </c>
      <c r="P326" s="259"/>
      <c r="Q326" s="126"/>
    </row>
    <row r="327" spans="1:17" ht="20.100000000000001" customHeight="1" x14ac:dyDescent="0.25">
      <c r="A327" s="243">
        <v>321</v>
      </c>
      <c r="B327" s="277" t="str">
        <f>IF(OCS!B326="","",OCS!B326)</f>
        <v/>
      </c>
      <c r="C327" s="277" t="str">
        <f>IF(OCS!C326="","",OCS!C326)</f>
        <v/>
      </c>
      <c r="D327" s="307" t="str">
        <f>IF(OCS!D326="","",OCS!D326)</f>
        <v/>
      </c>
      <c r="E327" s="307" t="str">
        <f>IF(OCS!E326="","",OCS!E326)</f>
        <v/>
      </c>
      <c r="F327" s="277" t="str">
        <f>IF(OCS!F326="","",OCS!F326)</f>
        <v/>
      </c>
      <c r="G327" s="277" t="str">
        <f>IF(OCS!G326="","",OCS!G326)</f>
        <v/>
      </c>
      <c r="H327" s="122"/>
      <c r="I327" s="89"/>
      <c r="J327" s="89"/>
      <c r="K327" s="118" t="str">
        <f t="shared" si="23"/>
        <v/>
      </c>
      <c r="L327" s="118" t="str">
        <f t="shared" si="24"/>
        <v/>
      </c>
      <c r="M327" s="254" t="str">
        <f t="shared" si="25"/>
        <v/>
      </c>
      <c r="N327" s="285" t="str">
        <f t="shared" si="26"/>
        <v/>
      </c>
      <c r="O327" s="287" t="str">
        <f t="shared" si="27"/>
        <v/>
      </c>
      <c r="P327" s="259"/>
      <c r="Q327" s="126"/>
    </row>
    <row r="328" spans="1:17" ht="20.100000000000001" customHeight="1" x14ac:dyDescent="0.25">
      <c r="A328" s="243">
        <v>322</v>
      </c>
      <c r="B328" s="277" t="str">
        <f>IF(OCS!B327="","",OCS!B327)</f>
        <v/>
      </c>
      <c r="C328" s="277" t="str">
        <f>IF(OCS!C327="","",OCS!C327)</f>
        <v/>
      </c>
      <c r="D328" s="307" t="str">
        <f>IF(OCS!D327="","",OCS!D327)</f>
        <v/>
      </c>
      <c r="E328" s="307" t="str">
        <f>IF(OCS!E327="","",OCS!E327)</f>
        <v/>
      </c>
      <c r="F328" s="277" t="str">
        <f>IF(OCS!F327="","",OCS!F327)</f>
        <v/>
      </c>
      <c r="G328" s="277" t="str">
        <f>IF(OCS!G327="","",OCS!G327)</f>
        <v/>
      </c>
      <c r="H328" s="122"/>
      <c r="I328" s="89"/>
      <c r="J328" s="89"/>
      <c r="K328" s="118" t="str">
        <f t="shared" ref="K328:K391" si="28">IF(H328="","",IF(AND(H328="Internes",I328&gt;=12),5.19,IF(AND(H328="Internes",I328&lt;12),11.42,IF(AND(H328="Mayotte",I328&gt;=12),12,IF(AND(H328="Mayotte",I328&lt;12),21.53,IF(AND(H328="Hors territoire",I328&gt;=12),23.73,IF(AND(H328="Hors territoire",I328&lt;12),39.97,"")))))))</f>
        <v/>
      </c>
      <c r="L328" s="118" t="str">
        <f t="shared" ref="L328:L391" si="29">IF(H328="","",IF(AND(H328="Internes",I328&gt;=12),5.19*J328*I328,IF(AND(H328="Internes",I328&lt;12),11.42*J328*I328,IF(AND(H328="Mayotte",I328&gt;=12),12*J328*I328,IF(AND(H328="Mayotte",I328&lt;12),21.53*J328*I328,IF(AND(H328="Hors territoire",I328&gt;=12),23.73*J328*I328,IF(AND(H328="Hors territoire",I328&lt;12),39.97*J328*I328,"")))))))</f>
        <v/>
      </c>
      <c r="M328" s="254" t="str">
        <f t="shared" ref="M328:M391" si="30">IF(OR(G328="",L328=""),"",IF($L328&gt;G328,"Le montant éligible ne peut être supérieur au montant présenté",""))</f>
        <v/>
      </c>
      <c r="N328" s="285" t="str">
        <f t="shared" ref="N328:N391" si="31">IF(L328="","",MIN(L328,G328))</f>
        <v/>
      </c>
      <c r="O328" s="287" t="str">
        <f t="shared" ref="O328:O391" si="32">IF(MIN(L328,N328)=0,"",MIN(L328,N328))</f>
        <v/>
      </c>
      <c r="P328" s="259"/>
      <c r="Q328" s="126"/>
    </row>
    <row r="329" spans="1:17" ht="20.100000000000001" customHeight="1" x14ac:dyDescent="0.25">
      <c r="A329" s="243">
        <v>323</v>
      </c>
      <c r="B329" s="277" t="str">
        <f>IF(OCS!B328="","",OCS!B328)</f>
        <v/>
      </c>
      <c r="C329" s="277" t="str">
        <f>IF(OCS!C328="","",OCS!C328)</f>
        <v/>
      </c>
      <c r="D329" s="307" t="str">
        <f>IF(OCS!D328="","",OCS!D328)</f>
        <v/>
      </c>
      <c r="E329" s="307" t="str">
        <f>IF(OCS!E328="","",OCS!E328)</f>
        <v/>
      </c>
      <c r="F329" s="277" t="str">
        <f>IF(OCS!F328="","",OCS!F328)</f>
        <v/>
      </c>
      <c r="G329" s="277" t="str">
        <f>IF(OCS!G328="","",OCS!G328)</f>
        <v/>
      </c>
      <c r="H329" s="122"/>
      <c r="I329" s="89"/>
      <c r="J329" s="89"/>
      <c r="K329" s="118" t="str">
        <f t="shared" si="28"/>
        <v/>
      </c>
      <c r="L329" s="118" t="str">
        <f t="shared" si="29"/>
        <v/>
      </c>
      <c r="M329" s="254" t="str">
        <f t="shared" si="30"/>
        <v/>
      </c>
      <c r="N329" s="285" t="str">
        <f t="shared" si="31"/>
        <v/>
      </c>
      <c r="O329" s="287" t="str">
        <f t="shared" si="32"/>
        <v/>
      </c>
      <c r="P329" s="259"/>
      <c r="Q329" s="126"/>
    </row>
    <row r="330" spans="1:17" ht="20.100000000000001" customHeight="1" x14ac:dyDescent="0.25">
      <c r="A330" s="243">
        <v>324</v>
      </c>
      <c r="B330" s="277" t="str">
        <f>IF(OCS!B329="","",OCS!B329)</f>
        <v/>
      </c>
      <c r="C330" s="277" t="str">
        <f>IF(OCS!C329="","",OCS!C329)</f>
        <v/>
      </c>
      <c r="D330" s="307" t="str">
        <f>IF(OCS!D329="","",OCS!D329)</f>
        <v/>
      </c>
      <c r="E330" s="307" t="str">
        <f>IF(OCS!E329="","",OCS!E329)</f>
        <v/>
      </c>
      <c r="F330" s="277" t="str">
        <f>IF(OCS!F329="","",OCS!F329)</f>
        <v/>
      </c>
      <c r="G330" s="277" t="str">
        <f>IF(OCS!G329="","",OCS!G329)</f>
        <v/>
      </c>
      <c r="H330" s="122"/>
      <c r="I330" s="89"/>
      <c r="J330" s="89"/>
      <c r="K330" s="118" t="str">
        <f t="shared" si="28"/>
        <v/>
      </c>
      <c r="L330" s="118" t="str">
        <f t="shared" si="29"/>
        <v/>
      </c>
      <c r="M330" s="254" t="str">
        <f t="shared" si="30"/>
        <v/>
      </c>
      <c r="N330" s="285" t="str">
        <f t="shared" si="31"/>
        <v/>
      </c>
      <c r="O330" s="287" t="str">
        <f t="shared" si="32"/>
        <v/>
      </c>
      <c r="P330" s="259"/>
      <c r="Q330" s="126"/>
    </row>
    <row r="331" spans="1:17" ht="20.100000000000001" customHeight="1" x14ac:dyDescent="0.25">
      <c r="A331" s="243">
        <v>325</v>
      </c>
      <c r="B331" s="277" t="str">
        <f>IF(OCS!B330="","",OCS!B330)</f>
        <v/>
      </c>
      <c r="C331" s="277" t="str">
        <f>IF(OCS!C330="","",OCS!C330)</f>
        <v/>
      </c>
      <c r="D331" s="307" t="str">
        <f>IF(OCS!D330="","",OCS!D330)</f>
        <v/>
      </c>
      <c r="E331" s="307" t="str">
        <f>IF(OCS!E330="","",OCS!E330)</f>
        <v/>
      </c>
      <c r="F331" s="277" t="str">
        <f>IF(OCS!F330="","",OCS!F330)</f>
        <v/>
      </c>
      <c r="G331" s="277" t="str">
        <f>IF(OCS!G330="","",OCS!G330)</f>
        <v/>
      </c>
      <c r="H331" s="122"/>
      <c r="I331" s="89"/>
      <c r="J331" s="89"/>
      <c r="K331" s="118" t="str">
        <f t="shared" si="28"/>
        <v/>
      </c>
      <c r="L331" s="118" t="str">
        <f t="shared" si="29"/>
        <v/>
      </c>
      <c r="M331" s="254" t="str">
        <f t="shared" si="30"/>
        <v/>
      </c>
      <c r="N331" s="285" t="str">
        <f t="shared" si="31"/>
        <v/>
      </c>
      <c r="O331" s="287" t="str">
        <f t="shared" si="32"/>
        <v/>
      </c>
      <c r="P331" s="259"/>
      <c r="Q331" s="126"/>
    </row>
    <row r="332" spans="1:17" ht="20.100000000000001" customHeight="1" x14ac:dyDescent="0.25">
      <c r="A332" s="243">
        <v>326</v>
      </c>
      <c r="B332" s="277" t="str">
        <f>IF(OCS!B331="","",OCS!B331)</f>
        <v/>
      </c>
      <c r="C332" s="277" t="str">
        <f>IF(OCS!C331="","",OCS!C331)</f>
        <v/>
      </c>
      <c r="D332" s="307" t="str">
        <f>IF(OCS!D331="","",OCS!D331)</f>
        <v/>
      </c>
      <c r="E332" s="307" t="str">
        <f>IF(OCS!E331="","",OCS!E331)</f>
        <v/>
      </c>
      <c r="F332" s="277" t="str">
        <f>IF(OCS!F331="","",OCS!F331)</f>
        <v/>
      </c>
      <c r="G332" s="277" t="str">
        <f>IF(OCS!G331="","",OCS!G331)</f>
        <v/>
      </c>
      <c r="H332" s="122"/>
      <c r="I332" s="89"/>
      <c r="J332" s="89"/>
      <c r="K332" s="118" t="str">
        <f t="shared" si="28"/>
        <v/>
      </c>
      <c r="L332" s="118" t="str">
        <f t="shared" si="29"/>
        <v/>
      </c>
      <c r="M332" s="254" t="str">
        <f t="shared" si="30"/>
        <v/>
      </c>
      <c r="N332" s="285" t="str">
        <f t="shared" si="31"/>
        <v/>
      </c>
      <c r="O332" s="287" t="str">
        <f t="shared" si="32"/>
        <v/>
      </c>
      <c r="P332" s="259"/>
      <c r="Q332" s="126"/>
    </row>
    <row r="333" spans="1:17" ht="20.100000000000001" customHeight="1" x14ac:dyDescent="0.25">
      <c r="A333" s="243">
        <v>327</v>
      </c>
      <c r="B333" s="277" t="str">
        <f>IF(OCS!B332="","",OCS!B332)</f>
        <v/>
      </c>
      <c r="C333" s="277" t="str">
        <f>IF(OCS!C332="","",OCS!C332)</f>
        <v/>
      </c>
      <c r="D333" s="307" t="str">
        <f>IF(OCS!D332="","",OCS!D332)</f>
        <v/>
      </c>
      <c r="E333" s="307" t="str">
        <f>IF(OCS!E332="","",OCS!E332)</f>
        <v/>
      </c>
      <c r="F333" s="277" t="str">
        <f>IF(OCS!F332="","",OCS!F332)</f>
        <v/>
      </c>
      <c r="G333" s="277" t="str">
        <f>IF(OCS!G332="","",OCS!G332)</f>
        <v/>
      </c>
      <c r="H333" s="122"/>
      <c r="I333" s="89"/>
      <c r="J333" s="89"/>
      <c r="K333" s="118" t="str">
        <f t="shared" si="28"/>
        <v/>
      </c>
      <c r="L333" s="118" t="str">
        <f t="shared" si="29"/>
        <v/>
      </c>
      <c r="M333" s="254" t="str">
        <f t="shared" si="30"/>
        <v/>
      </c>
      <c r="N333" s="285" t="str">
        <f t="shared" si="31"/>
        <v/>
      </c>
      <c r="O333" s="287" t="str">
        <f t="shared" si="32"/>
        <v/>
      </c>
      <c r="P333" s="259"/>
      <c r="Q333" s="126"/>
    </row>
    <row r="334" spans="1:17" ht="20.100000000000001" customHeight="1" x14ac:dyDescent="0.25">
      <c r="A334" s="243">
        <v>328</v>
      </c>
      <c r="B334" s="277" t="str">
        <f>IF(OCS!B333="","",OCS!B333)</f>
        <v/>
      </c>
      <c r="C334" s="277" t="str">
        <f>IF(OCS!C333="","",OCS!C333)</f>
        <v/>
      </c>
      <c r="D334" s="307" t="str">
        <f>IF(OCS!D333="","",OCS!D333)</f>
        <v/>
      </c>
      <c r="E334" s="307" t="str">
        <f>IF(OCS!E333="","",OCS!E333)</f>
        <v/>
      </c>
      <c r="F334" s="277" t="str">
        <f>IF(OCS!F333="","",OCS!F333)</f>
        <v/>
      </c>
      <c r="G334" s="277" t="str">
        <f>IF(OCS!G333="","",OCS!G333)</f>
        <v/>
      </c>
      <c r="H334" s="122"/>
      <c r="I334" s="89"/>
      <c r="J334" s="89"/>
      <c r="K334" s="118" t="str">
        <f t="shared" si="28"/>
        <v/>
      </c>
      <c r="L334" s="118" t="str">
        <f t="shared" si="29"/>
        <v/>
      </c>
      <c r="M334" s="254" t="str">
        <f t="shared" si="30"/>
        <v/>
      </c>
      <c r="N334" s="285" t="str">
        <f t="shared" si="31"/>
        <v/>
      </c>
      <c r="O334" s="287" t="str">
        <f t="shared" si="32"/>
        <v/>
      </c>
      <c r="P334" s="259"/>
      <c r="Q334" s="126"/>
    </row>
    <row r="335" spans="1:17" ht="20.100000000000001" customHeight="1" x14ac:dyDescent="0.25">
      <c r="A335" s="243">
        <v>329</v>
      </c>
      <c r="B335" s="277" t="str">
        <f>IF(OCS!B334="","",OCS!B334)</f>
        <v/>
      </c>
      <c r="C335" s="277" t="str">
        <f>IF(OCS!C334="","",OCS!C334)</f>
        <v/>
      </c>
      <c r="D335" s="307" t="str">
        <f>IF(OCS!D334="","",OCS!D334)</f>
        <v/>
      </c>
      <c r="E335" s="307" t="str">
        <f>IF(OCS!E334="","",OCS!E334)</f>
        <v/>
      </c>
      <c r="F335" s="277" t="str">
        <f>IF(OCS!F334="","",OCS!F334)</f>
        <v/>
      </c>
      <c r="G335" s="277" t="str">
        <f>IF(OCS!G334="","",OCS!G334)</f>
        <v/>
      </c>
      <c r="H335" s="122"/>
      <c r="I335" s="89"/>
      <c r="J335" s="89"/>
      <c r="K335" s="118" t="str">
        <f t="shared" si="28"/>
        <v/>
      </c>
      <c r="L335" s="118" t="str">
        <f t="shared" si="29"/>
        <v/>
      </c>
      <c r="M335" s="254" t="str">
        <f t="shared" si="30"/>
        <v/>
      </c>
      <c r="N335" s="285" t="str">
        <f t="shared" si="31"/>
        <v/>
      </c>
      <c r="O335" s="287" t="str">
        <f t="shared" si="32"/>
        <v/>
      </c>
      <c r="P335" s="259"/>
      <c r="Q335" s="126"/>
    </row>
    <row r="336" spans="1:17" ht="20.100000000000001" customHeight="1" x14ac:dyDescent="0.25">
      <c r="A336" s="243">
        <v>330</v>
      </c>
      <c r="B336" s="277" t="str">
        <f>IF(OCS!B335="","",OCS!B335)</f>
        <v/>
      </c>
      <c r="C336" s="277" t="str">
        <f>IF(OCS!C335="","",OCS!C335)</f>
        <v/>
      </c>
      <c r="D336" s="307" t="str">
        <f>IF(OCS!D335="","",OCS!D335)</f>
        <v/>
      </c>
      <c r="E336" s="307" t="str">
        <f>IF(OCS!E335="","",OCS!E335)</f>
        <v/>
      </c>
      <c r="F336" s="277" t="str">
        <f>IF(OCS!F335="","",OCS!F335)</f>
        <v/>
      </c>
      <c r="G336" s="277" t="str">
        <f>IF(OCS!G335="","",OCS!G335)</f>
        <v/>
      </c>
      <c r="H336" s="122"/>
      <c r="I336" s="89"/>
      <c r="J336" s="89"/>
      <c r="K336" s="118" t="str">
        <f t="shared" si="28"/>
        <v/>
      </c>
      <c r="L336" s="118" t="str">
        <f t="shared" si="29"/>
        <v/>
      </c>
      <c r="M336" s="254" t="str">
        <f t="shared" si="30"/>
        <v/>
      </c>
      <c r="N336" s="285" t="str">
        <f t="shared" si="31"/>
        <v/>
      </c>
      <c r="O336" s="287" t="str">
        <f t="shared" si="32"/>
        <v/>
      </c>
      <c r="P336" s="259"/>
      <c r="Q336" s="126"/>
    </row>
    <row r="337" spans="1:17" ht="20.100000000000001" customHeight="1" x14ac:dyDescent="0.25">
      <c r="A337" s="243">
        <v>331</v>
      </c>
      <c r="B337" s="277" t="str">
        <f>IF(OCS!B336="","",OCS!B336)</f>
        <v/>
      </c>
      <c r="C337" s="277" t="str">
        <f>IF(OCS!C336="","",OCS!C336)</f>
        <v/>
      </c>
      <c r="D337" s="307" t="str">
        <f>IF(OCS!D336="","",OCS!D336)</f>
        <v/>
      </c>
      <c r="E337" s="307" t="str">
        <f>IF(OCS!E336="","",OCS!E336)</f>
        <v/>
      </c>
      <c r="F337" s="277" t="str">
        <f>IF(OCS!F336="","",OCS!F336)</f>
        <v/>
      </c>
      <c r="G337" s="277" t="str">
        <f>IF(OCS!G336="","",OCS!G336)</f>
        <v/>
      </c>
      <c r="H337" s="122"/>
      <c r="I337" s="89"/>
      <c r="J337" s="89"/>
      <c r="K337" s="118" t="str">
        <f t="shared" si="28"/>
        <v/>
      </c>
      <c r="L337" s="118" t="str">
        <f t="shared" si="29"/>
        <v/>
      </c>
      <c r="M337" s="254" t="str">
        <f t="shared" si="30"/>
        <v/>
      </c>
      <c r="N337" s="285" t="str">
        <f t="shared" si="31"/>
        <v/>
      </c>
      <c r="O337" s="287" t="str">
        <f t="shared" si="32"/>
        <v/>
      </c>
      <c r="P337" s="259"/>
      <c r="Q337" s="126"/>
    </row>
    <row r="338" spans="1:17" ht="20.100000000000001" customHeight="1" x14ac:dyDescent="0.25">
      <c r="A338" s="243">
        <v>332</v>
      </c>
      <c r="B338" s="277" t="str">
        <f>IF(OCS!B337="","",OCS!B337)</f>
        <v/>
      </c>
      <c r="C338" s="277" t="str">
        <f>IF(OCS!C337="","",OCS!C337)</f>
        <v/>
      </c>
      <c r="D338" s="307" t="str">
        <f>IF(OCS!D337="","",OCS!D337)</f>
        <v/>
      </c>
      <c r="E338" s="307" t="str">
        <f>IF(OCS!E337="","",OCS!E337)</f>
        <v/>
      </c>
      <c r="F338" s="277" t="str">
        <f>IF(OCS!F337="","",OCS!F337)</f>
        <v/>
      </c>
      <c r="G338" s="277" t="str">
        <f>IF(OCS!G337="","",OCS!G337)</f>
        <v/>
      </c>
      <c r="H338" s="122"/>
      <c r="I338" s="89"/>
      <c r="J338" s="89"/>
      <c r="K338" s="118" t="str">
        <f t="shared" si="28"/>
        <v/>
      </c>
      <c r="L338" s="118" t="str">
        <f t="shared" si="29"/>
        <v/>
      </c>
      <c r="M338" s="254" t="str">
        <f t="shared" si="30"/>
        <v/>
      </c>
      <c r="N338" s="285" t="str">
        <f t="shared" si="31"/>
        <v/>
      </c>
      <c r="O338" s="287" t="str">
        <f t="shared" si="32"/>
        <v/>
      </c>
      <c r="P338" s="259"/>
      <c r="Q338" s="126"/>
    </row>
    <row r="339" spans="1:17" ht="20.100000000000001" customHeight="1" x14ac:dyDescent="0.25">
      <c r="A339" s="243">
        <v>333</v>
      </c>
      <c r="B339" s="277" t="str">
        <f>IF(OCS!B338="","",OCS!B338)</f>
        <v/>
      </c>
      <c r="C339" s="277" t="str">
        <f>IF(OCS!C338="","",OCS!C338)</f>
        <v/>
      </c>
      <c r="D339" s="307" t="str">
        <f>IF(OCS!D338="","",OCS!D338)</f>
        <v/>
      </c>
      <c r="E339" s="307" t="str">
        <f>IF(OCS!E338="","",OCS!E338)</f>
        <v/>
      </c>
      <c r="F339" s="277" t="str">
        <f>IF(OCS!F338="","",OCS!F338)</f>
        <v/>
      </c>
      <c r="G339" s="277" t="str">
        <f>IF(OCS!G338="","",OCS!G338)</f>
        <v/>
      </c>
      <c r="H339" s="122"/>
      <c r="I339" s="89"/>
      <c r="J339" s="89"/>
      <c r="K339" s="118" t="str">
        <f t="shared" si="28"/>
        <v/>
      </c>
      <c r="L339" s="118" t="str">
        <f t="shared" si="29"/>
        <v/>
      </c>
      <c r="M339" s="254" t="str">
        <f t="shared" si="30"/>
        <v/>
      </c>
      <c r="N339" s="285" t="str">
        <f t="shared" si="31"/>
        <v/>
      </c>
      <c r="O339" s="287" t="str">
        <f t="shared" si="32"/>
        <v/>
      </c>
      <c r="P339" s="259"/>
      <c r="Q339" s="126"/>
    </row>
    <row r="340" spans="1:17" ht="20.100000000000001" customHeight="1" x14ac:dyDescent="0.25">
      <c r="A340" s="243">
        <v>334</v>
      </c>
      <c r="B340" s="277" t="str">
        <f>IF(OCS!B339="","",OCS!B339)</f>
        <v/>
      </c>
      <c r="C340" s="277" t="str">
        <f>IF(OCS!C339="","",OCS!C339)</f>
        <v/>
      </c>
      <c r="D340" s="307" t="str">
        <f>IF(OCS!D339="","",OCS!D339)</f>
        <v/>
      </c>
      <c r="E340" s="307" t="str">
        <f>IF(OCS!E339="","",OCS!E339)</f>
        <v/>
      </c>
      <c r="F340" s="277" t="str">
        <f>IF(OCS!F339="","",OCS!F339)</f>
        <v/>
      </c>
      <c r="G340" s="277" t="str">
        <f>IF(OCS!G339="","",OCS!G339)</f>
        <v/>
      </c>
      <c r="H340" s="122"/>
      <c r="I340" s="89"/>
      <c r="J340" s="89"/>
      <c r="K340" s="118" t="str">
        <f t="shared" si="28"/>
        <v/>
      </c>
      <c r="L340" s="118" t="str">
        <f t="shared" si="29"/>
        <v/>
      </c>
      <c r="M340" s="254" t="str">
        <f t="shared" si="30"/>
        <v/>
      </c>
      <c r="N340" s="285" t="str">
        <f t="shared" si="31"/>
        <v/>
      </c>
      <c r="O340" s="287" t="str">
        <f t="shared" si="32"/>
        <v/>
      </c>
      <c r="P340" s="259"/>
      <c r="Q340" s="126"/>
    </row>
    <row r="341" spans="1:17" ht="20.100000000000001" customHeight="1" x14ac:dyDescent="0.25">
      <c r="A341" s="243">
        <v>335</v>
      </c>
      <c r="B341" s="277" t="str">
        <f>IF(OCS!B340="","",OCS!B340)</f>
        <v/>
      </c>
      <c r="C341" s="277" t="str">
        <f>IF(OCS!C340="","",OCS!C340)</f>
        <v/>
      </c>
      <c r="D341" s="307" t="str">
        <f>IF(OCS!D340="","",OCS!D340)</f>
        <v/>
      </c>
      <c r="E341" s="307" t="str">
        <f>IF(OCS!E340="","",OCS!E340)</f>
        <v/>
      </c>
      <c r="F341" s="277" t="str">
        <f>IF(OCS!F340="","",OCS!F340)</f>
        <v/>
      </c>
      <c r="G341" s="277" t="str">
        <f>IF(OCS!G340="","",OCS!G340)</f>
        <v/>
      </c>
      <c r="H341" s="122"/>
      <c r="I341" s="89"/>
      <c r="J341" s="89"/>
      <c r="K341" s="118" t="str">
        <f t="shared" si="28"/>
        <v/>
      </c>
      <c r="L341" s="118" t="str">
        <f t="shared" si="29"/>
        <v/>
      </c>
      <c r="M341" s="254" t="str">
        <f t="shared" si="30"/>
        <v/>
      </c>
      <c r="N341" s="285" t="str">
        <f t="shared" si="31"/>
        <v/>
      </c>
      <c r="O341" s="287" t="str">
        <f t="shared" si="32"/>
        <v/>
      </c>
      <c r="P341" s="259"/>
      <c r="Q341" s="126"/>
    </row>
    <row r="342" spans="1:17" ht="20.100000000000001" customHeight="1" x14ac:dyDescent="0.25">
      <c r="A342" s="243">
        <v>336</v>
      </c>
      <c r="B342" s="277" t="str">
        <f>IF(OCS!B341="","",OCS!B341)</f>
        <v/>
      </c>
      <c r="C342" s="277" t="str">
        <f>IF(OCS!C341="","",OCS!C341)</f>
        <v/>
      </c>
      <c r="D342" s="307" t="str">
        <f>IF(OCS!D341="","",OCS!D341)</f>
        <v/>
      </c>
      <c r="E342" s="307" t="str">
        <f>IF(OCS!E341="","",OCS!E341)</f>
        <v/>
      </c>
      <c r="F342" s="277" t="str">
        <f>IF(OCS!F341="","",OCS!F341)</f>
        <v/>
      </c>
      <c r="G342" s="277" t="str">
        <f>IF(OCS!G341="","",OCS!G341)</f>
        <v/>
      </c>
      <c r="H342" s="122"/>
      <c r="I342" s="89"/>
      <c r="J342" s="89"/>
      <c r="K342" s="118" t="str">
        <f t="shared" si="28"/>
        <v/>
      </c>
      <c r="L342" s="118" t="str">
        <f t="shared" si="29"/>
        <v/>
      </c>
      <c r="M342" s="254" t="str">
        <f t="shared" si="30"/>
        <v/>
      </c>
      <c r="N342" s="285" t="str">
        <f t="shared" si="31"/>
        <v/>
      </c>
      <c r="O342" s="287" t="str">
        <f t="shared" si="32"/>
        <v/>
      </c>
      <c r="P342" s="259"/>
      <c r="Q342" s="126"/>
    </row>
    <row r="343" spans="1:17" ht="20.100000000000001" customHeight="1" x14ac:dyDescent="0.25">
      <c r="A343" s="243">
        <v>337</v>
      </c>
      <c r="B343" s="277" t="str">
        <f>IF(OCS!B342="","",OCS!B342)</f>
        <v/>
      </c>
      <c r="C343" s="277" t="str">
        <f>IF(OCS!C342="","",OCS!C342)</f>
        <v/>
      </c>
      <c r="D343" s="307" t="str">
        <f>IF(OCS!D342="","",OCS!D342)</f>
        <v/>
      </c>
      <c r="E343" s="307" t="str">
        <f>IF(OCS!E342="","",OCS!E342)</f>
        <v/>
      </c>
      <c r="F343" s="277" t="str">
        <f>IF(OCS!F342="","",OCS!F342)</f>
        <v/>
      </c>
      <c r="G343" s="277" t="str">
        <f>IF(OCS!G342="","",OCS!G342)</f>
        <v/>
      </c>
      <c r="H343" s="122"/>
      <c r="I343" s="89"/>
      <c r="J343" s="89"/>
      <c r="K343" s="118" t="str">
        <f t="shared" si="28"/>
        <v/>
      </c>
      <c r="L343" s="118" t="str">
        <f t="shared" si="29"/>
        <v/>
      </c>
      <c r="M343" s="254" t="str">
        <f t="shared" si="30"/>
        <v/>
      </c>
      <c r="N343" s="285" t="str">
        <f t="shared" si="31"/>
        <v/>
      </c>
      <c r="O343" s="287" t="str">
        <f t="shared" si="32"/>
        <v/>
      </c>
      <c r="P343" s="259"/>
      <c r="Q343" s="126"/>
    </row>
    <row r="344" spans="1:17" ht="20.100000000000001" customHeight="1" x14ac:dyDescent="0.25">
      <c r="A344" s="243">
        <v>338</v>
      </c>
      <c r="B344" s="277" t="str">
        <f>IF(OCS!B343="","",OCS!B343)</f>
        <v/>
      </c>
      <c r="C344" s="277" t="str">
        <f>IF(OCS!C343="","",OCS!C343)</f>
        <v/>
      </c>
      <c r="D344" s="307" t="str">
        <f>IF(OCS!D343="","",OCS!D343)</f>
        <v/>
      </c>
      <c r="E344" s="307" t="str">
        <f>IF(OCS!E343="","",OCS!E343)</f>
        <v/>
      </c>
      <c r="F344" s="277" t="str">
        <f>IF(OCS!F343="","",OCS!F343)</f>
        <v/>
      </c>
      <c r="G344" s="277" t="str">
        <f>IF(OCS!G343="","",OCS!G343)</f>
        <v/>
      </c>
      <c r="H344" s="122"/>
      <c r="I344" s="89"/>
      <c r="J344" s="89"/>
      <c r="K344" s="118" t="str">
        <f t="shared" si="28"/>
        <v/>
      </c>
      <c r="L344" s="118" t="str">
        <f t="shared" si="29"/>
        <v/>
      </c>
      <c r="M344" s="254" t="str">
        <f t="shared" si="30"/>
        <v/>
      </c>
      <c r="N344" s="285" t="str">
        <f t="shared" si="31"/>
        <v/>
      </c>
      <c r="O344" s="287" t="str">
        <f t="shared" si="32"/>
        <v/>
      </c>
      <c r="P344" s="259"/>
      <c r="Q344" s="126"/>
    </row>
    <row r="345" spans="1:17" ht="20.100000000000001" customHeight="1" x14ac:dyDescent="0.25">
      <c r="A345" s="243">
        <v>339</v>
      </c>
      <c r="B345" s="277" t="str">
        <f>IF(OCS!B344="","",OCS!B344)</f>
        <v/>
      </c>
      <c r="C345" s="277" t="str">
        <f>IF(OCS!C344="","",OCS!C344)</f>
        <v/>
      </c>
      <c r="D345" s="307" t="str">
        <f>IF(OCS!D344="","",OCS!D344)</f>
        <v/>
      </c>
      <c r="E345" s="307" t="str">
        <f>IF(OCS!E344="","",OCS!E344)</f>
        <v/>
      </c>
      <c r="F345" s="277" t="str">
        <f>IF(OCS!F344="","",OCS!F344)</f>
        <v/>
      </c>
      <c r="G345" s="277" t="str">
        <f>IF(OCS!G344="","",OCS!G344)</f>
        <v/>
      </c>
      <c r="H345" s="122"/>
      <c r="I345" s="89"/>
      <c r="J345" s="89"/>
      <c r="K345" s="118" t="str">
        <f t="shared" si="28"/>
        <v/>
      </c>
      <c r="L345" s="118" t="str">
        <f t="shared" si="29"/>
        <v/>
      </c>
      <c r="M345" s="254" t="str">
        <f t="shared" si="30"/>
        <v/>
      </c>
      <c r="N345" s="285" t="str">
        <f t="shared" si="31"/>
        <v/>
      </c>
      <c r="O345" s="287" t="str">
        <f t="shared" si="32"/>
        <v/>
      </c>
      <c r="P345" s="259"/>
      <c r="Q345" s="126"/>
    </row>
    <row r="346" spans="1:17" ht="20.100000000000001" customHeight="1" x14ac:dyDescent="0.25">
      <c r="A346" s="243">
        <v>340</v>
      </c>
      <c r="B346" s="277" t="str">
        <f>IF(OCS!B345="","",OCS!B345)</f>
        <v/>
      </c>
      <c r="C346" s="277" t="str">
        <f>IF(OCS!C345="","",OCS!C345)</f>
        <v/>
      </c>
      <c r="D346" s="307" t="str">
        <f>IF(OCS!D345="","",OCS!D345)</f>
        <v/>
      </c>
      <c r="E346" s="307" t="str">
        <f>IF(OCS!E345="","",OCS!E345)</f>
        <v/>
      </c>
      <c r="F346" s="277" t="str">
        <f>IF(OCS!F345="","",OCS!F345)</f>
        <v/>
      </c>
      <c r="G346" s="277" t="str">
        <f>IF(OCS!G345="","",OCS!G345)</f>
        <v/>
      </c>
      <c r="H346" s="122"/>
      <c r="I346" s="89"/>
      <c r="J346" s="89"/>
      <c r="K346" s="118" t="str">
        <f t="shared" si="28"/>
        <v/>
      </c>
      <c r="L346" s="118" t="str">
        <f t="shared" si="29"/>
        <v/>
      </c>
      <c r="M346" s="254" t="str">
        <f t="shared" si="30"/>
        <v/>
      </c>
      <c r="N346" s="285" t="str">
        <f t="shared" si="31"/>
        <v/>
      </c>
      <c r="O346" s="287" t="str">
        <f t="shared" si="32"/>
        <v/>
      </c>
      <c r="P346" s="259"/>
      <c r="Q346" s="126"/>
    </row>
    <row r="347" spans="1:17" ht="20.100000000000001" customHeight="1" x14ac:dyDescent="0.25">
      <c r="A347" s="243">
        <v>341</v>
      </c>
      <c r="B347" s="277" t="str">
        <f>IF(OCS!B346="","",OCS!B346)</f>
        <v/>
      </c>
      <c r="C347" s="277" t="str">
        <f>IF(OCS!C346="","",OCS!C346)</f>
        <v/>
      </c>
      <c r="D347" s="307" t="str">
        <f>IF(OCS!D346="","",OCS!D346)</f>
        <v/>
      </c>
      <c r="E347" s="307" t="str">
        <f>IF(OCS!E346="","",OCS!E346)</f>
        <v/>
      </c>
      <c r="F347" s="277" t="str">
        <f>IF(OCS!F346="","",OCS!F346)</f>
        <v/>
      </c>
      <c r="G347" s="277" t="str">
        <f>IF(OCS!G346="","",OCS!G346)</f>
        <v/>
      </c>
      <c r="H347" s="122"/>
      <c r="I347" s="89"/>
      <c r="J347" s="89"/>
      <c r="K347" s="118" t="str">
        <f t="shared" si="28"/>
        <v/>
      </c>
      <c r="L347" s="118" t="str">
        <f t="shared" si="29"/>
        <v/>
      </c>
      <c r="M347" s="254" t="str">
        <f t="shared" si="30"/>
        <v/>
      </c>
      <c r="N347" s="285" t="str">
        <f t="shared" si="31"/>
        <v/>
      </c>
      <c r="O347" s="287" t="str">
        <f t="shared" si="32"/>
        <v/>
      </c>
      <c r="P347" s="259"/>
      <c r="Q347" s="126"/>
    </row>
    <row r="348" spans="1:17" ht="20.100000000000001" customHeight="1" x14ac:dyDescent="0.25">
      <c r="A348" s="243">
        <v>342</v>
      </c>
      <c r="B348" s="277" t="str">
        <f>IF(OCS!B347="","",OCS!B347)</f>
        <v/>
      </c>
      <c r="C348" s="277" t="str">
        <f>IF(OCS!C347="","",OCS!C347)</f>
        <v/>
      </c>
      <c r="D348" s="307" t="str">
        <f>IF(OCS!D347="","",OCS!D347)</f>
        <v/>
      </c>
      <c r="E348" s="307" t="str">
        <f>IF(OCS!E347="","",OCS!E347)</f>
        <v/>
      </c>
      <c r="F348" s="277" t="str">
        <f>IF(OCS!F347="","",OCS!F347)</f>
        <v/>
      </c>
      <c r="G348" s="277" t="str">
        <f>IF(OCS!G347="","",OCS!G347)</f>
        <v/>
      </c>
      <c r="H348" s="122"/>
      <c r="I348" s="89"/>
      <c r="J348" s="89"/>
      <c r="K348" s="118" t="str">
        <f t="shared" si="28"/>
        <v/>
      </c>
      <c r="L348" s="118" t="str">
        <f t="shared" si="29"/>
        <v/>
      </c>
      <c r="M348" s="254" t="str">
        <f t="shared" si="30"/>
        <v/>
      </c>
      <c r="N348" s="285" t="str">
        <f t="shared" si="31"/>
        <v/>
      </c>
      <c r="O348" s="287" t="str">
        <f t="shared" si="32"/>
        <v/>
      </c>
      <c r="P348" s="259"/>
      <c r="Q348" s="126"/>
    </row>
    <row r="349" spans="1:17" ht="20.100000000000001" customHeight="1" x14ac:dyDescent="0.25">
      <c r="A349" s="243">
        <v>343</v>
      </c>
      <c r="B349" s="277" t="str">
        <f>IF(OCS!B348="","",OCS!B348)</f>
        <v/>
      </c>
      <c r="C349" s="277" t="str">
        <f>IF(OCS!C348="","",OCS!C348)</f>
        <v/>
      </c>
      <c r="D349" s="307" t="str">
        <f>IF(OCS!D348="","",OCS!D348)</f>
        <v/>
      </c>
      <c r="E349" s="307" t="str">
        <f>IF(OCS!E348="","",OCS!E348)</f>
        <v/>
      </c>
      <c r="F349" s="277" t="str">
        <f>IF(OCS!F348="","",OCS!F348)</f>
        <v/>
      </c>
      <c r="G349" s="277" t="str">
        <f>IF(OCS!G348="","",OCS!G348)</f>
        <v/>
      </c>
      <c r="H349" s="122"/>
      <c r="I349" s="89"/>
      <c r="J349" s="89"/>
      <c r="K349" s="118" t="str">
        <f t="shared" si="28"/>
        <v/>
      </c>
      <c r="L349" s="118" t="str">
        <f t="shared" si="29"/>
        <v/>
      </c>
      <c r="M349" s="254" t="str">
        <f t="shared" si="30"/>
        <v/>
      </c>
      <c r="N349" s="285" t="str">
        <f t="shared" si="31"/>
        <v/>
      </c>
      <c r="O349" s="287" t="str">
        <f t="shared" si="32"/>
        <v/>
      </c>
      <c r="P349" s="259"/>
      <c r="Q349" s="126"/>
    </row>
    <row r="350" spans="1:17" ht="20.100000000000001" customHeight="1" x14ac:dyDescent="0.25">
      <c r="A350" s="243">
        <v>344</v>
      </c>
      <c r="B350" s="277" t="str">
        <f>IF(OCS!B349="","",OCS!B349)</f>
        <v/>
      </c>
      <c r="C350" s="277" t="str">
        <f>IF(OCS!C349="","",OCS!C349)</f>
        <v/>
      </c>
      <c r="D350" s="307" t="str">
        <f>IF(OCS!D349="","",OCS!D349)</f>
        <v/>
      </c>
      <c r="E350" s="307" t="str">
        <f>IF(OCS!E349="","",OCS!E349)</f>
        <v/>
      </c>
      <c r="F350" s="277" t="str">
        <f>IF(OCS!F349="","",OCS!F349)</f>
        <v/>
      </c>
      <c r="G350" s="277" t="str">
        <f>IF(OCS!G349="","",OCS!G349)</f>
        <v/>
      </c>
      <c r="H350" s="122"/>
      <c r="I350" s="89"/>
      <c r="J350" s="89"/>
      <c r="K350" s="118" t="str">
        <f t="shared" si="28"/>
        <v/>
      </c>
      <c r="L350" s="118" t="str">
        <f t="shared" si="29"/>
        <v/>
      </c>
      <c r="M350" s="254" t="str">
        <f t="shared" si="30"/>
        <v/>
      </c>
      <c r="N350" s="285" t="str">
        <f t="shared" si="31"/>
        <v/>
      </c>
      <c r="O350" s="287" t="str">
        <f t="shared" si="32"/>
        <v/>
      </c>
      <c r="P350" s="259"/>
      <c r="Q350" s="126"/>
    </row>
    <row r="351" spans="1:17" ht="20.100000000000001" customHeight="1" x14ac:dyDescent="0.25">
      <c r="A351" s="243">
        <v>345</v>
      </c>
      <c r="B351" s="277" t="str">
        <f>IF(OCS!B350="","",OCS!B350)</f>
        <v/>
      </c>
      <c r="C351" s="277" t="str">
        <f>IF(OCS!C350="","",OCS!C350)</f>
        <v/>
      </c>
      <c r="D351" s="307" t="str">
        <f>IF(OCS!D350="","",OCS!D350)</f>
        <v/>
      </c>
      <c r="E351" s="307" t="str">
        <f>IF(OCS!E350="","",OCS!E350)</f>
        <v/>
      </c>
      <c r="F351" s="277" t="str">
        <f>IF(OCS!F350="","",OCS!F350)</f>
        <v/>
      </c>
      <c r="G351" s="277" t="str">
        <f>IF(OCS!G350="","",OCS!G350)</f>
        <v/>
      </c>
      <c r="H351" s="122"/>
      <c r="I351" s="89"/>
      <c r="J351" s="89"/>
      <c r="K351" s="118" t="str">
        <f t="shared" si="28"/>
        <v/>
      </c>
      <c r="L351" s="118" t="str">
        <f t="shared" si="29"/>
        <v/>
      </c>
      <c r="M351" s="254" t="str">
        <f t="shared" si="30"/>
        <v/>
      </c>
      <c r="N351" s="285" t="str">
        <f t="shared" si="31"/>
        <v/>
      </c>
      <c r="O351" s="287" t="str">
        <f t="shared" si="32"/>
        <v/>
      </c>
      <c r="P351" s="259"/>
      <c r="Q351" s="126"/>
    </row>
    <row r="352" spans="1:17" ht="20.100000000000001" customHeight="1" x14ac:dyDescent="0.25">
      <c r="A352" s="243">
        <v>346</v>
      </c>
      <c r="B352" s="277" t="str">
        <f>IF(OCS!B351="","",OCS!B351)</f>
        <v/>
      </c>
      <c r="C352" s="277" t="str">
        <f>IF(OCS!C351="","",OCS!C351)</f>
        <v/>
      </c>
      <c r="D352" s="307" t="str">
        <f>IF(OCS!D351="","",OCS!D351)</f>
        <v/>
      </c>
      <c r="E352" s="307" t="str">
        <f>IF(OCS!E351="","",OCS!E351)</f>
        <v/>
      </c>
      <c r="F352" s="277" t="str">
        <f>IF(OCS!F351="","",OCS!F351)</f>
        <v/>
      </c>
      <c r="G352" s="277" t="str">
        <f>IF(OCS!G351="","",OCS!G351)</f>
        <v/>
      </c>
      <c r="H352" s="122"/>
      <c r="I352" s="89"/>
      <c r="J352" s="89"/>
      <c r="K352" s="118" t="str">
        <f t="shared" si="28"/>
        <v/>
      </c>
      <c r="L352" s="118" t="str">
        <f t="shared" si="29"/>
        <v/>
      </c>
      <c r="M352" s="254" t="str">
        <f t="shared" si="30"/>
        <v/>
      </c>
      <c r="N352" s="285" t="str">
        <f t="shared" si="31"/>
        <v/>
      </c>
      <c r="O352" s="287" t="str">
        <f t="shared" si="32"/>
        <v/>
      </c>
      <c r="P352" s="259"/>
      <c r="Q352" s="126"/>
    </row>
    <row r="353" spans="1:17" ht="20.100000000000001" customHeight="1" x14ac:dyDescent="0.25">
      <c r="A353" s="243">
        <v>347</v>
      </c>
      <c r="B353" s="277" t="str">
        <f>IF(OCS!B352="","",OCS!B352)</f>
        <v/>
      </c>
      <c r="C353" s="277" t="str">
        <f>IF(OCS!C352="","",OCS!C352)</f>
        <v/>
      </c>
      <c r="D353" s="307" t="str">
        <f>IF(OCS!D352="","",OCS!D352)</f>
        <v/>
      </c>
      <c r="E353" s="307" t="str">
        <f>IF(OCS!E352="","",OCS!E352)</f>
        <v/>
      </c>
      <c r="F353" s="277" t="str">
        <f>IF(OCS!F352="","",OCS!F352)</f>
        <v/>
      </c>
      <c r="G353" s="277" t="str">
        <f>IF(OCS!G352="","",OCS!G352)</f>
        <v/>
      </c>
      <c r="H353" s="122"/>
      <c r="I353" s="89"/>
      <c r="J353" s="89"/>
      <c r="K353" s="118" t="str">
        <f t="shared" si="28"/>
        <v/>
      </c>
      <c r="L353" s="118" t="str">
        <f t="shared" si="29"/>
        <v/>
      </c>
      <c r="M353" s="254" t="str">
        <f t="shared" si="30"/>
        <v/>
      </c>
      <c r="N353" s="285" t="str">
        <f t="shared" si="31"/>
        <v/>
      </c>
      <c r="O353" s="287" t="str">
        <f t="shared" si="32"/>
        <v/>
      </c>
      <c r="P353" s="259"/>
      <c r="Q353" s="126"/>
    </row>
    <row r="354" spans="1:17" ht="20.100000000000001" customHeight="1" x14ac:dyDescent="0.25">
      <c r="A354" s="243">
        <v>348</v>
      </c>
      <c r="B354" s="277" t="str">
        <f>IF(OCS!B353="","",OCS!B353)</f>
        <v/>
      </c>
      <c r="C354" s="277" t="str">
        <f>IF(OCS!C353="","",OCS!C353)</f>
        <v/>
      </c>
      <c r="D354" s="307" t="str">
        <f>IF(OCS!D353="","",OCS!D353)</f>
        <v/>
      </c>
      <c r="E354" s="307" t="str">
        <f>IF(OCS!E353="","",OCS!E353)</f>
        <v/>
      </c>
      <c r="F354" s="277" t="str">
        <f>IF(OCS!F353="","",OCS!F353)</f>
        <v/>
      </c>
      <c r="G354" s="277" t="str">
        <f>IF(OCS!G353="","",OCS!G353)</f>
        <v/>
      </c>
      <c r="H354" s="122"/>
      <c r="I354" s="89"/>
      <c r="J354" s="89"/>
      <c r="K354" s="118" t="str">
        <f t="shared" si="28"/>
        <v/>
      </c>
      <c r="L354" s="118" t="str">
        <f t="shared" si="29"/>
        <v/>
      </c>
      <c r="M354" s="254" t="str">
        <f t="shared" si="30"/>
        <v/>
      </c>
      <c r="N354" s="285" t="str">
        <f t="shared" si="31"/>
        <v/>
      </c>
      <c r="O354" s="287" t="str">
        <f t="shared" si="32"/>
        <v/>
      </c>
      <c r="P354" s="259"/>
      <c r="Q354" s="126"/>
    </row>
    <row r="355" spans="1:17" ht="20.100000000000001" customHeight="1" x14ac:dyDescent="0.25">
      <c r="A355" s="243">
        <v>349</v>
      </c>
      <c r="B355" s="277" t="str">
        <f>IF(OCS!B354="","",OCS!B354)</f>
        <v/>
      </c>
      <c r="C355" s="277" t="str">
        <f>IF(OCS!C354="","",OCS!C354)</f>
        <v/>
      </c>
      <c r="D355" s="307" t="str">
        <f>IF(OCS!D354="","",OCS!D354)</f>
        <v/>
      </c>
      <c r="E355" s="307" t="str">
        <f>IF(OCS!E354="","",OCS!E354)</f>
        <v/>
      </c>
      <c r="F355" s="277" t="str">
        <f>IF(OCS!F354="","",OCS!F354)</f>
        <v/>
      </c>
      <c r="G355" s="277" t="str">
        <f>IF(OCS!G354="","",OCS!G354)</f>
        <v/>
      </c>
      <c r="H355" s="122"/>
      <c r="I355" s="89"/>
      <c r="J355" s="89"/>
      <c r="K355" s="118" t="str">
        <f t="shared" si="28"/>
        <v/>
      </c>
      <c r="L355" s="118" t="str">
        <f t="shared" si="29"/>
        <v/>
      </c>
      <c r="M355" s="254" t="str">
        <f t="shared" si="30"/>
        <v/>
      </c>
      <c r="N355" s="285" t="str">
        <f t="shared" si="31"/>
        <v/>
      </c>
      <c r="O355" s="287" t="str">
        <f t="shared" si="32"/>
        <v/>
      </c>
      <c r="P355" s="259"/>
      <c r="Q355" s="126"/>
    </row>
    <row r="356" spans="1:17" ht="20.100000000000001" customHeight="1" x14ac:dyDescent="0.25">
      <c r="A356" s="243">
        <v>350</v>
      </c>
      <c r="B356" s="277" t="str">
        <f>IF(OCS!B355="","",OCS!B355)</f>
        <v/>
      </c>
      <c r="C356" s="277" t="str">
        <f>IF(OCS!C355="","",OCS!C355)</f>
        <v/>
      </c>
      <c r="D356" s="307" t="str">
        <f>IF(OCS!D355="","",OCS!D355)</f>
        <v/>
      </c>
      <c r="E356" s="307" t="str">
        <f>IF(OCS!E355="","",OCS!E355)</f>
        <v/>
      </c>
      <c r="F356" s="277" t="str">
        <f>IF(OCS!F355="","",OCS!F355)</f>
        <v/>
      </c>
      <c r="G356" s="277" t="str">
        <f>IF(OCS!G355="","",OCS!G355)</f>
        <v/>
      </c>
      <c r="H356" s="122"/>
      <c r="I356" s="89"/>
      <c r="J356" s="89"/>
      <c r="K356" s="118" t="str">
        <f t="shared" si="28"/>
        <v/>
      </c>
      <c r="L356" s="118" t="str">
        <f t="shared" si="29"/>
        <v/>
      </c>
      <c r="M356" s="254" t="str">
        <f t="shared" si="30"/>
        <v/>
      </c>
      <c r="N356" s="285" t="str">
        <f t="shared" si="31"/>
        <v/>
      </c>
      <c r="O356" s="287" t="str">
        <f t="shared" si="32"/>
        <v/>
      </c>
      <c r="P356" s="259"/>
      <c r="Q356" s="126"/>
    </row>
    <row r="357" spans="1:17" ht="20.100000000000001" customHeight="1" x14ac:dyDescent="0.25">
      <c r="A357" s="243">
        <v>351</v>
      </c>
      <c r="B357" s="277" t="str">
        <f>IF(OCS!B356="","",OCS!B356)</f>
        <v/>
      </c>
      <c r="C357" s="277" t="str">
        <f>IF(OCS!C356="","",OCS!C356)</f>
        <v/>
      </c>
      <c r="D357" s="307" t="str">
        <f>IF(OCS!D356="","",OCS!D356)</f>
        <v/>
      </c>
      <c r="E357" s="307" t="str">
        <f>IF(OCS!E356="","",OCS!E356)</f>
        <v/>
      </c>
      <c r="F357" s="277" t="str">
        <f>IF(OCS!F356="","",OCS!F356)</f>
        <v/>
      </c>
      <c r="G357" s="277" t="str">
        <f>IF(OCS!G356="","",OCS!G356)</f>
        <v/>
      </c>
      <c r="H357" s="122"/>
      <c r="I357" s="89"/>
      <c r="J357" s="89"/>
      <c r="K357" s="118" t="str">
        <f t="shared" si="28"/>
        <v/>
      </c>
      <c r="L357" s="118" t="str">
        <f t="shared" si="29"/>
        <v/>
      </c>
      <c r="M357" s="254" t="str">
        <f t="shared" si="30"/>
        <v/>
      </c>
      <c r="N357" s="285" t="str">
        <f t="shared" si="31"/>
        <v/>
      </c>
      <c r="O357" s="287" t="str">
        <f t="shared" si="32"/>
        <v/>
      </c>
      <c r="P357" s="259"/>
      <c r="Q357" s="126"/>
    </row>
    <row r="358" spans="1:17" ht="20.100000000000001" customHeight="1" x14ac:dyDescent="0.25">
      <c r="A358" s="243">
        <v>352</v>
      </c>
      <c r="B358" s="277" t="str">
        <f>IF(OCS!B357="","",OCS!B357)</f>
        <v/>
      </c>
      <c r="C358" s="277" t="str">
        <f>IF(OCS!C357="","",OCS!C357)</f>
        <v/>
      </c>
      <c r="D358" s="307" t="str">
        <f>IF(OCS!D357="","",OCS!D357)</f>
        <v/>
      </c>
      <c r="E358" s="307" t="str">
        <f>IF(OCS!E357="","",OCS!E357)</f>
        <v/>
      </c>
      <c r="F358" s="277" t="str">
        <f>IF(OCS!F357="","",OCS!F357)</f>
        <v/>
      </c>
      <c r="G358" s="277" t="str">
        <f>IF(OCS!G357="","",OCS!G357)</f>
        <v/>
      </c>
      <c r="H358" s="122"/>
      <c r="I358" s="89"/>
      <c r="J358" s="89"/>
      <c r="K358" s="118" t="str">
        <f t="shared" si="28"/>
        <v/>
      </c>
      <c r="L358" s="118" t="str">
        <f t="shared" si="29"/>
        <v/>
      </c>
      <c r="M358" s="254" t="str">
        <f t="shared" si="30"/>
        <v/>
      </c>
      <c r="N358" s="285" t="str">
        <f t="shared" si="31"/>
        <v/>
      </c>
      <c r="O358" s="287" t="str">
        <f t="shared" si="32"/>
        <v/>
      </c>
      <c r="P358" s="259"/>
      <c r="Q358" s="126"/>
    </row>
    <row r="359" spans="1:17" ht="20.100000000000001" customHeight="1" x14ac:dyDescent="0.25">
      <c r="A359" s="243">
        <v>353</v>
      </c>
      <c r="B359" s="277" t="str">
        <f>IF(OCS!B358="","",OCS!B358)</f>
        <v/>
      </c>
      <c r="C359" s="277" t="str">
        <f>IF(OCS!C358="","",OCS!C358)</f>
        <v/>
      </c>
      <c r="D359" s="307" t="str">
        <f>IF(OCS!D358="","",OCS!D358)</f>
        <v/>
      </c>
      <c r="E359" s="307" t="str">
        <f>IF(OCS!E358="","",OCS!E358)</f>
        <v/>
      </c>
      <c r="F359" s="277" t="str">
        <f>IF(OCS!F358="","",OCS!F358)</f>
        <v/>
      </c>
      <c r="G359" s="277" t="str">
        <f>IF(OCS!G358="","",OCS!G358)</f>
        <v/>
      </c>
      <c r="H359" s="122"/>
      <c r="I359" s="89"/>
      <c r="J359" s="89"/>
      <c r="K359" s="118" t="str">
        <f t="shared" si="28"/>
        <v/>
      </c>
      <c r="L359" s="118" t="str">
        <f t="shared" si="29"/>
        <v/>
      </c>
      <c r="M359" s="254" t="str">
        <f t="shared" si="30"/>
        <v/>
      </c>
      <c r="N359" s="285" t="str">
        <f t="shared" si="31"/>
        <v/>
      </c>
      <c r="O359" s="287" t="str">
        <f t="shared" si="32"/>
        <v/>
      </c>
      <c r="P359" s="259"/>
      <c r="Q359" s="126"/>
    </row>
    <row r="360" spans="1:17" ht="20.100000000000001" customHeight="1" x14ac:dyDescent="0.25">
      <c r="A360" s="243">
        <v>354</v>
      </c>
      <c r="B360" s="277" t="str">
        <f>IF(OCS!B359="","",OCS!B359)</f>
        <v/>
      </c>
      <c r="C360" s="277" t="str">
        <f>IF(OCS!C359="","",OCS!C359)</f>
        <v/>
      </c>
      <c r="D360" s="307" t="str">
        <f>IF(OCS!D359="","",OCS!D359)</f>
        <v/>
      </c>
      <c r="E360" s="307" t="str">
        <f>IF(OCS!E359="","",OCS!E359)</f>
        <v/>
      </c>
      <c r="F360" s="277" t="str">
        <f>IF(OCS!F359="","",OCS!F359)</f>
        <v/>
      </c>
      <c r="G360" s="277" t="str">
        <f>IF(OCS!G359="","",OCS!G359)</f>
        <v/>
      </c>
      <c r="H360" s="122"/>
      <c r="I360" s="89"/>
      <c r="J360" s="89"/>
      <c r="K360" s="118" t="str">
        <f t="shared" si="28"/>
        <v/>
      </c>
      <c r="L360" s="118" t="str">
        <f t="shared" si="29"/>
        <v/>
      </c>
      <c r="M360" s="254" t="str">
        <f t="shared" si="30"/>
        <v/>
      </c>
      <c r="N360" s="285" t="str">
        <f t="shared" si="31"/>
        <v/>
      </c>
      <c r="O360" s="287" t="str">
        <f t="shared" si="32"/>
        <v/>
      </c>
      <c r="P360" s="259"/>
      <c r="Q360" s="126"/>
    </row>
    <row r="361" spans="1:17" ht="20.100000000000001" customHeight="1" x14ac:dyDescent="0.25">
      <c r="A361" s="243">
        <v>355</v>
      </c>
      <c r="B361" s="277" t="str">
        <f>IF(OCS!B360="","",OCS!B360)</f>
        <v/>
      </c>
      <c r="C361" s="277" t="str">
        <f>IF(OCS!C360="","",OCS!C360)</f>
        <v/>
      </c>
      <c r="D361" s="307" t="str">
        <f>IF(OCS!D360="","",OCS!D360)</f>
        <v/>
      </c>
      <c r="E361" s="307" t="str">
        <f>IF(OCS!E360="","",OCS!E360)</f>
        <v/>
      </c>
      <c r="F361" s="277" t="str">
        <f>IF(OCS!F360="","",OCS!F360)</f>
        <v/>
      </c>
      <c r="G361" s="277" t="str">
        <f>IF(OCS!G360="","",OCS!G360)</f>
        <v/>
      </c>
      <c r="H361" s="122"/>
      <c r="I361" s="89"/>
      <c r="J361" s="89"/>
      <c r="K361" s="118" t="str">
        <f t="shared" si="28"/>
        <v/>
      </c>
      <c r="L361" s="118" t="str">
        <f t="shared" si="29"/>
        <v/>
      </c>
      <c r="M361" s="254" t="str">
        <f t="shared" si="30"/>
        <v/>
      </c>
      <c r="N361" s="285" t="str">
        <f t="shared" si="31"/>
        <v/>
      </c>
      <c r="O361" s="287" t="str">
        <f t="shared" si="32"/>
        <v/>
      </c>
      <c r="P361" s="259"/>
      <c r="Q361" s="126"/>
    </row>
    <row r="362" spans="1:17" ht="20.100000000000001" customHeight="1" x14ac:dyDescent="0.25">
      <c r="A362" s="243">
        <v>356</v>
      </c>
      <c r="B362" s="277" t="str">
        <f>IF(OCS!B361="","",OCS!B361)</f>
        <v/>
      </c>
      <c r="C362" s="277" t="str">
        <f>IF(OCS!C361="","",OCS!C361)</f>
        <v/>
      </c>
      <c r="D362" s="307" t="str">
        <f>IF(OCS!D361="","",OCS!D361)</f>
        <v/>
      </c>
      <c r="E362" s="307" t="str">
        <f>IF(OCS!E361="","",OCS!E361)</f>
        <v/>
      </c>
      <c r="F362" s="277" t="str">
        <f>IF(OCS!F361="","",OCS!F361)</f>
        <v/>
      </c>
      <c r="G362" s="277" t="str">
        <f>IF(OCS!G361="","",OCS!G361)</f>
        <v/>
      </c>
      <c r="H362" s="122"/>
      <c r="I362" s="89"/>
      <c r="J362" s="89"/>
      <c r="K362" s="118" t="str">
        <f t="shared" si="28"/>
        <v/>
      </c>
      <c r="L362" s="118" t="str">
        <f t="shared" si="29"/>
        <v/>
      </c>
      <c r="M362" s="254" t="str">
        <f t="shared" si="30"/>
        <v/>
      </c>
      <c r="N362" s="285" t="str">
        <f t="shared" si="31"/>
        <v/>
      </c>
      <c r="O362" s="287" t="str">
        <f t="shared" si="32"/>
        <v/>
      </c>
      <c r="P362" s="259"/>
      <c r="Q362" s="126"/>
    </row>
    <row r="363" spans="1:17" ht="20.100000000000001" customHeight="1" x14ac:dyDescent="0.25">
      <c r="A363" s="243">
        <v>357</v>
      </c>
      <c r="B363" s="277" t="str">
        <f>IF(OCS!B362="","",OCS!B362)</f>
        <v/>
      </c>
      <c r="C363" s="277" t="str">
        <f>IF(OCS!C362="","",OCS!C362)</f>
        <v/>
      </c>
      <c r="D363" s="307" t="str">
        <f>IF(OCS!D362="","",OCS!D362)</f>
        <v/>
      </c>
      <c r="E363" s="307" t="str">
        <f>IF(OCS!E362="","",OCS!E362)</f>
        <v/>
      </c>
      <c r="F363" s="277" t="str">
        <f>IF(OCS!F362="","",OCS!F362)</f>
        <v/>
      </c>
      <c r="G363" s="277" t="str">
        <f>IF(OCS!G362="","",OCS!G362)</f>
        <v/>
      </c>
      <c r="H363" s="122"/>
      <c r="I363" s="89"/>
      <c r="J363" s="89"/>
      <c r="K363" s="118" t="str">
        <f t="shared" si="28"/>
        <v/>
      </c>
      <c r="L363" s="118" t="str">
        <f t="shared" si="29"/>
        <v/>
      </c>
      <c r="M363" s="254" t="str">
        <f t="shared" si="30"/>
        <v/>
      </c>
      <c r="N363" s="285" t="str">
        <f t="shared" si="31"/>
        <v/>
      </c>
      <c r="O363" s="287" t="str">
        <f t="shared" si="32"/>
        <v/>
      </c>
      <c r="P363" s="259"/>
      <c r="Q363" s="126"/>
    </row>
    <row r="364" spans="1:17" ht="20.100000000000001" customHeight="1" x14ac:dyDescent="0.25">
      <c r="A364" s="243">
        <v>358</v>
      </c>
      <c r="B364" s="277" t="str">
        <f>IF(OCS!B363="","",OCS!B363)</f>
        <v/>
      </c>
      <c r="C364" s="277" t="str">
        <f>IF(OCS!C363="","",OCS!C363)</f>
        <v/>
      </c>
      <c r="D364" s="307" t="str">
        <f>IF(OCS!D363="","",OCS!D363)</f>
        <v/>
      </c>
      <c r="E364" s="307" t="str">
        <f>IF(OCS!E363="","",OCS!E363)</f>
        <v/>
      </c>
      <c r="F364" s="277" t="str">
        <f>IF(OCS!F363="","",OCS!F363)</f>
        <v/>
      </c>
      <c r="G364" s="277" t="str">
        <f>IF(OCS!G363="","",OCS!G363)</f>
        <v/>
      </c>
      <c r="H364" s="122"/>
      <c r="I364" s="89"/>
      <c r="J364" s="89"/>
      <c r="K364" s="118" t="str">
        <f t="shared" si="28"/>
        <v/>
      </c>
      <c r="L364" s="118" t="str">
        <f t="shared" si="29"/>
        <v/>
      </c>
      <c r="M364" s="254" t="str">
        <f t="shared" si="30"/>
        <v/>
      </c>
      <c r="N364" s="285" t="str">
        <f t="shared" si="31"/>
        <v/>
      </c>
      <c r="O364" s="287" t="str">
        <f t="shared" si="32"/>
        <v/>
      </c>
      <c r="P364" s="259"/>
      <c r="Q364" s="126"/>
    </row>
    <row r="365" spans="1:17" ht="20.100000000000001" customHeight="1" x14ac:dyDescent="0.25">
      <c r="A365" s="243">
        <v>359</v>
      </c>
      <c r="B365" s="277" t="str">
        <f>IF(OCS!B364="","",OCS!B364)</f>
        <v/>
      </c>
      <c r="C365" s="277" t="str">
        <f>IF(OCS!C364="","",OCS!C364)</f>
        <v/>
      </c>
      <c r="D365" s="307" t="str">
        <f>IF(OCS!D364="","",OCS!D364)</f>
        <v/>
      </c>
      <c r="E365" s="307" t="str">
        <f>IF(OCS!E364="","",OCS!E364)</f>
        <v/>
      </c>
      <c r="F365" s="277" t="str">
        <f>IF(OCS!F364="","",OCS!F364)</f>
        <v/>
      </c>
      <c r="G365" s="277" t="str">
        <f>IF(OCS!G364="","",OCS!G364)</f>
        <v/>
      </c>
      <c r="H365" s="122"/>
      <c r="I365" s="89"/>
      <c r="J365" s="89"/>
      <c r="K365" s="118" t="str">
        <f t="shared" si="28"/>
        <v/>
      </c>
      <c r="L365" s="118" t="str">
        <f t="shared" si="29"/>
        <v/>
      </c>
      <c r="M365" s="254" t="str">
        <f t="shared" si="30"/>
        <v/>
      </c>
      <c r="N365" s="285" t="str">
        <f t="shared" si="31"/>
        <v/>
      </c>
      <c r="O365" s="287" t="str">
        <f t="shared" si="32"/>
        <v/>
      </c>
      <c r="P365" s="259"/>
      <c r="Q365" s="126"/>
    </row>
    <row r="366" spans="1:17" ht="20.100000000000001" customHeight="1" x14ac:dyDescent="0.25">
      <c r="A366" s="243">
        <v>360</v>
      </c>
      <c r="B366" s="277" t="str">
        <f>IF(OCS!B365="","",OCS!B365)</f>
        <v/>
      </c>
      <c r="C366" s="277" t="str">
        <f>IF(OCS!C365="","",OCS!C365)</f>
        <v/>
      </c>
      <c r="D366" s="307" t="str">
        <f>IF(OCS!D365="","",OCS!D365)</f>
        <v/>
      </c>
      <c r="E366" s="307" t="str">
        <f>IF(OCS!E365="","",OCS!E365)</f>
        <v/>
      </c>
      <c r="F366" s="277" t="str">
        <f>IF(OCS!F365="","",OCS!F365)</f>
        <v/>
      </c>
      <c r="G366" s="277" t="str">
        <f>IF(OCS!G365="","",OCS!G365)</f>
        <v/>
      </c>
      <c r="H366" s="122"/>
      <c r="I366" s="89"/>
      <c r="J366" s="89"/>
      <c r="K366" s="118" t="str">
        <f t="shared" si="28"/>
        <v/>
      </c>
      <c r="L366" s="118" t="str">
        <f t="shared" si="29"/>
        <v/>
      </c>
      <c r="M366" s="254" t="str">
        <f t="shared" si="30"/>
        <v/>
      </c>
      <c r="N366" s="285" t="str">
        <f t="shared" si="31"/>
        <v/>
      </c>
      <c r="O366" s="287" t="str">
        <f t="shared" si="32"/>
        <v/>
      </c>
      <c r="P366" s="259"/>
      <c r="Q366" s="126"/>
    </row>
    <row r="367" spans="1:17" ht="20.100000000000001" customHeight="1" x14ac:dyDescent="0.25">
      <c r="A367" s="243">
        <v>361</v>
      </c>
      <c r="B367" s="277" t="str">
        <f>IF(OCS!B366="","",OCS!B366)</f>
        <v/>
      </c>
      <c r="C367" s="277" t="str">
        <f>IF(OCS!C366="","",OCS!C366)</f>
        <v/>
      </c>
      <c r="D367" s="307" t="str">
        <f>IF(OCS!D366="","",OCS!D366)</f>
        <v/>
      </c>
      <c r="E367" s="307" t="str">
        <f>IF(OCS!E366="","",OCS!E366)</f>
        <v/>
      </c>
      <c r="F367" s="277" t="str">
        <f>IF(OCS!F366="","",OCS!F366)</f>
        <v/>
      </c>
      <c r="G367" s="277" t="str">
        <f>IF(OCS!G366="","",OCS!G366)</f>
        <v/>
      </c>
      <c r="H367" s="122"/>
      <c r="I367" s="89"/>
      <c r="J367" s="89"/>
      <c r="K367" s="118" t="str">
        <f t="shared" si="28"/>
        <v/>
      </c>
      <c r="L367" s="118" t="str">
        <f t="shared" si="29"/>
        <v/>
      </c>
      <c r="M367" s="254" t="str">
        <f t="shared" si="30"/>
        <v/>
      </c>
      <c r="N367" s="285" t="str">
        <f t="shared" si="31"/>
        <v/>
      </c>
      <c r="O367" s="287" t="str">
        <f t="shared" si="32"/>
        <v/>
      </c>
      <c r="P367" s="259"/>
      <c r="Q367" s="126"/>
    </row>
    <row r="368" spans="1:17" ht="20.100000000000001" customHeight="1" x14ac:dyDescent="0.25">
      <c r="A368" s="243">
        <v>362</v>
      </c>
      <c r="B368" s="277" t="str">
        <f>IF(OCS!B367="","",OCS!B367)</f>
        <v/>
      </c>
      <c r="C368" s="277" t="str">
        <f>IF(OCS!C367="","",OCS!C367)</f>
        <v/>
      </c>
      <c r="D368" s="307" t="str">
        <f>IF(OCS!D367="","",OCS!D367)</f>
        <v/>
      </c>
      <c r="E368" s="307" t="str">
        <f>IF(OCS!E367="","",OCS!E367)</f>
        <v/>
      </c>
      <c r="F368" s="277" t="str">
        <f>IF(OCS!F367="","",OCS!F367)</f>
        <v/>
      </c>
      <c r="G368" s="277" t="str">
        <f>IF(OCS!G367="","",OCS!G367)</f>
        <v/>
      </c>
      <c r="H368" s="122"/>
      <c r="I368" s="89"/>
      <c r="J368" s="89"/>
      <c r="K368" s="118" t="str">
        <f t="shared" si="28"/>
        <v/>
      </c>
      <c r="L368" s="118" t="str">
        <f t="shared" si="29"/>
        <v/>
      </c>
      <c r="M368" s="254" t="str">
        <f t="shared" si="30"/>
        <v/>
      </c>
      <c r="N368" s="285" t="str">
        <f t="shared" si="31"/>
        <v/>
      </c>
      <c r="O368" s="287" t="str">
        <f t="shared" si="32"/>
        <v/>
      </c>
      <c r="P368" s="259"/>
      <c r="Q368" s="126"/>
    </row>
    <row r="369" spans="1:17" ht="20.100000000000001" customHeight="1" x14ac:dyDescent="0.25">
      <c r="A369" s="243">
        <v>363</v>
      </c>
      <c r="B369" s="277" t="str">
        <f>IF(OCS!B368="","",OCS!B368)</f>
        <v/>
      </c>
      <c r="C369" s="277" t="str">
        <f>IF(OCS!C368="","",OCS!C368)</f>
        <v/>
      </c>
      <c r="D369" s="307" t="str">
        <f>IF(OCS!D368="","",OCS!D368)</f>
        <v/>
      </c>
      <c r="E369" s="307" t="str">
        <f>IF(OCS!E368="","",OCS!E368)</f>
        <v/>
      </c>
      <c r="F369" s="277" t="str">
        <f>IF(OCS!F368="","",OCS!F368)</f>
        <v/>
      </c>
      <c r="G369" s="277" t="str">
        <f>IF(OCS!G368="","",OCS!G368)</f>
        <v/>
      </c>
      <c r="H369" s="122"/>
      <c r="I369" s="89"/>
      <c r="J369" s="89"/>
      <c r="K369" s="118" t="str">
        <f t="shared" si="28"/>
        <v/>
      </c>
      <c r="L369" s="118" t="str">
        <f t="shared" si="29"/>
        <v/>
      </c>
      <c r="M369" s="254" t="str">
        <f t="shared" si="30"/>
        <v/>
      </c>
      <c r="N369" s="285" t="str">
        <f t="shared" si="31"/>
        <v/>
      </c>
      <c r="O369" s="287" t="str">
        <f t="shared" si="32"/>
        <v/>
      </c>
      <c r="P369" s="259"/>
      <c r="Q369" s="126"/>
    </row>
    <row r="370" spans="1:17" ht="20.100000000000001" customHeight="1" x14ac:dyDescent="0.25">
      <c r="A370" s="243">
        <v>364</v>
      </c>
      <c r="B370" s="277" t="str">
        <f>IF(OCS!B369="","",OCS!B369)</f>
        <v/>
      </c>
      <c r="C370" s="277" t="str">
        <f>IF(OCS!C369="","",OCS!C369)</f>
        <v/>
      </c>
      <c r="D370" s="307" t="str">
        <f>IF(OCS!D369="","",OCS!D369)</f>
        <v/>
      </c>
      <c r="E370" s="307" t="str">
        <f>IF(OCS!E369="","",OCS!E369)</f>
        <v/>
      </c>
      <c r="F370" s="277" t="str">
        <f>IF(OCS!F369="","",OCS!F369)</f>
        <v/>
      </c>
      <c r="G370" s="277" t="str">
        <f>IF(OCS!G369="","",OCS!G369)</f>
        <v/>
      </c>
      <c r="H370" s="122"/>
      <c r="I370" s="89"/>
      <c r="J370" s="89"/>
      <c r="K370" s="118" t="str">
        <f t="shared" si="28"/>
        <v/>
      </c>
      <c r="L370" s="118" t="str">
        <f t="shared" si="29"/>
        <v/>
      </c>
      <c r="M370" s="254" t="str">
        <f t="shared" si="30"/>
        <v/>
      </c>
      <c r="N370" s="285" t="str">
        <f t="shared" si="31"/>
        <v/>
      </c>
      <c r="O370" s="287" t="str">
        <f t="shared" si="32"/>
        <v/>
      </c>
      <c r="P370" s="259"/>
      <c r="Q370" s="126"/>
    </row>
    <row r="371" spans="1:17" ht="20.100000000000001" customHeight="1" x14ac:dyDescent="0.25">
      <c r="A371" s="243">
        <v>365</v>
      </c>
      <c r="B371" s="277" t="str">
        <f>IF(OCS!B370="","",OCS!B370)</f>
        <v/>
      </c>
      <c r="C371" s="277" t="str">
        <f>IF(OCS!C370="","",OCS!C370)</f>
        <v/>
      </c>
      <c r="D371" s="307" t="str">
        <f>IF(OCS!D370="","",OCS!D370)</f>
        <v/>
      </c>
      <c r="E371" s="307" t="str">
        <f>IF(OCS!E370="","",OCS!E370)</f>
        <v/>
      </c>
      <c r="F371" s="277" t="str">
        <f>IF(OCS!F370="","",OCS!F370)</f>
        <v/>
      </c>
      <c r="G371" s="277" t="str">
        <f>IF(OCS!G370="","",OCS!G370)</f>
        <v/>
      </c>
      <c r="H371" s="122"/>
      <c r="I371" s="89"/>
      <c r="J371" s="89"/>
      <c r="K371" s="118" t="str">
        <f t="shared" si="28"/>
        <v/>
      </c>
      <c r="L371" s="118" t="str">
        <f t="shared" si="29"/>
        <v/>
      </c>
      <c r="M371" s="254" t="str">
        <f t="shared" si="30"/>
        <v/>
      </c>
      <c r="N371" s="285" t="str">
        <f t="shared" si="31"/>
        <v/>
      </c>
      <c r="O371" s="287" t="str">
        <f t="shared" si="32"/>
        <v/>
      </c>
      <c r="P371" s="259"/>
      <c r="Q371" s="126"/>
    </row>
    <row r="372" spans="1:17" ht="20.100000000000001" customHeight="1" x14ac:dyDescent="0.25">
      <c r="A372" s="243">
        <v>366</v>
      </c>
      <c r="B372" s="277" t="str">
        <f>IF(OCS!B371="","",OCS!B371)</f>
        <v/>
      </c>
      <c r="C372" s="277" t="str">
        <f>IF(OCS!C371="","",OCS!C371)</f>
        <v/>
      </c>
      <c r="D372" s="307" t="str">
        <f>IF(OCS!D371="","",OCS!D371)</f>
        <v/>
      </c>
      <c r="E372" s="307" t="str">
        <f>IF(OCS!E371="","",OCS!E371)</f>
        <v/>
      </c>
      <c r="F372" s="277" t="str">
        <f>IF(OCS!F371="","",OCS!F371)</f>
        <v/>
      </c>
      <c r="G372" s="277" t="str">
        <f>IF(OCS!G371="","",OCS!G371)</f>
        <v/>
      </c>
      <c r="H372" s="122"/>
      <c r="I372" s="89"/>
      <c r="J372" s="89"/>
      <c r="K372" s="118" t="str">
        <f t="shared" si="28"/>
        <v/>
      </c>
      <c r="L372" s="118" t="str">
        <f t="shared" si="29"/>
        <v/>
      </c>
      <c r="M372" s="254" t="str">
        <f t="shared" si="30"/>
        <v/>
      </c>
      <c r="N372" s="285" t="str">
        <f t="shared" si="31"/>
        <v/>
      </c>
      <c r="O372" s="287" t="str">
        <f t="shared" si="32"/>
        <v/>
      </c>
      <c r="P372" s="259"/>
      <c r="Q372" s="126"/>
    </row>
    <row r="373" spans="1:17" ht="20.100000000000001" customHeight="1" x14ac:dyDescent="0.25">
      <c r="A373" s="243">
        <v>367</v>
      </c>
      <c r="B373" s="277" t="str">
        <f>IF(OCS!B372="","",OCS!B372)</f>
        <v/>
      </c>
      <c r="C373" s="277" t="str">
        <f>IF(OCS!C372="","",OCS!C372)</f>
        <v/>
      </c>
      <c r="D373" s="307" t="str">
        <f>IF(OCS!D372="","",OCS!D372)</f>
        <v/>
      </c>
      <c r="E373" s="307" t="str">
        <f>IF(OCS!E372="","",OCS!E372)</f>
        <v/>
      </c>
      <c r="F373" s="277" t="str">
        <f>IF(OCS!F372="","",OCS!F372)</f>
        <v/>
      </c>
      <c r="G373" s="277" t="str">
        <f>IF(OCS!G372="","",OCS!G372)</f>
        <v/>
      </c>
      <c r="H373" s="122"/>
      <c r="I373" s="89"/>
      <c r="J373" s="89"/>
      <c r="K373" s="118" t="str">
        <f t="shared" si="28"/>
        <v/>
      </c>
      <c r="L373" s="118" t="str">
        <f t="shared" si="29"/>
        <v/>
      </c>
      <c r="M373" s="254" t="str">
        <f t="shared" si="30"/>
        <v/>
      </c>
      <c r="N373" s="285" t="str">
        <f t="shared" si="31"/>
        <v/>
      </c>
      <c r="O373" s="287" t="str">
        <f t="shared" si="32"/>
        <v/>
      </c>
      <c r="P373" s="259"/>
      <c r="Q373" s="126"/>
    </row>
    <row r="374" spans="1:17" ht="20.100000000000001" customHeight="1" x14ac:dyDescent="0.25">
      <c r="A374" s="243">
        <v>368</v>
      </c>
      <c r="B374" s="277" t="str">
        <f>IF(OCS!B373="","",OCS!B373)</f>
        <v/>
      </c>
      <c r="C374" s="277" t="str">
        <f>IF(OCS!C373="","",OCS!C373)</f>
        <v/>
      </c>
      <c r="D374" s="307" t="str">
        <f>IF(OCS!D373="","",OCS!D373)</f>
        <v/>
      </c>
      <c r="E374" s="307" t="str">
        <f>IF(OCS!E373="","",OCS!E373)</f>
        <v/>
      </c>
      <c r="F374" s="277" t="str">
        <f>IF(OCS!F373="","",OCS!F373)</f>
        <v/>
      </c>
      <c r="G374" s="277" t="str">
        <f>IF(OCS!G373="","",OCS!G373)</f>
        <v/>
      </c>
      <c r="H374" s="122"/>
      <c r="I374" s="89"/>
      <c r="J374" s="89"/>
      <c r="K374" s="118" t="str">
        <f t="shared" si="28"/>
        <v/>
      </c>
      <c r="L374" s="118" t="str">
        <f t="shared" si="29"/>
        <v/>
      </c>
      <c r="M374" s="254" t="str">
        <f t="shared" si="30"/>
        <v/>
      </c>
      <c r="N374" s="285" t="str">
        <f t="shared" si="31"/>
        <v/>
      </c>
      <c r="O374" s="287" t="str">
        <f t="shared" si="32"/>
        <v/>
      </c>
      <c r="P374" s="259"/>
      <c r="Q374" s="126"/>
    </row>
    <row r="375" spans="1:17" ht="20.100000000000001" customHeight="1" x14ac:dyDescent="0.25">
      <c r="A375" s="243">
        <v>369</v>
      </c>
      <c r="B375" s="277" t="str">
        <f>IF(OCS!B374="","",OCS!B374)</f>
        <v/>
      </c>
      <c r="C375" s="277" t="str">
        <f>IF(OCS!C374="","",OCS!C374)</f>
        <v/>
      </c>
      <c r="D375" s="307" t="str">
        <f>IF(OCS!D374="","",OCS!D374)</f>
        <v/>
      </c>
      <c r="E375" s="307" t="str">
        <f>IF(OCS!E374="","",OCS!E374)</f>
        <v/>
      </c>
      <c r="F375" s="277" t="str">
        <f>IF(OCS!F374="","",OCS!F374)</f>
        <v/>
      </c>
      <c r="G375" s="277" t="str">
        <f>IF(OCS!G374="","",OCS!G374)</f>
        <v/>
      </c>
      <c r="H375" s="122"/>
      <c r="I375" s="89"/>
      <c r="J375" s="89"/>
      <c r="K375" s="118" t="str">
        <f t="shared" si="28"/>
        <v/>
      </c>
      <c r="L375" s="118" t="str">
        <f t="shared" si="29"/>
        <v/>
      </c>
      <c r="M375" s="254" t="str">
        <f t="shared" si="30"/>
        <v/>
      </c>
      <c r="N375" s="285" t="str">
        <f t="shared" si="31"/>
        <v/>
      </c>
      <c r="O375" s="287" t="str">
        <f t="shared" si="32"/>
        <v/>
      </c>
      <c r="P375" s="259"/>
      <c r="Q375" s="126"/>
    </row>
    <row r="376" spans="1:17" ht="20.100000000000001" customHeight="1" x14ac:dyDescent="0.25">
      <c r="A376" s="243">
        <v>370</v>
      </c>
      <c r="B376" s="277" t="str">
        <f>IF(OCS!B375="","",OCS!B375)</f>
        <v/>
      </c>
      <c r="C376" s="277" t="str">
        <f>IF(OCS!C375="","",OCS!C375)</f>
        <v/>
      </c>
      <c r="D376" s="307" t="str">
        <f>IF(OCS!D375="","",OCS!D375)</f>
        <v/>
      </c>
      <c r="E376" s="307" t="str">
        <f>IF(OCS!E375="","",OCS!E375)</f>
        <v/>
      </c>
      <c r="F376" s="277" t="str">
        <f>IF(OCS!F375="","",OCS!F375)</f>
        <v/>
      </c>
      <c r="G376" s="277" t="str">
        <f>IF(OCS!G375="","",OCS!G375)</f>
        <v/>
      </c>
      <c r="H376" s="122"/>
      <c r="I376" s="89"/>
      <c r="J376" s="89"/>
      <c r="K376" s="118" t="str">
        <f t="shared" si="28"/>
        <v/>
      </c>
      <c r="L376" s="118" t="str">
        <f t="shared" si="29"/>
        <v/>
      </c>
      <c r="M376" s="254" t="str">
        <f t="shared" si="30"/>
        <v/>
      </c>
      <c r="N376" s="285" t="str">
        <f t="shared" si="31"/>
        <v/>
      </c>
      <c r="O376" s="287" t="str">
        <f t="shared" si="32"/>
        <v/>
      </c>
      <c r="P376" s="259"/>
      <c r="Q376" s="126"/>
    </row>
    <row r="377" spans="1:17" ht="20.100000000000001" customHeight="1" x14ac:dyDescent="0.25">
      <c r="A377" s="243">
        <v>371</v>
      </c>
      <c r="B377" s="277" t="str">
        <f>IF(OCS!B376="","",OCS!B376)</f>
        <v/>
      </c>
      <c r="C377" s="277" t="str">
        <f>IF(OCS!C376="","",OCS!C376)</f>
        <v/>
      </c>
      <c r="D377" s="307" t="str">
        <f>IF(OCS!D376="","",OCS!D376)</f>
        <v/>
      </c>
      <c r="E377" s="307" t="str">
        <f>IF(OCS!E376="","",OCS!E376)</f>
        <v/>
      </c>
      <c r="F377" s="277" t="str">
        <f>IF(OCS!F376="","",OCS!F376)</f>
        <v/>
      </c>
      <c r="G377" s="277" t="str">
        <f>IF(OCS!G376="","",OCS!G376)</f>
        <v/>
      </c>
      <c r="H377" s="122"/>
      <c r="I377" s="89"/>
      <c r="J377" s="89"/>
      <c r="K377" s="118" t="str">
        <f t="shared" si="28"/>
        <v/>
      </c>
      <c r="L377" s="118" t="str">
        <f t="shared" si="29"/>
        <v/>
      </c>
      <c r="M377" s="254" t="str">
        <f t="shared" si="30"/>
        <v/>
      </c>
      <c r="N377" s="285" t="str">
        <f t="shared" si="31"/>
        <v/>
      </c>
      <c r="O377" s="287" t="str">
        <f t="shared" si="32"/>
        <v/>
      </c>
      <c r="P377" s="259"/>
      <c r="Q377" s="126"/>
    </row>
    <row r="378" spans="1:17" ht="20.100000000000001" customHeight="1" x14ac:dyDescent="0.25">
      <c r="A378" s="243">
        <v>372</v>
      </c>
      <c r="B378" s="277" t="str">
        <f>IF(OCS!B377="","",OCS!B377)</f>
        <v/>
      </c>
      <c r="C378" s="277" t="str">
        <f>IF(OCS!C377="","",OCS!C377)</f>
        <v/>
      </c>
      <c r="D378" s="307" t="str">
        <f>IF(OCS!D377="","",OCS!D377)</f>
        <v/>
      </c>
      <c r="E378" s="307" t="str">
        <f>IF(OCS!E377="","",OCS!E377)</f>
        <v/>
      </c>
      <c r="F378" s="277" t="str">
        <f>IF(OCS!F377="","",OCS!F377)</f>
        <v/>
      </c>
      <c r="G378" s="277" t="str">
        <f>IF(OCS!G377="","",OCS!G377)</f>
        <v/>
      </c>
      <c r="H378" s="122"/>
      <c r="I378" s="89"/>
      <c r="J378" s="89"/>
      <c r="K378" s="118" t="str">
        <f t="shared" si="28"/>
        <v/>
      </c>
      <c r="L378" s="118" t="str">
        <f t="shared" si="29"/>
        <v/>
      </c>
      <c r="M378" s="254" t="str">
        <f t="shared" si="30"/>
        <v/>
      </c>
      <c r="N378" s="285" t="str">
        <f t="shared" si="31"/>
        <v/>
      </c>
      <c r="O378" s="287" t="str">
        <f t="shared" si="32"/>
        <v/>
      </c>
      <c r="P378" s="259"/>
      <c r="Q378" s="126"/>
    </row>
    <row r="379" spans="1:17" ht="20.100000000000001" customHeight="1" x14ac:dyDescent="0.25">
      <c r="A379" s="243">
        <v>373</v>
      </c>
      <c r="B379" s="277" t="str">
        <f>IF(OCS!B378="","",OCS!B378)</f>
        <v/>
      </c>
      <c r="C379" s="277" t="str">
        <f>IF(OCS!C378="","",OCS!C378)</f>
        <v/>
      </c>
      <c r="D379" s="307" t="str">
        <f>IF(OCS!D378="","",OCS!D378)</f>
        <v/>
      </c>
      <c r="E379" s="307" t="str">
        <f>IF(OCS!E378="","",OCS!E378)</f>
        <v/>
      </c>
      <c r="F379" s="277" t="str">
        <f>IF(OCS!F378="","",OCS!F378)</f>
        <v/>
      </c>
      <c r="G379" s="277" t="str">
        <f>IF(OCS!G378="","",OCS!G378)</f>
        <v/>
      </c>
      <c r="H379" s="122"/>
      <c r="I379" s="89"/>
      <c r="J379" s="89"/>
      <c r="K379" s="118" t="str">
        <f t="shared" si="28"/>
        <v/>
      </c>
      <c r="L379" s="118" t="str">
        <f t="shared" si="29"/>
        <v/>
      </c>
      <c r="M379" s="254" t="str">
        <f t="shared" si="30"/>
        <v/>
      </c>
      <c r="N379" s="285" t="str">
        <f t="shared" si="31"/>
        <v/>
      </c>
      <c r="O379" s="287" t="str">
        <f t="shared" si="32"/>
        <v/>
      </c>
      <c r="P379" s="259"/>
      <c r="Q379" s="126"/>
    </row>
    <row r="380" spans="1:17" ht="20.100000000000001" customHeight="1" x14ac:dyDescent="0.25">
      <c r="A380" s="243">
        <v>374</v>
      </c>
      <c r="B380" s="277" t="str">
        <f>IF(OCS!B379="","",OCS!B379)</f>
        <v/>
      </c>
      <c r="C380" s="277" t="str">
        <f>IF(OCS!C379="","",OCS!C379)</f>
        <v/>
      </c>
      <c r="D380" s="307" t="str">
        <f>IF(OCS!D379="","",OCS!D379)</f>
        <v/>
      </c>
      <c r="E380" s="307" t="str">
        <f>IF(OCS!E379="","",OCS!E379)</f>
        <v/>
      </c>
      <c r="F380" s="277" t="str">
        <f>IF(OCS!F379="","",OCS!F379)</f>
        <v/>
      </c>
      <c r="G380" s="277" t="str">
        <f>IF(OCS!G379="","",OCS!G379)</f>
        <v/>
      </c>
      <c r="H380" s="122"/>
      <c r="I380" s="89"/>
      <c r="J380" s="89"/>
      <c r="K380" s="118" t="str">
        <f t="shared" si="28"/>
        <v/>
      </c>
      <c r="L380" s="118" t="str">
        <f t="shared" si="29"/>
        <v/>
      </c>
      <c r="M380" s="254" t="str">
        <f t="shared" si="30"/>
        <v/>
      </c>
      <c r="N380" s="285" t="str">
        <f t="shared" si="31"/>
        <v/>
      </c>
      <c r="O380" s="287" t="str">
        <f t="shared" si="32"/>
        <v/>
      </c>
      <c r="P380" s="259"/>
      <c r="Q380" s="126"/>
    </row>
    <row r="381" spans="1:17" ht="20.100000000000001" customHeight="1" x14ac:dyDescent="0.25">
      <c r="A381" s="243">
        <v>375</v>
      </c>
      <c r="B381" s="277" t="str">
        <f>IF(OCS!B380="","",OCS!B380)</f>
        <v/>
      </c>
      <c r="C381" s="277" t="str">
        <f>IF(OCS!C380="","",OCS!C380)</f>
        <v/>
      </c>
      <c r="D381" s="307" t="str">
        <f>IF(OCS!D380="","",OCS!D380)</f>
        <v/>
      </c>
      <c r="E381" s="307" t="str">
        <f>IF(OCS!E380="","",OCS!E380)</f>
        <v/>
      </c>
      <c r="F381" s="277" t="str">
        <f>IF(OCS!F380="","",OCS!F380)</f>
        <v/>
      </c>
      <c r="G381" s="277" t="str">
        <f>IF(OCS!G380="","",OCS!G380)</f>
        <v/>
      </c>
      <c r="H381" s="122"/>
      <c r="I381" s="89"/>
      <c r="J381" s="89"/>
      <c r="K381" s="118" t="str">
        <f t="shared" si="28"/>
        <v/>
      </c>
      <c r="L381" s="118" t="str">
        <f t="shared" si="29"/>
        <v/>
      </c>
      <c r="M381" s="254" t="str">
        <f t="shared" si="30"/>
        <v/>
      </c>
      <c r="N381" s="285" t="str">
        <f t="shared" si="31"/>
        <v/>
      </c>
      <c r="O381" s="287" t="str">
        <f t="shared" si="32"/>
        <v/>
      </c>
      <c r="P381" s="259"/>
      <c r="Q381" s="126"/>
    </row>
    <row r="382" spans="1:17" ht="20.100000000000001" customHeight="1" x14ac:dyDescent="0.25">
      <c r="A382" s="243">
        <v>376</v>
      </c>
      <c r="B382" s="277" t="str">
        <f>IF(OCS!B381="","",OCS!B381)</f>
        <v/>
      </c>
      <c r="C382" s="277" t="str">
        <f>IF(OCS!C381="","",OCS!C381)</f>
        <v/>
      </c>
      <c r="D382" s="307" t="str">
        <f>IF(OCS!D381="","",OCS!D381)</f>
        <v/>
      </c>
      <c r="E382" s="307" t="str">
        <f>IF(OCS!E381="","",OCS!E381)</f>
        <v/>
      </c>
      <c r="F382" s="277" t="str">
        <f>IF(OCS!F381="","",OCS!F381)</f>
        <v/>
      </c>
      <c r="G382" s="277" t="str">
        <f>IF(OCS!G381="","",OCS!G381)</f>
        <v/>
      </c>
      <c r="H382" s="122"/>
      <c r="I382" s="89"/>
      <c r="J382" s="89"/>
      <c r="K382" s="118" t="str">
        <f t="shared" si="28"/>
        <v/>
      </c>
      <c r="L382" s="118" t="str">
        <f t="shared" si="29"/>
        <v/>
      </c>
      <c r="M382" s="254" t="str">
        <f t="shared" si="30"/>
        <v/>
      </c>
      <c r="N382" s="285" t="str">
        <f t="shared" si="31"/>
        <v/>
      </c>
      <c r="O382" s="287" t="str">
        <f t="shared" si="32"/>
        <v/>
      </c>
      <c r="P382" s="259"/>
      <c r="Q382" s="126"/>
    </row>
    <row r="383" spans="1:17" ht="20.100000000000001" customHeight="1" x14ac:dyDescent="0.25">
      <c r="A383" s="243">
        <v>377</v>
      </c>
      <c r="B383" s="277" t="str">
        <f>IF(OCS!B382="","",OCS!B382)</f>
        <v/>
      </c>
      <c r="C383" s="277" t="str">
        <f>IF(OCS!C382="","",OCS!C382)</f>
        <v/>
      </c>
      <c r="D383" s="307" t="str">
        <f>IF(OCS!D382="","",OCS!D382)</f>
        <v/>
      </c>
      <c r="E383" s="307" t="str">
        <f>IF(OCS!E382="","",OCS!E382)</f>
        <v/>
      </c>
      <c r="F383" s="277" t="str">
        <f>IF(OCS!F382="","",OCS!F382)</f>
        <v/>
      </c>
      <c r="G383" s="277" t="str">
        <f>IF(OCS!G382="","",OCS!G382)</f>
        <v/>
      </c>
      <c r="H383" s="122"/>
      <c r="I383" s="89"/>
      <c r="J383" s="89"/>
      <c r="K383" s="118" t="str">
        <f t="shared" si="28"/>
        <v/>
      </c>
      <c r="L383" s="118" t="str">
        <f t="shared" si="29"/>
        <v/>
      </c>
      <c r="M383" s="254" t="str">
        <f t="shared" si="30"/>
        <v/>
      </c>
      <c r="N383" s="285" t="str">
        <f t="shared" si="31"/>
        <v/>
      </c>
      <c r="O383" s="287" t="str">
        <f t="shared" si="32"/>
        <v/>
      </c>
      <c r="P383" s="259"/>
      <c r="Q383" s="126"/>
    </row>
    <row r="384" spans="1:17" ht="20.100000000000001" customHeight="1" x14ac:dyDescent="0.25">
      <c r="A384" s="243">
        <v>378</v>
      </c>
      <c r="B384" s="277" t="str">
        <f>IF(OCS!B383="","",OCS!B383)</f>
        <v/>
      </c>
      <c r="C384" s="277" t="str">
        <f>IF(OCS!C383="","",OCS!C383)</f>
        <v/>
      </c>
      <c r="D384" s="307" t="str">
        <f>IF(OCS!D383="","",OCS!D383)</f>
        <v/>
      </c>
      <c r="E384" s="307" t="str">
        <f>IF(OCS!E383="","",OCS!E383)</f>
        <v/>
      </c>
      <c r="F384" s="277" t="str">
        <f>IF(OCS!F383="","",OCS!F383)</f>
        <v/>
      </c>
      <c r="G384" s="277" t="str">
        <f>IF(OCS!G383="","",OCS!G383)</f>
        <v/>
      </c>
      <c r="H384" s="122"/>
      <c r="I384" s="89"/>
      <c r="J384" s="89"/>
      <c r="K384" s="118" t="str">
        <f t="shared" si="28"/>
        <v/>
      </c>
      <c r="L384" s="118" t="str">
        <f t="shared" si="29"/>
        <v/>
      </c>
      <c r="M384" s="254" t="str">
        <f t="shared" si="30"/>
        <v/>
      </c>
      <c r="N384" s="285" t="str">
        <f t="shared" si="31"/>
        <v/>
      </c>
      <c r="O384" s="287" t="str">
        <f t="shared" si="32"/>
        <v/>
      </c>
      <c r="P384" s="259"/>
      <c r="Q384" s="126"/>
    </row>
    <row r="385" spans="1:17" ht="20.100000000000001" customHeight="1" x14ac:dyDescent="0.25">
      <c r="A385" s="243">
        <v>379</v>
      </c>
      <c r="B385" s="277" t="str">
        <f>IF(OCS!B384="","",OCS!B384)</f>
        <v/>
      </c>
      <c r="C385" s="277" t="str">
        <f>IF(OCS!C384="","",OCS!C384)</f>
        <v/>
      </c>
      <c r="D385" s="307" t="str">
        <f>IF(OCS!D384="","",OCS!D384)</f>
        <v/>
      </c>
      <c r="E385" s="307" t="str">
        <f>IF(OCS!E384="","",OCS!E384)</f>
        <v/>
      </c>
      <c r="F385" s="277" t="str">
        <f>IF(OCS!F384="","",OCS!F384)</f>
        <v/>
      </c>
      <c r="G385" s="277" t="str">
        <f>IF(OCS!G384="","",OCS!G384)</f>
        <v/>
      </c>
      <c r="H385" s="122"/>
      <c r="I385" s="89"/>
      <c r="J385" s="89"/>
      <c r="K385" s="118" t="str">
        <f t="shared" si="28"/>
        <v/>
      </c>
      <c r="L385" s="118" t="str">
        <f t="shared" si="29"/>
        <v/>
      </c>
      <c r="M385" s="254" t="str">
        <f t="shared" si="30"/>
        <v/>
      </c>
      <c r="N385" s="285" t="str">
        <f t="shared" si="31"/>
        <v/>
      </c>
      <c r="O385" s="287" t="str">
        <f t="shared" si="32"/>
        <v/>
      </c>
      <c r="P385" s="259"/>
      <c r="Q385" s="126"/>
    </row>
    <row r="386" spans="1:17" ht="20.100000000000001" customHeight="1" x14ac:dyDescent="0.25">
      <c r="A386" s="243">
        <v>380</v>
      </c>
      <c r="B386" s="277" t="str">
        <f>IF(OCS!B385="","",OCS!B385)</f>
        <v/>
      </c>
      <c r="C386" s="277" t="str">
        <f>IF(OCS!C385="","",OCS!C385)</f>
        <v/>
      </c>
      <c r="D386" s="307" t="str">
        <f>IF(OCS!D385="","",OCS!D385)</f>
        <v/>
      </c>
      <c r="E386" s="307" t="str">
        <f>IF(OCS!E385="","",OCS!E385)</f>
        <v/>
      </c>
      <c r="F386" s="277" t="str">
        <f>IF(OCS!F385="","",OCS!F385)</f>
        <v/>
      </c>
      <c r="G386" s="277" t="str">
        <f>IF(OCS!G385="","",OCS!G385)</f>
        <v/>
      </c>
      <c r="H386" s="122"/>
      <c r="I386" s="89"/>
      <c r="J386" s="89"/>
      <c r="K386" s="118" t="str">
        <f t="shared" si="28"/>
        <v/>
      </c>
      <c r="L386" s="118" t="str">
        <f t="shared" si="29"/>
        <v/>
      </c>
      <c r="M386" s="254" t="str">
        <f t="shared" si="30"/>
        <v/>
      </c>
      <c r="N386" s="285" t="str">
        <f t="shared" si="31"/>
        <v/>
      </c>
      <c r="O386" s="287" t="str">
        <f t="shared" si="32"/>
        <v/>
      </c>
      <c r="P386" s="259"/>
      <c r="Q386" s="126"/>
    </row>
    <row r="387" spans="1:17" ht="20.100000000000001" customHeight="1" x14ac:dyDescent="0.25">
      <c r="A387" s="243">
        <v>381</v>
      </c>
      <c r="B387" s="277" t="str">
        <f>IF(OCS!B386="","",OCS!B386)</f>
        <v/>
      </c>
      <c r="C387" s="277" t="str">
        <f>IF(OCS!C386="","",OCS!C386)</f>
        <v/>
      </c>
      <c r="D387" s="307" t="str">
        <f>IF(OCS!D386="","",OCS!D386)</f>
        <v/>
      </c>
      <c r="E387" s="307" t="str">
        <f>IF(OCS!E386="","",OCS!E386)</f>
        <v/>
      </c>
      <c r="F387" s="277" t="str">
        <f>IF(OCS!F386="","",OCS!F386)</f>
        <v/>
      </c>
      <c r="G387" s="277" t="str">
        <f>IF(OCS!G386="","",OCS!G386)</f>
        <v/>
      </c>
      <c r="H387" s="122"/>
      <c r="I387" s="89"/>
      <c r="J387" s="89"/>
      <c r="K387" s="118" t="str">
        <f t="shared" si="28"/>
        <v/>
      </c>
      <c r="L387" s="118" t="str">
        <f t="shared" si="29"/>
        <v/>
      </c>
      <c r="M387" s="254" t="str">
        <f t="shared" si="30"/>
        <v/>
      </c>
      <c r="N387" s="285" t="str">
        <f t="shared" si="31"/>
        <v/>
      </c>
      <c r="O387" s="287" t="str">
        <f t="shared" si="32"/>
        <v/>
      </c>
      <c r="P387" s="259"/>
      <c r="Q387" s="126"/>
    </row>
    <row r="388" spans="1:17" ht="20.100000000000001" customHeight="1" x14ac:dyDescent="0.25">
      <c r="A388" s="243">
        <v>382</v>
      </c>
      <c r="B388" s="277" t="str">
        <f>IF(OCS!B387="","",OCS!B387)</f>
        <v/>
      </c>
      <c r="C388" s="277" t="str">
        <f>IF(OCS!C387="","",OCS!C387)</f>
        <v/>
      </c>
      <c r="D388" s="307" t="str">
        <f>IF(OCS!D387="","",OCS!D387)</f>
        <v/>
      </c>
      <c r="E388" s="307" t="str">
        <f>IF(OCS!E387="","",OCS!E387)</f>
        <v/>
      </c>
      <c r="F388" s="277" t="str">
        <f>IF(OCS!F387="","",OCS!F387)</f>
        <v/>
      </c>
      <c r="G388" s="277" t="str">
        <f>IF(OCS!G387="","",OCS!G387)</f>
        <v/>
      </c>
      <c r="H388" s="122"/>
      <c r="I388" s="89"/>
      <c r="J388" s="89"/>
      <c r="K388" s="118" t="str">
        <f t="shared" si="28"/>
        <v/>
      </c>
      <c r="L388" s="118" t="str">
        <f t="shared" si="29"/>
        <v/>
      </c>
      <c r="M388" s="254" t="str">
        <f t="shared" si="30"/>
        <v/>
      </c>
      <c r="N388" s="285" t="str">
        <f t="shared" si="31"/>
        <v/>
      </c>
      <c r="O388" s="287" t="str">
        <f t="shared" si="32"/>
        <v/>
      </c>
      <c r="P388" s="259"/>
      <c r="Q388" s="126"/>
    </row>
    <row r="389" spans="1:17" ht="20.100000000000001" customHeight="1" x14ac:dyDescent="0.25">
      <c r="A389" s="243">
        <v>383</v>
      </c>
      <c r="B389" s="277" t="str">
        <f>IF(OCS!B388="","",OCS!B388)</f>
        <v/>
      </c>
      <c r="C389" s="277" t="str">
        <f>IF(OCS!C388="","",OCS!C388)</f>
        <v/>
      </c>
      <c r="D389" s="307" t="str">
        <f>IF(OCS!D388="","",OCS!D388)</f>
        <v/>
      </c>
      <c r="E389" s="307" t="str">
        <f>IF(OCS!E388="","",OCS!E388)</f>
        <v/>
      </c>
      <c r="F389" s="277" t="str">
        <f>IF(OCS!F388="","",OCS!F388)</f>
        <v/>
      </c>
      <c r="G389" s="277" t="str">
        <f>IF(OCS!G388="","",OCS!G388)</f>
        <v/>
      </c>
      <c r="H389" s="122"/>
      <c r="I389" s="89"/>
      <c r="J389" s="89"/>
      <c r="K389" s="118" t="str">
        <f t="shared" si="28"/>
        <v/>
      </c>
      <c r="L389" s="118" t="str">
        <f t="shared" si="29"/>
        <v/>
      </c>
      <c r="M389" s="254" t="str">
        <f t="shared" si="30"/>
        <v/>
      </c>
      <c r="N389" s="285" t="str">
        <f t="shared" si="31"/>
        <v/>
      </c>
      <c r="O389" s="287" t="str">
        <f t="shared" si="32"/>
        <v/>
      </c>
      <c r="P389" s="259"/>
      <c r="Q389" s="126"/>
    </row>
    <row r="390" spans="1:17" ht="20.100000000000001" customHeight="1" x14ac:dyDescent="0.25">
      <c r="A390" s="243">
        <v>384</v>
      </c>
      <c r="B390" s="277" t="str">
        <f>IF(OCS!B389="","",OCS!B389)</f>
        <v/>
      </c>
      <c r="C390" s="277" t="str">
        <f>IF(OCS!C389="","",OCS!C389)</f>
        <v/>
      </c>
      <c r="D390" s="307" t="str">
        <f>IF(OCS!D389="","",OCS!D389)</f>
        <v/>
      </c>
      <c r="E390" s="307" t="str">
        <f>IF(OCS!E389="","",OCS!E389)</f>
        <v/>
      </c>
      <c r="F390" s="277" t="str">
        <f>IF(OCS!F389="","",OCS!F389)</f>
        <v/>
      </c>
      <c r="G390" s="277" t="str">
        <f>IF(OCS!G389="","",OCS!G389)</f>
        <v/>
      </c>
      <c r="H390" s="122"/>
      <c r="I390" s="89"/>
      <c r="J390" s="89"/>
      <c r="K390" s="118" t="str">
        <f t="shared" si="28"/>
        <v/>
      </c>
      <c r="L390" s="118" t="str">
        <f t="shared" si="29"/>
        <v/>
      </c>
      <c r="M390" s="254" t="str">
        <f t="shared" si="30"/>
        <v/>
      </c>
      <c r="N390" s="285" t="str">
        <f t="shared" si="31"/>
        <v/>
      </c>
      <c r="O390" s="287" t="str">
        <f t="shared" si="32"/>
        <v/>
      </c>
      <c r="P390" s="259"/>
      <c r="Q390" s="126"/>
    </row>
    <row r="391" spans="1:17" ht="20.100000000000001" customHeight="1" x14ac:dyDescent="0.25">
      <c r="A391" s="243">
        <v>385</v>
      </c>
      <c r="B391" s="277" t="str">
        <f>IF(OCS!B390="","",OCS!B390)</f>
        <v/>
      </c>
      <c r="C391" s="277" t="str">
        <f>IF(OCS!C390="","",OCS!C390)</f>
        <v/>
      </c>
      <c r="D391" s="307" t="str">
        <f>IF(OCS!D390="","",OCS!D390)</f>
        <v/>
      </c>
      <c r="E391" s="307" t="str">
        <f>IF(OCS!E390="","",OCS!E390)</f>
        <v/>
      </c>
      <c r="F391" s="277" t="str">
        <f>IF(OCS!F390="","",OCS!F390)</f>
        <v/>
      </c>
      <c r="G391" s="277" t="str">
        <f>IF(OCS!G390="","",OCS!G390)</f>
        <v/>
      </c>
      <c r="H391" s="122"/>
      <c r="I391" s="89"/>
      <c r="J391" s="89"/>
      <c r="K391" s="118" t="str">
        <f t="shared" si="28"/>
        <v/>
      </c>
      <c r="L391" s="118" t="str">
        <f t="shared" si="29"/>
        <v/>
      </c>
      <c r="M391" s="254" t="str">
        <f t="shared" si="30"/>
        <v/>
      </c>
      <c r="N391" s="285" t="str">
        <f t="shared" si="31"/>
        <v/>
      </c>
      <c r="O391" s="287" t="str">
        <f t="shared" si="32"/>
        <v/>
      </c>
      <c r="P391" s="259"/>
      <c r="Q391" s="126"/>
    </row>
    <row r="392" spans="1:17" ht="20.100000000000001" customHeight="1" x14ac:dyDescent="0.25">
      <c r="A392" s="243">
        <v>386</v>
      </c>
      <c r="B392" s="277" t="str">
        <f>IF(OCS!B391="","",OCS!B391)</f>
        <v/>
      </c>
      <c r="C392" s="277" t="str">
        <f>IF(OCS!C391="","",OCS!C391)</f>
        <v/>
      </c>
      <c r="D392" s="307" t="str">
        <f>IF(OCS!D391="","",OCS!D391)</f>
        <v/>
      </c>
      <c r="E392" s="307" t="str">
        <f>IF(OCS!E391="","",OCS!E391)</f>
        <v/>
      </c>
      <c r="F392" s="277" t="str">
        <f>IF(OCS!F391="","",OCS!F391)</f>
        <v/>
      </c>
      <c r="G392" s="277" t="str">
        <f>IF(OCS!G391="","",OCS!G391)</f>
        <v/>
      </c>
      <c r="H392" s="122"/>
      <c r="I392" s="89"/>
      <c r="J392" s="89"/>
      <c r="K392" s="118" t="str">
        <f t="shared" ref="K392:K455" si="33">IF(H392="","",IF(AND(H392="Internes",I392&gt;=12),5.19,IF(AND(H392="Internes",I392&lt;12),11.42,IF(AND(H392="Mayotte",I392&gt;=12),12,IF(AND(H392="Mayotte",I392&lt;12),21.53,IF(AND(H392="Hors territoire",I392&gt;=12),23.73,IF(AND(H392="Hors territoire",I392&lt;12),39.97,"")))))))</f>
        <v/>
      </c>
      <c r="L392" s="118" t="str">
        <f t="shared" ref="L392:L455" si="34">IF(H392="","",IF(AND(H392="Internes",I392&gt;=12),5.19*J392*I392,IF(AND(H392="Internes",I392&lt;12),11.42*J392*I392,IF(AND(H392="Mayotte",I392&gt;=12),12*J392*I392,IF(AND(H392="Mayotte",I392&lt;12),21.53*J392*I392,IF(AND(H392="Hors territoire",I392&gt;=12),23.73*J392*I392,IF(AND(H392="Hors territoire",I392&lt;12),39.97*J392*I392,"")))))))</f>
        <v/>
      </c>
      <c r="M392" s="254" t="str">
        <f t="shared" ref="M392:M455" si="35">IF(OR(G392="",L392=""),"",IF($L392&gt;G392,"Le montant éligible ne peut être supérieur au montant présenté",""))</f>
        <v/>
      </c>
      <c r="N392" s="285" t="str">
        <f t="shared" ref="N392:N455" si="36">IF(L392="","",MIN(L392,G392))</f>
        <v/>
      </c>
      <c r="O392" s="287" t="str">
        <f t="shared" ref="O392:O455" si="37">IF(MIN(L392,N392)=0,"",MIN(L392,N392))</f>
        <v/>
      </c>
      <c r="P392" s="259"/>
      <c r="Q392" s="126"/>
    </row>
    <row r="393" spans="1:17" ht="20.100000000000001" customHeight="1" x14ac:dyDescent="0.25">
      <c r="A393" s="243">
        <v>387</v>
      </c>
      <c r="B393" s="277" t="str">
        <f>IF(OCS!B392="","",OCS!B392)</f>
        <v/>
      </c>
      <c r="C393" s="277" t="str">
        <f>IF(OCS!C392="","",OCS!C392)</f>
        <v/>
      </c>
      <c r="D393" s="307" t="str">
        <f>IF(OCS!D392="","",OCS!D392)</f>
        <v/>
      </c>
      <c r="E393" s="307" t="str">
        <f>IF(OCS!E392="","",OCS!E392)</f>
        <v/>
      </c>
      <c r="F393" s="277" t="str">
        <f>IF(OCS!F392="","",OCS!F392)</f>
        <v/>
      </c>
      <c r="G393" s="277" t="str">
        <f>IF(OCS!G392="","",OCS!G392)</f>
        <v/>
      </c>
      <c r="H393" s="122"/>
      <c r="I393" s="89"/>
      <c r="J393" s="89"/>
      <c r="K393" s="118" t="str">
        <f t="shared" si="33"/>
        <v/>
      </c>
      <c r="L393" s="118" t="str">
        <f t="shared" si="34"/>
        <v/>
      </c>
      <c r="M393" s="254" t="str">
        <f t="shared" si="35"/>
        <v/>
      </c>
      <c r="N393" s="285" t="str">
        <f t="shared" si="36"/>
        <v/>
      </c>
      <c r="O393" s="287" t="str">
        <f t="shared" si="37"/>
        <v/>
      </c>
      <c r="P393" s="259"/>
      <c r="Q393" s="126"/>
    </row>
    <row r="394" spans="1:17" ht="20.100000000000001" customHeight="1" x14ac:dyDescent="0.25">
      <c r="A394" s="243">
        <v>388</v>
      </c>
      <c r="B394" s="277" t="str">
        <f>IF(OCS!B393="","",OCS!B393)</f>
        <v/>
      </c>
      <c r="C394" s="277" t="str">
        <f>IF(OCS!C393="","",OCS!C393)</f>
        <v/>
      </c>
      <c r="D394" s="307" t="str">
        <f>IF(OCS!D393="","",OCS!D393)</f>
        <v/>
      </c>
      <c r="E394" s="307" t="str">
        <f>IF(OCS!E393="","",OCS!E393)</f>
        <v/>
      </c>
      <c r="F394" s="277" t="str">
        <f>IF(OCS!F393="","",OCS!F393)</f>
        <v/>
      </c>
      <c r="G394" s="277" t="str">
        <f>IF(OCS!G393="","",OCS!G393)</f>
        <v/>
      </c>
      <c r="H394" s="122"/>
      <c r="I394" s="89"/>
      <c r="J394" s="89"/>
      <c r="K394" s="118" t="str">
        <f t="shared" si="33"/>
        <v/>
      </c>
      <c r="L394" s="118" t="str">
        <f t="shared" si="34"/>
        <v/>
      </c>
      <c r="M394" s="254" t="str">
        <f t="shared" si="35"/>
        <v/>
      </c>
      <c r="N394" s="285" t="str">
        <f t="shared" si="36"/>
        <v/>
      </c>
      <c r="O394" s="287" t="str">
        <f t="shared" si="37"/>
        <v/>
      </c>
      <c r="P394" s="259"/>
      <c r="Q394" s="126"/>
    </row>
    <row r="395" spans="1:17" ht="20.100000000000001" customHeight="1" x14ac:dyDescent="0.25">
      <c r="A395" s="243">
        <v>389</v>
      </c>
      <c r="B395" s="277" t="str">
        <f>IF(OCS!B394="","",OCS!B394)</f>
        <v/>
      </c>
      <c r="C395" s="277" t="str">
        <f>IF(OCS!C394="","",OCS!C394)</f>
        <v/>
      </c>
      <c r="D395" s="307" t="str">
        <f>IF(OCS!D394="","",OCS!D394)</f>
        <v/>
      </c>
      <c r="E395" s="307" t="str">
        <f>IF(OCS!E394="","",OCS!E394)</f>
        <v/>
      </c>
      <c r="F395" s="277" t="str">
        <f>IF(OCS!F394="","",OCS!F394)</f>
        <v/>
      </c>
      <c r="G395" s="277" t="str">
        <f>IF(OCS!G394="","",OCS!G394)</f>
        <v/>
      </c>
      <c r="H395" s="122"/>
      <c r="I395" s="89"/>
      <c r="J395" s="89"/>
      <c r="K395" s="118" t="str">
        <f t="shared" si="33"/>
        <v/>
      </c>
      <c r="L395" s="118" t="str">
        <f t="shared" si="34"/>
        <v/>
      </c>
      <c r="M395" s="254" t="str">
        <f t="shared" si="35"/>
        <v/>
      </c>
      <c r="N395" s="285" t="str">
        <f t="shared" si="36"/>
        <v/>
      </c>
      <c r="O395" s="287" t="str">
        <f t="shared" si="37"/>
        <v/>
      </c>
      <c r="P395" s="259"/>
      <c r="Q395" s="126"/>
    </row>
    <row r="396" spans="1:17" ht="20.100000000000001" customHeight="1" x14ac:dyDescent="0.25">
      <c r="A396" s="243">
        <v>390</v>
      </c>
      <c r="B396" s="277" t="str">
        <f>IF(OCS!B395="","",OCS!B395)</f>
        <v/>
      </c>
      <c r="C396" s="277" t="str">
        <f>IF(OCS!C395="","",OCS!C395)</f>
        <v/>
      </c>
      <c r="D396" s="307" t="str">
        <f>IF(OCS!D395="","",OCS!D395)</f>
        <v/>
      </c>
      <c r="E396" s="307" t="str">
        <f>IF(OCS!E395="","",OCS!E395)</f>
        <v/>
      </c>
      <c r="F396" s="277" t="str">
        <f>IF(OCS!F395="","",OCS!F395)</f>
        <v/>
      </c>
      <c r="G396" s="277" t="str">
        <f>IF(OCS!G395="","",OCS!G395)</f>
        <v/>
      </c>
      <c r="H396" s="122"/>
      <c r="I396" s="89"/>
      <c r="J396" s="89"/>
      <c r="K396" s="118" t="str">
        <f t="shared" si="33"/>
        <v/>
      </c>
      <c r="L396" s="118" t="str">
        <f t="shared" si="34"/>
        <v/>
      </c>
      <c r="M396" s="254" t="str">
        <f t="shared" si="35"/>
        <v/>
      </c>
      <c r="N396" s="285" t="str">
        <f t="shared" si="36"/>
        <v/>
      </c>
      <c r="O396" s="287" t="str">
        <f t="shared" si="37"/>
        <v/>
      </c>
      <c r="P396" s="259"/>
      <c r="Q396" s="126"/>
    </row>
    <row r="397" spans="1:17" ht="20.100000000000001" customHeight="1" x14ac:dyDescent="0.25">
      <c r="A397" s="243">
        <v>391</v>
      </c>
      <c r="B397" s="277" t="str">
        <f>IF(OCS!B396="","",OCS!B396)</f>
        <v/>
      </c>
      <c r="C397" s="277" t="str">
        <f>IF(OCS!C396="","",OCS!C396)</f>
        <v/>
      </c>
      <c r="D397" s="307" t="str">
        <f>IF(OCS!D396="","",OCS!D396)</f>
        <v/>
      </c>
      <c r="E397" s="307" t="str">
        <f>IF(OCS!E396="","",OCS!E396)</f>
        <v/>
      </c>
      <c r="F397" s="277" t="str">
        <f>IF(OCS!F396="","",OCS!F396)</f>
        <v/>
      </c>
      <c r="G397" s="277" t="str">
        <f>IF(OCS!G396="","",OCS!G396)</f>
        <v/>
      </c>
      <c r="H397" s="122"/>
      <c r="I397" s="89"/>
      <c r="J397" s="89"/>
      <c r="K397" s="118" t="str">
        <f t="shared" si="33"/>
        <v/>
      </c>
      <c r="L397" s="118" t="str">
        <f t="shared" si="34"/>
        <v/>
      </c>
      <c r="M397" s="254" t="str">
        <f t="shared" si="35"/>
        <v/>
      </c>
      <c r="N397" s="285" t="str">
        <f t="shared" si="36"/>
        <v/>
      </c>
      <c r="O397" s="287" t="str">
        <f t="shared" si="37"/>
        <v/>
      </c>
      <c r="P397" s="259"/>
      <c r="Q397" s="126"/>
    </row>
    <row r="398" spans="1:17" ht="20.100000000000001" customHeight="1" x14ac:dyDescent="0.25">
      <c r="A398" s="243">
        <v>392</v>
      </c>
      <c r="B398" s="277" t="str">
        <f>IF(OCS!B397="","",OCS!B397)</f>
        <v/>
      </c>
      <c r="C398" s="277" t="str">
        <f>IF(OCS!C397="","",OCS!C397)</f>
        <v/>
      </c>
      <c r="D398" s="307" t="str">
        <f>IF(OCS!D397="","",OCS!D397)</f>
        <v/>
      </c>
      <c r="E398" s="307" t="str">
        <f>IF(OCS!E397="","",OCS!E397)</f>
        <v/>
      </c>
      <c r="F398" s="277" t="str">
        <f>IF(OCS!F397="","",OCS!F397)</f>
        <v/>
      </c>
      <c r="G398" s="277" t="str">
        <f>IF(OCS!G397="","",OCS!G397)</f>
        <v/>
      </c>
      <c r="H398" s="122"/>
      <c r="I398" s="89"/>
      <c r="J398" s="89"/>
      <c r="K398" s="118" t="str">
        <f t="shared" si="33"/>
        <v/>
      </c>
      <c r="L398" s="118" t="str">
        <f t="shared" si="34"/>
        <v/>
      </c>
      <c r="M398" s="254" t="str">
        <f t="shared" si="35"/>
        <v/>
      </c>
      <c r="N398" s="285" t="str">
        <f t="shared" si="36"/>
        <v/>
      </c>
      <c r="O398" s="287" t="str">
        <f t="shared" si="37"/>
        <v/>
      </c>
      <c r="P398" s="259"/>
      <c r="Q398" s="126"/>
    </row>
    <row r="399" spans="1:17" ht="20.100000000000001" customHeight="1" x14ac:dyDescent="0.25">
      <c r="A399" s="243">
        <v>393</v>
      </c>
      <c r="B399" s="277" t="str">
        <f>IF(OCS!B398="","",OCS!B398)</f>
        <v/>
      </c>
      <c r="C399" s="277" t="str">
        <f>IF(OCS!C398="","",OCS!C398)</f>
        <v/>
      </c>
      <c r="D399" s="307" t="str">
        <f>IF(OCS!D398="","",OCS!D398)</f>
        <v/>
      </c>
      <c r="E399" s="307" t="str">
        <f>IF(OCS!E398="","",OCS!E398)</f>
        <v/>
      </c>
      <c r="F399" s="277" t="str">
        <f>IF(OCS!F398="","",OCS!F398)</f>
        <v/>
      </c>
      <c r="G399" s="277" t="str">
        <f>IF(OCS!G398="","",OCS!G398)</f>
        <v/>
      </c>
      <c r="H399" s="122"/>
      <c r="I399" s="89"/>
      <c r="J399" s="89"/>
      <c r="K399" s="118" t="str">
        <f t="shared" si="33"/>
        <v/>
      </c>
      <c r="L399" s="118" t="str">
        <f t="shared" si="34"/>
        <v/>
      </c>
      <c r="M399" s="254" t="str">
        <f t="shared" si="35"/>
        <v/>
      </c>
      <c r="N399" s="285" t="str">
        <f t="shared" si="36"/>
        <v/>
      </c>
      <c r="O399" s="287" t="str">
        <f t="shared" si="37"/>
        <v/>
      </c>
      <c r="P399" s="259"/>
      <c r="Q399" s="126"/>
    </row>
    <row r="400" spans="1:17" ht="20.100000000000001" customHeight="1" x14ac:dyDescent="0.25">
      <c r="A400" s="243">
        <v>394</v>
      </c>
      <c r="B400" s="277" t="str">
        <f>IF(OCS!B399="","",OCS!B399)</f>
        <v/>
      </c>
      <c r="C400" s="277" t="str">
        <f>IF(OCS!C399="","",OCS!C399)</f>
        <v/>
      </c>
      <c r="D400" s="307" t="str">
        <f>IF(OCS!D399="","",OCS!D399)</f>
        <v/>
      </c>
      <c r="E400" s="307" t="str">
        <f>IF(OCS!E399="","",OCS!E399)</f>
        <v/>
      </c>
      <c r="F400" s="277" t="str">
        <f>IF(OCS!F399="","",OCS!F399)</f>
        <v/>
      </c>
      <c r="G400" s="277" t="str">
        <f>IF(OCS!G399="","",OCS!G399)</f>
        <v/>
      </c>
      <c r="H400" s="122"/>
      <c r="I400" s="89"/>
      <c r="J400" s="89"/>
      <c r="K400" s="118" t="str">
        <f t="shared" si="33"/>
        <v/>
      </c>
      <c r="L400" s="118" t="str">
        <f t="shared" si="34"/>
        <v/>
      </c>
      <c r="M400" s="254" t="str">
        <f t="shared" si="35"/>
        <v/>
      </c>
      <c r="N400" s="285" t="str">
        <f t="shared" si="36"/>
        <v/>
      </c>
      <c r="O400" s="287" t="str">
        <f t="shared" si="37"/>
        <v/>
      </c>
      <c r="P400" s="259"/>
      <c r="Q400" s="126"/>
    </row>
    <row r="401" spans="1:17" ht="20.100000000000001" customHeight="1" x14ac:dyDescent="0.25">
      <c r="A401" s="243">
        <v>395</v>
      </c>
      <c r="B401" s="277" t="str">
        <f>IF(OCS!B400="","",OCS!B400)</f>
        <v/>
      </c>
      <c r="C401" s="277" t="str">
        <f>IF(OCS!C400="","",OCS!C400)</f>
        <v/>
      </c>
      <c r="D401" s="307" t="str">
        <f>IF(OCS!D400="","",OCS!D400)</f>
        <v/>
      </c>
      <c r="E401" s="307" t="str">
        <f>IF(OCS!E400="","",OCS!E400)</f>
        <v/>
      </c>
      <c r="F401" s="277" t="str">
        <f>IF(OCS!F400="","",OCS!F400)</f>
        <v/>
      </c>
      <c r="G401" s="277" t="str">
        <f>IF(OCS!G400="","",OCS!G400)</f>
        <v/>
      </c>
      <c r="H401" s="122"/>
      <c r="I401" s="89"/>
      <c r="J401" s="89"/>
      <c r="K401" s="118" t="str">
        <f t="shared" si="33"/>
        <v/>
      </c>
      <c r="L401" s="118" t="str">
        <f t="shared" si="34"/>
        <v/>
      </c>
      <c r="M401" s="254" t="str">
        <f t="shared" si="35"/>
        <v/>
      </c>
      <c r="N401" s="285" t="str">
        <f t="shared" si="36"/>
        <v/>
      </c>
      <c r="O401" s="287" t="str">
        <f t="shared" si="37"/>
        <v/>
      </c>
      <c r="P401" s="259"/>
      <c r="Q401" s="126"/>
    </row>
    <row r="402" spans="1:17" ht="20.100000000000001" customHeight="1" x14ac:dyDescent="0.25">
      <c r="A402" s="243">
        <v>396</v>
      </c>
      <c r="B402" s="277" t="str">
        <f>IF(OCS!B401="","",OCS!B401)</f>
        <v/>
      </c>
      <c r="C402" s="277" t="str">
        <f>IF(OCS!C401="","",OCS!C401)</f>
        <v/>
      </c>
      <c r="D402" s="307" t="str">
        <f>IF(OCS!D401="","",OCS!D401)</f>
        <v/>
      </c>
      <c r="E402" s="307" t="str">
        <f>IF(OCS!E401="","",OCS!E401)</f>
        <v/>
      </c>
      <c r="F402" s="277" t="str">
        <f>IF(OCS!F401="","",OCS!F401)</f>
        <v/>
      </c>
      <c r="G402" s="277" t="str">
        <f>IF(OCS!G401="","",OCS!G401)</f>
        <v/>
      </c>
      <c r="H402" s="122"/>
      <c r="I402" s="89"/>
      <c r="J402" s="89"/>
      <c r="K402" s="118" t="str">
        <f t="shared" si="33"/>
        <v/>
      </c>
      <c r="L402" s="118" t="str">
        <f t="shared" si="34"/>
        <v/>
      </c>
      <c r="M402" s="254" t="str">
        <f t="shared" si="35"/>
        <v/>
      </c>
      <c r="N402" s="285" t="str">
        <f t="shared" si="36"/>
        <v/>
      </c>
      <c r="O402" s="287" t="str">
        <f t="shared" si="37"/>
        <v/>
      </c>
      <c r="P402" s="259"/>
      <c r="Q402" s="126"/>
    </row>
    <row r="403" spans="1:17" ht="20.100000000000001" customHeight="1" x14ac:dyDescent="0.25">
      <c r="A403" s="243">
        <v>397</v>
      </c>
      <c r="B403" s="277" t="str">
        <f>IF(OCS!B402="","",OCS!B402)</f>
        <v/>
      </c>
      <c r="C403" s="277" t="str">
        <f>IF(OCS!C402="","",OCS!C402)</f>
        <v/>
      </c>
      <c r="D403" s="307" t="str">
        <f>IF(OCS!D402="","",OCS!D402)</f>
        <v/>
      </c>
      <c r="E403" s="307" t="str">
        <f>IF(OCS!E402="","",OCS!E402)</f>
        <v/>
      </c>
      <c r="F403" s="277" t="str">
        <f>IF(OCS!F402="","",OCS!F402)</f>
        <v/>
      </c>
      <c r="G403" s="277" t="str">
        <f>IF(OCS!G402="","",OCS!G402)</f>
        <v/>
      </c>
      <c r="H403" s="122"/>
      <c r="I403" s="89"/>
      <c r="J403" s="89"/>
      <c r="K403" s="118" t="str">
        <f t="shared" si="33"/>
        <v/>
      </c>
      <c r="L403" s="118" t="str">
        <f t="shared" si="34"/>
        <v/>
      </c>
      <c r="M403" s="254" t="str">
        <f t="shared" si="35"/>
        <v/>
      </c>
      <c r="N403" s="285" t="str">
        <f t="shared" si="36"/>
        <v/>
      </c>
      <c r="O403" s="287" t="str">
        <f t="shared" si="37"/>
        <v/>
      </c>
      <c r="P403" s="259"/>
      <c r="Q403" s="126"/>
    </row>
    <row r="404" spans="1:17" ht="20.100000000000001" customHeight="1" x14ac:dyDescent="0.25">
      <c r="A404" s="243">
        <v>398</v>
      </c>
      <c r="B404" s="277" t="str">
        <f>IF(OCS!B403="","",OCS!B403)</f>
        <v/>
      </c>
      <c r="C404" s="277" t="str">
        <f>IF(OCS!C403="","",OCS!C403)</f>
        <v/>
      </c>
      <c r="D404" s="307" t="str">
        <f>IF(OCS!D403="","",OCS!D403)</f>
        <v/>
      </c>
      <c r="E404" s="307" t="str">
        <f>IF(OCS!E403="","",OCS!E403)</f>
        <v/>
      </c>
      <c r="F404" s="277" t="str">
        <f>IF(OCS!F403="","",OCS!F403)</f>
        <v/>
      </c>
      <c r="G404" s="277" t="str">
        <f>IF(OCS!G403="","",OCS!G403)</f>
        <v/>
      </c>
      <c r="H404" s="122"/>
      <c r="I404" s="89"/>
      <c r="J404" s="89"/>
      <c r="K404" s="118" t="str">
        <f t="shared" si="33"/>
        <v/>
      </c>
      <c r="L404" s="118" t="str">
        <f t="shared" si="34"/>
        <v/>
      </c>
      <c r="M404" s="254" t="str">
        <f t="shared" si="35"/>
        <v/>
      </c>
      <c r="N404" s="285" t="str">
        <f t="shared" si="36"/>
        <v/>
      </c>
      <c r="O404" s="287" t="str">
        <f t="shared" si="37"/>
        <v/>
      </c>
      <c r="P404" s="259"/>
      <c r="Q404" s="126"/>
    </row>
    <row r="405" spans="1:17" ht="20.100000000000001" customHeight="1" x14ac:dyDescent="0.25">
      <c r="A405" s="243">
        <v>399</v>
      </c>
      <c r="B405" s="277" t="str">
        <f>IF(OCS!B404="","",OCS!B404)</f>
        <v/>
      </c>
      <c r="C405" s="277" t="str">
        <f>IF(OCS!C404="","",OCS!C404)</f>
        <v/>
      </c>
      <c r="D405" s="307" t="str">
        <f>IF(OCS!D404="","",OCS!D404)</f>
        <v/>
      </c>
      <c r="E405" s="307" t="str">
        <f>IF(OCS!E404="","",OCS!E404)</f>
        <v/>
      </c>
      <c r="F405" s="277" t="str">
        <f>IF(OCS!F404="","",OCS!F404)</f>
        <v/>
      </c>
      <c r="G405" s="277" t="str">
        <f>IF(OCS!G404="","",OCS!G404)</f>
        <v/>
      </c>
      <c r="H405" s="122"/>
      <c r="I405" s="89"/>
      <c r="J405" s="89"/>
      <c r="K405" s="118" t="str">
        <f t="shared" si="33"/>
        <v/>
      </c>
      <c r="L405" s="118" t="str">
        <f t="shared" si="34"/>
        <v/>
      </c>
      <c r="M405" s="254" t="str">
        <f t="shared" si="35"/>
        <v/>
      </c>
      <c r="N405" s="285" t="str">
        <f t="shared" si="36"/>
        <v/>
      </c>
      <c r="O405" s="287" t="str">
        <f t="shared" si="37"/>
        <v/>
      </c>
      <c r="P405" s="259"/>
      <c r="Q405" s="126"/>
    </row>
    <row r="406" spans="1:17" ht="20.100000000000001" customHeight="1" x14ac:dyDescent="0.25">
      <c r="A406" s="243">
        <v>400</v>
      </c>
      <c r="B406" s="277" t="str">
        <f>IF(OCS!B405="","",OCS!B405)</f>
        <v/>
      </c>
      <c r="C406" s="277" t="str">
        <f>IF(OCS!C405="","",OCS!C405)</f>
        <v/>
      </c>
      <c r="D406" s="307" t="str">
        <f>IF(OCS!D405="","",OCS!D405)</f>
        <v/>
      </c>
      <c r="E406" s="307" t="str">
        <f>IF(OCS!E405="","",OCS!E405)</f>
        <v/>
      </c>
      <c r="F406" s="277" t="str">
        <f>IF(OCS!F405="","",OCS!F405)</f>
        <v/>
      </c>
      <c r="G406" s="277" t="str">
        <f>IF(OCS!G405="","",OCS!G405)</f>
        <v/>
      </c>
      <c r="H406" s="122"/>
      <c r="I406" s="89"/>
      <c r="J406" s="89"/>
      <c r="K406" s="118" t="str">
        <f t="shared" si="33"/>
        <v/>
      </c>
      <c r="L406" s="118" t="str">
        <f t="shared" si="34"/>
        <v/>
      </c>
      <c r="M406" s="254" t="str">
        <f t="shared" si="35"/>
        <v/>
      </c>
      <c r="N406" s="285" t="str">
        <f t="shared" si="36"/>
        <v/>
      </c>
      <c r="O406" s="287" t="str">
        <f t="shared" si="37"/>
        <v/>
      </c>
      <c r="P406" s="259"/>
      <c r="Q406" s="126"/>
    </row>
    <row r="407" spans="1:17" ht="20.100000000000001" customHeight="1" x14ac:dyDescent="0.25">
      <c r="A407" s="243">
        <v>401</v>
      </c>
      <c r="B407" s="277" t="str">
        <f>IF(OCS!B406="","",OCS!B406)</f>
        <v/>
      </c>
      <c r="C407" s="277" t="str">
        <f>IF(OCS!C406="","",OCS!C406)</f>
        <v/>
      </c>
      <c r="D407" s="307" t="str">
        <f>IF(OCS!D406="","",OCS!D406)</f>
        <v/>
      </c>
      <c r="E407" s="307" t="str">
        <f>IF(OCS!E406="","",OCS!E406)</f>
        <v/>
      </c>
      <c r="F407" s="277" t="str">
        <f>IF(OCS!F406="","",OCS!F406)</f>
        <v/>
      </c>
      <c r="G407" s="277" t="str">
        <f>IF(OCS!G406="","",OCS!G406)</f>
        <v/>
      </c>
      <c r="H407" s="122"/>
      <c r="I407" s="89"/>
      <c r="J407" s="89"/>
      <c r="K407" s="118" t="str">
        <f t="shared" si="33"/>
        <v/>
      </c>
      <c r="L407" s="118" t="str">
        <f t="shared" si="34"/>
        <v/>
      </c>
      <c r="M407" s="254" t="str">
        <f t="shared" si="35"/>
        <v/>
      </c>
      <c r="N407" s="285" t="str">
        <f t="shared" si="36"/>
        <v/>
      </c>
      <c r="O407" s="287" t="str">
        <f t="shared" si="37"/>
        <v/>
      </c>
      <c r="P407" s="259"/>
      <c r="Q407" s="126"/>
    </row>
    <row r="408" spans="1:17" ht="20.100000000000001" customHeight="1" x14ac:dyDescent="0.25">
      <c r="A408" s="243">
        <v>402</v>
      </c>
      <c r="B408" s="277" t="str">
        <f>IF(OCS!B407="","",OCS!B407)</f>
        <v/>
      </c>
      <c r="C408" s="277" t="str">
        <f>IF(OCS!C407="","",OCS!C407)</f>
        <v/>
      </c>
      <c r="D408" s="307" t="str">
        <f>IF(OCS!D407="","",OCS!D407)</f>
        <v/>
      </c>
      <c r="E408" s="307" t="str">
        <f>IF(OCS!E407="","",OCS!E407)</f>
        <v/>
      </c>
      <c r="F408" s="277" t="str">
        <f>IF(OCS!F407="","",OCS!F407)</f>
        <v/>
      </c>
      <c r="G408" s="277" t="str">
        <f>IF(OCS!G407="","",OCS!G407)</f>
        <v/>
      </c>
      <c r="H408" s="122"/>
      <c r="I408" s="89"/>
      <c r="J408" s="89"/>
      <c r="K408" s="118" t="str">
        <f t="shared" si="33"/>
        <v/>
      </c>
      <c r="L408" s="118" t="str">
        <f t="shared" si="34"/>
        <v/>
      </c>
      <c r="M408" s="254" t="str">
        <f t="shared" si="35"/>
        <v/>
      </c>
      <c r="N408" s="285" t="str">
        <f t="shared" si="36"/>
        <v/>
      </c>
      <c r="O408" s="287" t="str">
        <f t="shared" si="37"/>
        <v/>
      </c>
      <c r="P408" s="259"/>
      <c r="Q408" s="126"/>
    </row>
    <row r="409" spans="1:17" ht="20.100000000000001" customHeight="1" x14ac:dyDescent="0.25">
      <c r="A409" s="243">
        <v>403</v>
      </c>
      <c r="B409" s="277" t="str">
        <f>IF(OCS!B408="","",OCS!B408)</f>
        <v/>
      </c>
      <c r="C409" s="277" t="str">
        <f>IF(OCS!C408="","",OCS!C408)</f>
        <v/>
      </c>
      <c r="D409" s="307" t="str">
        <f>IF(OCS!D408="","",OCS!D408)</f>
        <v/>
      </c>
      <c r="E409" s="307" t="str">
        <f>IF(OCS!E408="","",OCS!E408)</f>
        <v/>
      </c>
      <c r="F409" s="277" t="str">
        <f>IF(OCS!F408="","",OCS!F408)</f>
        <v/>
      </c>
      <c r="G409" s="277" t="str">
        <f>IF(OCS!G408="","",OCS!G408)</f>
        <v/>
      </c>
      <c r="H409" s="122"/>
      <c r="I409" s="89"/>
      <c r="J409" s="89"/>
      <c r="K409" s="118" t="str">
        <f t="shared" si="33"/>
        <v/>
      </c>
      <c r="L409" s="118" t="str">
        <f t="shared" si="34"/>
        <v/>
      </c>
      <c r="M409" s="254" t="str">
        <f t="shared" si="35"/>
        <v/>
      </c>
      <c r="N409" s="285" t="str">
        <f t="shared" si="36"/>
        <v/>
      </c>
      <c r="O409" s="287" t="str">
        <f t="shared" si="37"/>
        <v/>
      </c>
      <c r="P409" s="259"/>
      <c r="Q409" s="126"/>
    </row>
    <row r="410" spans="1:17" ht="20.100000000000001" customHeight="1" x14ac:dyDescent="0.25">
      <c r="A410" s="243">
        <v>404</v>
      </c>
      <c r="B410" s="277" t="str">
        <f>IF(OCS!B409="","",OCS!B409)</f>
        <v/>
      </c>
      <c r="C410" s="277" t="str">
        <f>IF(OCS!C409="","",OCS!C409)</f>
        <v/>
      </c>
      <c r="D410" s="307" t="str">
        <f>IF(OCS!D409="","",OCS!D409)</f>
        <v/>
      </c>
      <c r="E410" s="307" t="str">
        <f>IF(OCS!E409="","",OCS!E409)</f>
        <v/>
      </c>
      <c r="F410" s="277" t="str">
        <f>IF(OCS!F409="","",OCS!F409)</f>
        <v/>
      </c>
      <c r="G410" s="277" t="str">
        <f>IF(OCS!G409="","",OCS!G409)</f>
        <v/>
      </c>
      <c r="H410" s="122"/>
      <c r="I410" s="89"/>
      <c r="J410" s="89"/>
      <c r="K410" s="118" t="str">
        <f t="shared" si="33"/>
        <v/>
      </c>
      <c r="L410" s="118" t="str">
        <f t="shared" si="34"/>
        <v/>
      </c>
      <c r="M410" s="254" t="str">
        <f t="shared" si="35"/>
        <v/>
      </c>
      <c r="N410" s="285" t="str">
        <f t="shared" si="36"/>
        <v/>
      </c>
      <c r="O410" s="287" t="str">
        <f t="shared" si="37"/>
        <v/>
      </c>
      <c r="P410" s="259"/>
      <c r="Q410" s="126"/>
    </row>
    <row r="411" spans="1:17" ht="20.100000000000001" customHeight="1" x14ac:dyDescent="0.25">
      <c r="A411" s="243">
        <v>405</v>
      </c>
      <c r="B411" s="277" t="str">
        <f>IF(OCS!B410="","",OCS!B410)</f>
        <v/>
      </c>
      <c r="C411" s="277" t="str">
        <f>IF(OCS!C410="","",OCS!C410)</f>
        <v/>
      </c>
      <c r="D411" s="307" t="str">
        <f>IF(OCS!D410="","",OCS!D410)</f>
        <v/>
      </c>
      <c r="E411" s="307" t="str">
        <f>IF(OCS!E410="","",OCS!E410)</f>
        <v/>
      </c>
      <c r="F411" s="277" t="str">
        <f>IF(OCS!F410="","",OCS!F410)</f>
        <v/>
      </c>
      <c r="G411" s="277" t="str">
        <f>IF(OCS!G410="","",OCS!G410)</f>
        <v/>
      </c>
      <c r="H411" s="122"/>
      <c r="I411" s="89"/>
      <c r="J411" s="89"/>
      <c r="K411" s="118" t="str">
        <f t="shared" si="33"/>
        <v/>
      </c>
      <c r="L411" s="118" t="str">
        <f t="shared" si="34"/>
        <v/>
      </c>
      <c r="M411" s="254" t="str">
        <f t="shared" si="35"/>
        <v/>
      </c>
      <c r="N411" s="285" t="str">
        <f t="shared" si="36"/>
        <v/>
      </c>
      <c r="O411" s="287" t="str">
        <f t="shared" si="37"/>
        <v/>
      </c>
      <c r="P411" s="259"/>
      <c r="Q411" s="126"/>
    </row>
    <row r="412" spans="1:17" ht="20.100000000000001" customHeight="1" x14ac:dyDescent="0.25">
      <c r="A412" s="243">
        <v>406</v>
      </c>
      <c r="B412" s="277" t="str">
        <f>IF(OCS!B411="","",OCS!B411)</f>
        <v/>
      </c>
      <c r="C412" s="277" t="str">
        <f>IF(OCS!C411="","",OCS!C411)</f>
        <v/>
      </c>
      <c r="D412" s="307" t="str">
        <f>IF(OCS!D411="","",OCS!D411)</f>
        <v/>
      </c>
      <c r="E412" s="307" t="str">
        <f>IF(OCS!E411="","",OCS!E411)</f>
        <v/>
      </c>
      <c r="F412" s="277" t="str">
        <f>IF(OCS!F411="","",OCS!F411)</f>
        <v/>
      </c>
      <c r="G412" s="277" t="str">
        <f>IF(OCS!G411="","",OCS!G411)</f>
        <v/>
      </c>
      <c r="H412" s="122"/>
      <c r="I412" s="89"/>
      <c r="J412" s="89"/>
      <c r="K412" s="118" t="str">
        <f t="shared" si="33"/>
        <v/>
      </c>
      <c r="L412" s="118" t="str">
        <f t="shared" si="34"/>
        <v/>
      </c>
      <c r="M412" s="254" t="str">
        <f t="shared" si="35"/>
        <v/>
      </c>
      <c r="N412" s="285" t="str">
        <f t="shared" si="36"/>
        <v/>
      </c>
      <c r="O412" s="287" t="str">
        <f t="shared" si="37"/>
        <v/>
      </c>
      <c r="P412" s="259"/>
      <c r="Q412" s="126"/>
    </row>
    <row r="413" spans="1:17" ht="20.100000000000001" customHeight="1" x14ac:dyDescent="0.25">
      <c r="A413" s="243">
        <v>407</v>
      </c>
      <c r="B413" s="277" t="str">
        <f>IF(OCS!B412="","",OCS!B412)</f>
        <v/>
      </c>
      <c r="C413" s="277" t="str">
        <f>IF(OCS!C412="","",OCS!C412)</f>
        <v/>
      </c>
      <c r="D413" s="307" t="str">
        <f>IF(OCS!D412="","",OCS!D412)</f>
        <v/>
      </c>
      <c r="E413" s="307" t="str">
        <f>IF(OCS!E412="","",OCS!E412)</f>
        <v/>
      </c>
      <c r="F413" s="277" t="str">
        <f>IF(OCS!F412="","",OCS!F412)</f>
        <v/>
      </c>
      <c r="G413" s="277" t="str">
        <f>IF(OCS!G412="","",OCS!G412)</f>
        <v/>
      </c>
      <c r="H413" s="122"/>
      <c r="I413" s="89"/>
      <c r="J413" s="89"/>
      <c r="K413" s="118" t="str">
        <f t="shared" si="33"/>
        <v/>
      </c>
      <c r="L413" s="118" t="str">
        <f t="shared" si="34"/>
        <v/>
      </c>
      <c r="M413" s="254" t="str">
        <f t="shared" si="35"/>
        <v/>
      </c>
      <c r="N413" s="285" t="str">
        <f t="shared" si="36"/>
        <v/>
      </c>
      <c r="O413" s="287" t="str">
        <f t="shared" si="37"/>
        <v/>
      </c>
      <c r="P413" s="259"/>
      <c r="Q413" s="126"/>
    </row>
    <row r="414" spans="1:17" ht="20.100000000000001" customHeight="1" x14ac:dyDescent="0.25">
      <c r="A414" s="243">
        <v>408</v>
      </c>
      <c r="B414" s="277" t="str">
        <f>IF(OCS!B413="","",OCS!B413)</f>
        <v/>
      </c>
      <c r="C414" s="277" t="str">
        <f>IF(OCS!C413="","",OCS!C413)</f>
        <v/>
      </c>
      <c r="D414" s="307" t="str">
        <f>IF(OCS!D413="","",OCS!D413)</f>
        <v/>
      </c>
      <c r="E414" s="307" t="str">
        <f>IF(OCS!E413="","",OCS!E413)</f>
        <v/>
      </c>
      <c r="F414" s="277" t="str">
        <f>IF(OCS!F413="","",OCS!F413)</f>
        <v/>
      </c>
      <c r="G414" s="277" t="str">
        <f>IF(OCS!G413="","",OCS!G413)</f>
        <v/>
      </c>
      <c r="H414" s="122"/>
      <c r="I414" s="89"/>
      <c r="J414" s="89"/>
      <c r="K414" s="118" t="str">
        <f t="shared" si="33"/>
        <v/>
      </c>
      <c r="L414" s="118" t="str">
        <f t="shared" si="34"/>
        <v/>
      </c>
      <c r="M414" s="254" t="str">
        <f t="shared" si="35"/>
        <v/>
      </c>
      <c r="N414" s="285" t="str">
        <f t="shared" si="36"/>
        <v/>
      </c>
      <c r="O414" s="287" t="str">
        <f t="shared" si="37"/>
        <v/>
      </c>
      <c r="P414" s="259"/>
      <c r="Q414" s="126"/>
    </row>
    <row r="415" spans="1:17" ht="20.100000000000001" customHeight="1" x14ac:dyDescent="0.25">
      <c r="A415" s="243">
        <v>409</v>
      </c>
      <c r="B415" s="277" t="str">
        <f>IF(OCS!B414="","",OCS!B414)</f>
        <v/>
      </c>
      <c r="C415" s="277" t="str">
        <f>IF(OCS!C414="","",OCS!C414)</f>
        <v/>
      </c>
      <c r="D415" s="307" t="str">
        <f>IF(OCS!D414="","",OCS!D414)</f>
        <v/>
      </c>
      <c r="E415" s="307" t="str">
        <f>IF(OCS!E414="","",OCS!E414)</f>
        <v/>
      </c>
      <c r="F415" s="277" t="str">
        <f>IF(OCS!F414="","",OCS!F414)</f>
        <v/>
      </c>
      <c r="G415" s="277" t="str">
        <f>IF(OCS!G414="","",OCS!G414)</f>
        <v/>
      </c>
      <c r="H415" s="122"/>
      <c r="I415" s="89"/>
      <c r="J415" s="89"/>
      <c r="K415" s="118" t="str">
        <f t="shared" si="33"/>
        <v/>
      </c>
      <c r="L415" s="118" t="str">
        <f t="shared" si="34"/>
        <v/>
      </c>
      <c r="M415" s="254" t="str">
        <f t="shared" si="35"/>
        <v/>
      </c>
      <c r="N415" s="285" t="str">
        <f t="shared" si="36"/>
        <v/>
      </c>
      <c r="O415" s="287" t="str">
        <f t="shared" si="37"/>
        <v/>
      </c>
      <c r="P415" s="259"/>
      <c r="Q415" s="126"/>
    </row>
    <row r="416" spans="1:17" ht="20.100000000000001" customHeight="1" x14ac:dyDescent="0.25">
      <c r="A416" s="243">
        <v>410</v>
      </c>
      <c r="B416" s="277" t="str">
        <f>IF(OCS!B415="","",OCS!B415)</f>
        <v/>
      </c>
      <c r="C416" s="277" t="str">
        <f>IF(OCS!C415="","",OCS!C415)</f>
        <v/>
      </c>
      <c r="D416" s="307" t="str">
        <f>IF(OCS!D415="","",OCS!D415)</f>
        <v/>
      </c>
      <c r="E416" s="307" t="str">
        <f>IF(OCS!E415="","",OCS!E415)</f>
        <v/>
      </c>
      <c r="F416" s="277" t="str">
        <f>IF(OCS!F415="","",OCS!F415)</f>
        <v/>
      </c>
      <c r="G416" s="277" t="str">
        <f>IF(OCS!G415="","",OCS!G415)</f>
        <v/>
      </c>
      <c r="H416" s="122"/>
      <c r="I416" s="89"/>
      <c r="J416" s="89"/>
      <c r="K416" s="118" t="str">
        <f t="shared" si="33"/>
        <v/>
      </c>
      <c r="L416" s="118" t="str">
        <f t="shared" si="34"/>
        <v/>
      </c>
      <c r="M416" s="254" t="str">
        <f t="shared" si="35"/>
        <v/>
      </c>
      <c r="N416" s="285" t="str">
        <f t="shared" si="36"/>
        <v/>
      </c>
      <c r="O416" s="287" t="str">
        <f t="shared" si="37"/>
        <v/>
      </c>
      <c r="P416" s="259"/>
      <c r="Q416" s="126"/>
    </row>
    <row r="417" spans="1:17" ht="20.100000000000001" customHeight="1" x14ac:dyDescent="0.25">
      <c r="A417" s="243">
        <v>411</v>
      </c>
      <c r="B417" s="277" t="str">
        <f>IF(OCS!B416="","",OCS!B416)</f>
        <v/>
      </c>
      <c r="C417" s="277" t="str">
        <f>IF(OCS!C416="","",OCS!C416)</f>
        <v/>
      </c>
      <c r="D417" s="307" t="str">
        <f>IF(OCS!D416="","",OCS!D416)</f>
        <v/>
      </c>
      <c r="E417" s="307" t="str">
        <f>IF(OCS!E416="","",OCS!E416)</f>
        <v/>
      </c>
      <c r="F417" s="277" t="str">
        <f>IF(OCS!F416="","",OCS!F416)</f>
        <v/>
      </c>
      <c r="G417" s="277" t="str">
        <f>IF(OCS!G416="","",OCS!G416)</f>
        <v/>
      </c>
      <c r="H417" s="122"/>
      <c r="I417" s="89"/>
      <c r="J417" s="89"/>
      <c r="K417" s="118" t="str">
        <f t="shared" si="33"/>
        <v/>
      </c>
      <c r="L417" s="118" t="str">
        <f t="shared" si="34"/>
        <v/>
      </c>
      <c r="M417" s="254" t="str">
        <f t="shared" si="35"/>
        <v/>
      </c>
      <c r="N417" s="285" t="str">
        <f t="shared" si="36"/>
        <v/>
      </c>
      <c r="O417" s="287" t="str">
        <f t="shared" si="37"/>
        <v/>
      </c>
      <c r="P417" s="259"/>
      <c r="Q417" s="126"/>
    </row>
    <row r="418" spans="1:17" ht="20.100000000000001" customHeight="1" x14ac:dyDescent="0.25">
      <c r="A418" s="243">
        <v>412</v>
      </c>
      <c r="B418" s="277" t="str">
        <f>IF(OCS!B417="","",OCS!B417)</f>
        <v/>
      </c>
      <c r="C418" s="277" t="str">
        <f>IF(OCS!C417="","",OCS!C417)</f>
        <v/>
      </c>
      <c r="D418" s="307" t="str">
        <f>IF(OCS!D417="","",OCS!D417)</f>
        <v/>
      </c>
      <c r="E418" s="307" t="str">
        <f>IF(OCS!E417="","",OCS!E417)</f>
        <v/>
      </c>
      <c r="F418" s="277" t="str">
        <f>IF(OCS!F417="","",OCS!F417)</f>
        <v/>
      </c>
      <c r="G418" s="277" t="str">
        <f>IF(OCS!G417="","",OCS!G417)</f>
        <v/>
      </c>
      <c r="H418" s="122"/>
      <c r="I418" s="89"/>
      <c r="J418" s="89"/>
      <c r="K418" s="118" t="str">
        <f t="shared" si="33"/>
        <v/>
      </c>
      <c r="L418" s="118" t="str">
        <f t="shared" si="34"/>
        <v/>
      </c>
      <c r="M418" s="254" t="str">
        <f t="shared" si="35"/>
        <v/>
      </c>
      <c r="N418" s="285" t="str">
        <f t="shared" si="36"/>
        <v/>
      </c>
      <c r="O418" s="287" t="str">
        <f t="shared" si="37"/>
        <v/>
      </c>
      <c r="P418" s="259"/>
      <c r="Q418" s="126"/>
    </row>
    <row r="419" spans="1:17" ht="20.100000000000001" customHeight="1" x14ac:dyDescent="0.25">
      <c r="A419" s="243">
        <v>413</v>
      </c>
      <c r="B419" s="277" t="str">
        <f>IF(OCS!B418="","",OCS!B418)</f>
        <v/>
      </c>
      <c r="C419" s="277" t="str">
        <f>IF(OCS!C418="","",OCS!C418)</f>
        <v/>
      </c>
      <c r="D419" s="307" t="str">
        <f>IF(OCS!D418="","",OCS!D418)</f>
        <v/>
      </c>
      <c r="E419" s="307" t="str">
        <f>IF(OCS!E418="","",OCS!E418)</f>
        <v/>
      </c>
      <c r="F419" s="277" t="str">
        <f>IF(OCS!F418="","",OCS!F418)</f>
        <v/>
      </c>
      <c r="G419" s="277" t="str">
        <f>IF(OCS!G418="","",OCS!G418)</f>
        <v/>
      </c>
      <c r="H419" s="122"/>
      <c r="I419" s="89"/>
      <c r="J419" s="89"/>
      <c r="K419" s="118" t="str">
        <f t="shared" si="33"/>
        <v/>
      </c>
      <c r="L419" s="118" t="str">
        <f t="shared" si="34"/>
        <v/>
      </c>
      <c r="M419" s="254" t="str">
        <f t="shared" si="35"/>
        <v/>
      </c>
      <c r="N419" s="285" t="str">
        <f t="shared" si="36"/>
        <v/>
      </c>
      <c r="O419" s="287" t="str">
        <f t="shared" si="37"/>
        <v/>
      </c>
      <c r="P419" s="259"/>
      <c r="Q419" s="126"/>
    </row>
    <row r="420" spans="1:17" ht="20.100000000000001" customHeight="1" x14ac:dyDescent="0.25">
      <c r="A420" s="243">
        <v>414</v>
      </c>
      <c r="B420" s="277" t="str">
        <f>IF(OCS!B419="","",OCS!B419)</f>
        <v/>
      </c>
      <c r="C420" s="277" t="str">
        <f>IF(OCS!C419="","",OCS!C419)</f>
        <v/>
      </c>
      <c r="D420" s="307" t="str">
        <f>IF(OCS!D419="","",OCS!D419)</f>
        <v/>
      </c>
      <c r="E420" s="307" t="str">
        <f>IF(OCS!E419="","",OCS!E419)</f>
        <v/>
      </c>
      <c r="F420" s="277" t="str">
        <f>IF(OCS!F419="","",OCS!F419)</f>
        <v/>
      </c>
      <c r="G420" s="277" t="str">
        <f>IF(OCS!G419="","",OCS!G419)</f>
        <v/>
      </c>
      <c r="H420" s="122"/>
      <c r="I420" s="89"/>
      <c r="J420" s="89"/>
      <c r="K420" s="118" t="str">
        <f t="shared" si="33"/>
        <v/>
      </c>
      <c r="L420" s="118" t="str">
        <f t="shared" si="34"/>
        <v/>
      </c>
      <c r="M420" s="254" t="str">
        <f t="shared" si="35"/>
        <v/>
      </c>
      <c r="N420" s="285" t="str">
        <f t="shared" si="36"/>
        <v/>
      </c>
      <c r="O420" s="287" t="str">
        <f t="shared" si="37"/>
        <v/>
      </c>
      <c r="P420" s="259"/>
      <c r="Q420" s="126"/>
    </row>
    <row r="421" spans="1:17" ht="20.100000000000001" customHeight="1" x14ac:dyDescent="0.25">
      <c r="A421" s="243">
        <v>415</v>
      </c>
      <c r="B421" s="277" t="str">
        <f>IF(OCS!B420="","",OCS!B420)</f>
        <v/>
      </c>
      <c r="C421" s="277" t="str">
        <f>IF(OCS!C420="","",OCS!C420)</f>
        <v/>
      </c>
      <c r="D421" s="307" t="str">
        <f>IF(OCS!D420="","",OCS!D420)</f>
        <v/>
      </c>
      <c r="E421" s="307" t="str">
        <f>IF(OCS!E420="","",OCS!E420)</f>
        <v/>
      </c>
      <c r="F421" s="277" t="str">
        <f>IF(OCS!F420="","",OCS!F420)</f>
        <v/>
      </c>
      <c r="G421" s="277" t="str">
        <f>IF(OCS!G420="","",OCS!G420)</f>
        <v/>
      </c>
      <c r="H421" s="122"/>
      <c r="I421" s="89"/>
      <c r="J421" s="89"/>
      <c r="K421" s="118" t="str">
        <f t="shared" si="33"/>
        <v/>
      </c>
      <c r="L421" s="118" t="str">
        <f t="shared" si="34"/>
        <v/>
      </c>
      <c r="M421" s="254" t="str">
        <f t="shared" si="35"/>
        <v/>
      </c>
      <c r="N421" s="285" t="str">
        <f t="shared" si="36"/>
        <v/>
      </c>
      <c r="O421" s="287" t="str">
        <f t="shared" si="37"/>
        <v/>
      </c>
      <c r="P421" s="259"/>
      <c r="Q421" s="126"/>
    </row>
    <row r="422" spans="1:17" ht="20.100000000000001" customHeight="1" x14ac:dyDescent="0.25">
      <c r="A422" s="243">
        <v>416</v>
      </c>
      <c r="B422" s="277" t="str">
        <f>IF(OCS!B421="","",OCS!B421)</f>
        <v/>
      </c>
      <c r="C422" s="277" t="str">
        <f>IF(OCS!C421="","",OCS!C421)</f>
        <v/>
      </c>
      <c r="D422" s="307" t="str">
        <f>IF(OCS!D421="","",OCS!D421)</f>
        <v/>
      </c>
      <c r="E422" s="307" t="str">
        <f>IF(OCS!E421="","",OCS!E421)</f>
        <v/>
      </c>
      <c r="F422" s="277" t="str">
        <f>IF(OCS!F421="","",OCS!F421)</f>
        <v/>
      </c>
      <c r="G422" s="277" t="str">
        <f>IF(OCS!G421="","",OCS!G421)</f>
        <v/>
      </c>
      <c r="H422" s="122"/>
      <c r="I422" s="89"/>
      <c r="J422" s="89"/>
      <c r="K422" s="118" t="str">
        <f t="shared" si="33"/>
        <v/>
      </c>
      <c r="L422" s="118" t="str">
        <f t="shared" si="34"/>
        <v/>
      </c>
      <c r="M422" s="254" t="str">
        <f t="shared" si="35"/>
        <v/>
      </c>
      <c r="N422" s="285" t="str">
        <f t="shared" si="36"/>
        <v/>
      </c>
      <c r="O422" s="287" t="str">
        <f t="shared" si="37"/>
        <v/>
      </c>
      <c r="P422" s="259"/>
      <c r="Q422" s="126"/>
    </row>
    <row r="423" spans="1:17" ht="20.100000000000001" customHeight="1" x14ac:dyDescent="0.25">
      <c r="A423" s="243">
        <v>417</v>
      </c>
      <c r="B423" s="277" t="str">
        <f>IF(OCS!B422="","",OCS!B422)</f>
        <v/>
      </c>
      <c r="C423" s="277" t="str">
        <f>IF(OCS!C422="","",OCS!C422)</f>
        <v/>
      </c>
      <c r="D423" s="307" t="str">
        <f>IF(OCS!D422="","",OCS!D422)</f>
        <v/>
      </c>
      <c r="E423" s="307" t="str">
        <f>IF(OCS!E422="","",OCS!E422)</f>
        <v/>
      </c>
      <c r="F423" s="277" t="str">
        <f>IF(OCS!F422="","",OCS!F422)</f>
        <v/>
      </c>
      <c r="G423" s="277" t="str">
        <f>IF(OCS!G422="","",OCS!G422)</f>
        <v/>
      </c>
      <c r="H423" s="122"/>
      <c r="I423" s="89"/>
      <c r="J423" s="89"/>
      <c r="K423" s="118" t="str">
        <f t="shared" si="33"/>
        <v/>
      </c>
      <c r="L423" s="118" t="str">
        <f t="shared" si="34"/>
        <v/>
      </c>
      <c r="M423" s="254" t="str">
        <f t="shared" si="35"/>
        <v/>
      </c>
      <c r="N423" s="285" t="str">
        <f t="shared" si="36"/>
        <v/>
      </c>
      <c r="O423" s="287" t="str">
        <f t="shared" si="37"/>
        <v/>
      </c>
      <c r="P423" s="259"/>
      <c r="Q423" s="126"/>
    </row>
    <row r="424" spans="1:17" ht="20.100000000000001" customHeight="1" x14ac:dyDescent="0.25">
      <c r="A424" s="243">
        <v>418</v>
      </c>
      <c r="B424" s="277" t="str">
        <f>IF(OCS!B423="","",OCS!B423)</f>
        <v/>
      </c>
      <c r="C424" s="277" t="str">
        <f>IF(OCS!C423="","",OCS!C423)</f>
        <v/>
      </c>
      <c r="D424" s="307" t="str">
        <f>IF(OCS!D423="","",OCS!D423)</f>
        <v/>
      </c>
      <c r="E424" s="307" t="str">
        <f>IF(OCS!E423="","",OCS!E423)</f>
        <v/>
      </c>
      <c r="F424" s="277" t="str">
        <f>IF(OCS!F423="","",OCS!F423)</f>
        <v/>
      </c>
      <c r="G424" s="277" t="str">
        <f>IF(OCS!G423="","",OCS!G423)</f>
        <v/>
      </c>
      <c r="H424" s="122"/>
      <c r="I424" s="89"/>
      <c r="J424" s="89"/>
      <c r="K424" s="118" t="str">
        <f t="shared" si="33"/>
        <v/>
      </c>
      <c r="L424" s="118" t="str">
        <f t="shared" si="34"/>
        <v/>
      </c>
      <c r="M424" s="254" t="str">
        <f t="shared" si="35"/>
        <v/>
      </c>
      <c r="N424" s="285" t="str">
        <f t="shared" si="36"/>
        <v/>
      </c>
      <c r="O424" s="287" t="str">
        <f t="shared" si="37"/>
        <v/>
      </c>
      <c r="P424" s="259"/>
      <c r="Q424" s="126"/>
    </row>
    <row r="425" spans="1:17" ht="20.100000000000001" customHeight="1" x14ac:dyDescent="0.25">
      <c r="A425" s="243">
        <v>419</v>
      </c>
      <c r="B425" s="277" t="str">
        <f>IF(OCS!B424="","",OCS!B424)</f>
        <v/>
      </c>
      <c r="C425" s="277" t="str">
        <f>IF(OCS!C424="","",OCS!C424)</f>
        <v/>
      </c>
      <c r="D425" s="307" t="str">
        <f>IF(OCS!D424="","",OCS!D424)</f>
        <v/>
      </c>
      <c r="E425" s="307" t="str">
        <f>IF(OCS!E424="","",OCS!E424)</f>
        <v/>
      </c>
      <c r="F425" s="277" t="str">
        <f>IF(OCS!F424="","",OCS!F424)</f>
        <v/>
      </c>
      <c r="G425" s="277" t="str">
        <f>IF(OCS!G424="","",OCS!G424)</f>
        <v/>
      </c>
      <c r="H425" s="122"/>
      <c r="I425" s="89"/>
      <c r="J425" s="89"/>
      <c r="K425" s="118" t="str">
        <f t="shared" si="33"/>
        <v/>
      </c>
      <c r="L425" s="118" t="str">
        <f t="shared" si="34"/>
        <v/>
      </c>
      <c r="M425" s="254" t="str">
        <f t="shared" si="35"/>
        <v/>
      </c>
      <c r="N425" s="285" t="str">
        <f t="shared" si="36"/>
        <v/>
      </c>
      <c r="O425" s="287" t="str">
        <f t="shared" si="37"/>
        <v/>
      </c>
      <c r="P425" s="259"/>
      <c r="Q425" s="126"/>
    </row>
    <row r="426" spans="1:17" ht="20.100000000000001" customHeight="1" x14ac:dyDescent="0.25">
      <c r="A426" s="243">
        <v>420</v>
      </c>
      <c r="B426" s="277" t="str">
        <f>IF(OCS!B425="","",OCS!B425)</f>
        <v/>
      </c>
      <c r="C426" s="277" t="str">
        <f>IF(OCS!C425="","",OCS!C425)</f>
        <v/>
      </c>
      <c r="D426" s="307" t="str">
        <f>IF(OCS!D425="","",OCS!D425)</f>
        <v/>
      </c>
      <c r="E426" s="307" t="str">
        <f>IF(OCS!E425="","",OCS!E425)</f>
        <v/>
      </c>
      <c r="F426" s="277" t="str">
        <f>IF(OCS!F425="","",OCS!F425)</f>
        <v/>
      </c>
      <c r="G426" s="277" t="str">
        <f>IF(OCS!G425="","",OCS!G425)</f>
        <v/>
      </c>
      <c r="H426" s="122"/>
      <c r="I426" s="89"/>
      <c r="J426" s="89"/>
      <c r="K426" s="118" t="str">
        <f t="shared" si="33"/>
        <v/>
      </c>
      <c r="L426" s="118" t="str">
        <f t="shared" si="34"/>
        <v/>
      </c>
      <c r="M426" s="254" t="str">
        <f t="shared" si="35"/>
        <v/>
      </c>
      <c r="N426" s="285" t="str">
        <f t="shared" si="36"/>
        <v/>
      </c>
      <c r="O426" s="287" t="str">
        <f t="shared" si="37"/>
        <v/>
      </c>
      <c r="P426" s="259"/>
      <c r="Q426" s="126"/>
    </row>
    <row r="427" spans="1:17" ht="20.100000000000001" customHeight="1" x14ac:dyDescent="0.25">
      <c r="A427" s="243">
        <v>421</v>
      </c>
      <c r="B427" s="277" t="str">
        <f>IF(OCS!B426="","",OCS!B426)</f>
        <v/>
      </c>
      <c r="C427" s="277" t="str">
        <f>IF(OCS!C426="","",OCS!C426)</f>
        <v/>
      </c>
      <c r="D427" s="307" t="str">
        <f>IF(OCS!D426="","",OCS!D426)</f>
        <v/>
      </c>
      <c r="E427" s="307" t="str">
        <f>IF(OCS!E426="","",OCS!E426)</f>
        <v/>
      </c>
      <c r="F427" s="277" t="str">
        <f>IF(OCS!F426="","",OCS!F426)</f>
        <v/>
      </c>
      <c r="G427" s="277" t="str">
        <f>IF(OCS!G426="","",OCS!G426)</f>
        <v/>
      </c>
      <c r="H427" s="122"/>
      <c r="I427" s="89"/>
      <c r="J427" s="89"/>
      <c r="K427" s="118" t="str">
        <f t="shared" si="33"/>
        <v/>
      </c>
      <c r="L427" s="118" t="str">
        <f t="shared" si="34"/>
        <v/>
      </c>
      <c r="M427" s="254" t="str">
        <f t="shared" si="35"/>
        <v/>
      </c>
      <c r="N427" s="285" t="str">
        <f t="shared" si="36"/>
        <v/>
      </c>
      <c r="O427" s="287" t="str">
        <f t="shared" si="37"/>
        <v/>
      </c>
      <c r="P427" s="259"/>
      <c r="Q427" s="126"/>
    </row>
    <row r="428" spans="1:17" ht="20.100000000000001" customHeight="1" x14ac:dyDescent="0.25">
      <c r="A428" s="243">
        <v>422</v>
      </c>
      <c r="B428" s="277" t="str">
        <f>IF(OCS!B427="","",OCS!B427)</f>
        <v/>
      </c>
      <c r="C428" s="277" t="str">
        <f>IF(OCS!C427="","",OCS!C427)</f>
        <v/>
      </c>
      <c r="D428" s="307" t="str">
        <f>IF(OCS!D427="","",OCS!D427)</f>
        <v/>
      </c>
      <c r="E428" s="307" t="str">
        <f>IF(OCS!E427="","",OCS!E427)</f>
        <v/>
      </c>
      <c r="F428" s="277" t="str">
        <f>IF(OCS!F427="","",OCS!F427)</f>
        <v/>
      </c>
      <c r="G428" s="277" t="str">
        <f>IF(OCS!G427="","",OCS!G427)</f>
        <v/>
      </c>
      <c r="H428" s="122"/>
      <c r="I428" s="89"/>
      <c r="J428" s="89"/>
      <c r="K428" s="118" t="str">
        <f t="shared" si="33"/>
        <v/>
      </c>
      <c r="L428" s="118" t="str">
        <f t="shared" si="34"/>
        <v/>
      </c>
      <c r="M428" s="254" t="str">
        <f t="shared" si="35"/>
        <v/>
      </c>
      <c r="N428" s="285" t="str">
        <f t="shared" si="36"/>
        <v/>
      </c>
      <c r="O428" s="287" t="str">
        <f t="shared" si="37"/>
        <v/>
      </c>
      <c r="P428" s="259"/>
      <c r="Q428" s="126"/>
    </row>
    <row r="429" spans="1:17" ht="20.100000000000001" customHeight="1" x14ac:dyDescent="0.25">
      <c r="A429" s="243">
        <v>423</v>
      </c>
      <c r="B429" s="277" t="str">
        <f>IF(OCS!B428="","",OCS!B428)</f>
        <v/>
      </c>
      <c r="C429" s="277" t="str">
        <f>IF(OCS!C428="","",OCS!C428)</f>
        <v/>
      </c>
      <c r="D429" s="307" t="str">
        <f>IF(OCS!D428="","",OCS!D428)</f>
        <v/>
      </c>
      <c r="E429" s="307" t="str">
        <f>IF(OCS!E428="","",OCS!E428)</f>
        <v/>
      </c>
      <c r="F429" s="277" t="str">
        <f>IF(OCS!F428="","",OCS!F428)</f>
        <v/>
      </c>
      <c r="G429" s="277" t="str">
        <f>IF(OCS!G428="","",OCS!G428)</f>
        <v/>
      </c>
      <c r="H429" s="122"/>
      <c r="I429" s="89"/>
      <c r="J429" s="89"/>
      <c r="K429" s="118" t="str">
        <f t="shared" si="33"/>
        <v/>
      </c>
      <c r="L429" s="118" t="str">
        <f t="shared" si="34"/>
        <v/>
      </c>
      <c r="M429" s="254" t="str">
        <f t="shared" si="35"/>
        <v/>
      </c>
      <c r="N429" s="285" t="str">
        <f t="shared" si="36"/>
        <v/>
      </c>
      <c r="O429" s="287" t="str">
        <f t="shared" si="37"/>
        <v/>
      </c>
      <c r="P429" s="259"/>
      <c r="Q429" s="126"/>
    </row>
    <row r="430" spans="1:17" ht="20.100000000000001" customHeight="1" x14ac:dyDescent="0.25">
      <c r="A430" s="243">
        <v>424</v>
      </c>
      <c r="B430" s="277" t="str">
        <f>IF(OCS!B429="","",OCS!B429)</f>
        <v/>
      </c>
      <c r="C430" s="277" t="str">
        <f>IF(OCS!C429="","",OCS!C429)</f>
        <v/>
      </c>
      <c r="D430" s="307" t="str">
        <f>IF(OCS!D429="","",OCS!D429)</f>
        <v/>
      </c>
      <c r="E430" s="307" t="str">
        <f>IF(OCS!E429="","",OCS!E429)</f>
        <v/>
      </c>
      <c r="F430" s="277" t="str">
        <f>IF(OCS!F429="","",OCS!F429)</f>
        <v/>
      </c>
      <c r="G430" s="277" t="str">
        <f>IF(OCS!G429="","",OCS!G429)</f>
        <v/>
      </c>
      <c r="H430" s="122"/>
      <c r="I430" s="89"/>
      <c r="J430" s="89"/>
      <c r="K430" s="118" t="str">
        <f t="shared" si="33"/>
        <v/>
      </c>
      <c r="L430" s="118" t="str">
        <f t="shared" si="34"/>
        <v/>
      </c>
      <c r="M430" s="254" t="str">
        <f t="shared" si="35"/>
        <v/>
      </c>
      <c r="N430" s="285" t="str">
        <f t="shared" si="36"/>
        <v/>
      </c>
      <c r="O430" s="287" t="str">
        <f t="shared" si="37"/>
        <v/>
      </c>
      <c r="P430" s="259"/>
      <c r="Q430" s="126"/>
    </row>
    <row r="431" spans="1:17" ht="20.100000000000001" customHeight="1" x14ac:dyDescent="0.25">
      <c r="A431" s="243">
        <v>425</v>
      </c>
      <c r="B431" s="277" t="str">
        <f>IF(OCS!B430="","",OCS!B430)</f>
        <v/>
      </c>
      <c r="C431" s="277" t="str">
        <f>IF(OCS!C430="","",OCS!C430)</f>
        <v/>
      </c>
      <c r="D431" s="307" t="str">
        <f>IF(OCS!D430="","",OCS!D430)</f>
        <v/>
      </c>
      <c r="E431" s="307" t="str">
        <f>IF(OCS!E430="","",OCS!E430)</f>
        <v/>
      </c>
      <c r="F431" s="277" t="str">
        <f>IF(OCS!F430="","",OCS!F430)</f>
        <v/>
      </c>
      <c r="G431" s="277" t="str">
        <f>IF(OCS!G430="","",OCS!G430)</f>
        <v/>
      </c>
      <c r="H431" s="122"/>
      <c r="I431" s="89"/>
      <c r="J431" s="89"/>
      <c r="K431" s="118" t="str">
        <f t="shared" si="33"/>
        <v/>
      </c>
      <c r="L431" s="118" t="str">
        <f t="shared" si="34"/>
        <v/>
      </c>
      <c r="M431" s="254" t="str">
        <f t="shared" si="35"/>
        <v/>
      </c>
      <c r="N431" s="285" t="str">
        <f t="shared" si="36"/>
        <v/>
      </c>
      <c r="O431" s="287" t="str">
        <f t="shared" si="37"/>
        <v/>
      </c>
      <c r="P431" s="259"/>
      <c r="Q431" s="126"/>
    </row>
    <row r="432" spans="1:17" ht="20.100000000000001" customHeight="1" x14ac:dyDescent="0.25">
      <c r="A432" s="243">
        <v>426</v>
      </c>
      <c r="B432" s="277" t="str">
        <f>IF(OCS!B431="","",OCS!B431)</f>
        <v/>
      </c>
      <c r="C432" s="277" t="str">
        <f>IF(OCS!C431="","",OCS!C431)</f>
        <v/>
      </c>
      <c r="D432" s="307" t="str">
        <f>IF(OCS!D431="","",OCS!D431)</f>
        <v/>
      </c>
      <c r="E432" s="307" t="str">
        <f>IF(OCS!E431="","",OCS!E431)</f>
        <v/>
      </c>
      <c r="F432" s="277" t="str">
        <f>IF(OCS!F431="","",OCS!F431)</f>
        <v/>
      </c>
      <c r="G432" s="277" t="str">
        <f>IF(OCS!G431="","",OCS!G431)</f>
        <v/>
      </c>
      <c r="H432" s="122"/>
      <c r="I432" s="89"/>
      <c r="J432" s="89"/>
      <c r="K432" s="118" t="str">
        <f t="shared" si="33"/>
        <v/>
      </c>
      <c r="L432" s="118" t="str">
        <f t="shared" si="34"/>
        <v/>
      </c>
      <c r="M432" s="254" t="str">
        <f t="shared" si="35"/>
        <v/>
      </c>
      <c r="N432" s="285" t="str">
        <f t="shared" si="36"/>
        <v/>
      </c>
      <c r="O432" s="287" t="str">
        <f t="shared" si="37"/>
        <v/>
      </c>
      <c r="P432" s="259"/>
      <c r="Q432" s="126"/>
    </row>
    <row r="433" spans="1:17" ht="20.100000000000001" customHeight="1" x14ac:dyDescent="0.25">
      <c r="A433" s="243">
        <v>427</v>
      </c>
      <c r="B433" s="277" t="str">
        <f>IF(OCS!B432="","",OCS!B432)</f>
        <v/>
      </c>
      <c r="C433" s="277" t="str">
        <f>IF(OCS!C432="","",OCS!C432)</f>
        <v/>
      </c>
      <c r="D433" s="307" t="str">
        <f>IF(OCS!D432="","",OCS!D432)</f>
        <v/>
      </c>
      <c r="E433" s="307" t="str">
        <f>IF(OCS!E432="","",OCS!E432)</f>
        <v/>
      </c>
      <c r="F433" s="277" t="str">
        <f>IF(OCS!F432="","",OCS!F432)</f>
        <v/>
      </c>
      <c r="G433" s="277" t="str">
        <f>IF(OCS!G432="","",OCS!G432)</f>
        <v/>
      </c>
      <c r="H433" s="122"/>
      <c r="I433" s="89"/>
      <c r="J433" s="89"/>
      <c r="K433" s="118" t="str">
        <f t="shared" si="33"/>
        <v/>
      </c>
      <c r="L433" s="118" t="str">
        <f t="shared" si="34"/>
        <v/>
      </c>
      <c r="M433" s="254" t="str">
        <f t="shared" si="35"/>
        <v/>
      </c>
      <c r="N433" s="285" t="str">
        <f t="shared" si="36"/>
        <v/>
      </c>
      <c r="O433" s="287" t="str">
        <f t="shared" si="37"/>
        <v/>
      </c>
      <c r="P433" s="259"/>
      <c r="Q433" s="126"/>
    </row>
    <row r="434" spans="1:17" ht="20.100000000000001" customHeight="1" x14ac:dyDescent="0.25">
      <c r="A434" s="243">
        <v>428</v>
      </c>
      <c r="B434" s="277" t="str">
        <f>IF(OCS!B433="","",OCS!B433)</f>
        <v/>
      </c>
      <c r="C434" s="277" t="str">
        <f>IF(OCS!C433="","",OCS!C433)</f>
        <v/>
      </c>
      <c r="D434" s="307" t="str">
        <f>IF(OCS!D433="","",OCS!D433)</f>
        <v/>
      </c>
      <c r="E434" s="307" t="str">
        <f>IF(OCS!E433="","",OCS!E433)</f>
        <v/>
      </c>
      <c r="F434" s="277" t="str">
        <f>IF(OCS!F433="","",OCS!F433)</f>
        <v/>
      </c>
      <c r="G434" s="277" t="str">
        <f>IF(OCS!G433="","",OCS!G433)</f>
        <v/>
      </c>
      <c r="H434" s="122"/>
      <c r="I434" s="89"/>
      <c r="J434" s="89"/>
      <c r="K434" s="118" t="str">
        <f t="shared" si="33"/>
        <v/>
      </c>
      <c r="L434" s="118" t="str">
        <f t="shared" si="34"/>
        <v/>
      </c>
      <c r="M434" s="254" t="str">
        <f t="shared" si="35"/>
        <v/>
      </c>
      <c r="N434" s="285" t="str">
        <f t="shared" si="36"/>
        <v/>
      </c>
      <c r="O434" s="287" t="str">
        <f t="shared" si="37"/>
        <v/>
      </c>
      <c r="P434" s="259"/>
      <c r="Q434" s="126"/>
    </row>
    <row r="435" spans="1:17" ht="20.100000000000001" customHeight="1" x14ac:dyDescent="0.25">
      <c r="A435" s="243">
        <v>429</v>
      </c>
      <c r="B435" s="277" t="str">
        <f>IF(OCS!B434="","",OCS!B434)</f>
        <v/>
      </c>
      <c r="C435" s="277" t="str">
        <f>IF(OCS!C434="","",OCS!C434)</f>
        <v/>
      </c>
      <c r="D435" s="307" t="str">
        <f>IF(OCS!D434="","",OCS!D434)</f>
        <v/>
      </c>
      <c r="E435" s="307" t="str">
        <f>IF(OCS!E434="","",OCS!E434)</f>
        <v/>
      </c>
      <c r="F435" s="277" t="str">
        <f>IF(OCS!F434="","",OCS!F434)</f>
        <v/>
      </c>
      <c r="G435" s="277" t="str">
        <f>IF(OCS!G434="","",OCS!G434)</f>
        <v/>
      </c>
      <c r="H435" s="122"/>
      <c r="I435" s="89"/>
      <c r="J435" s="89"/>
      <c r="K435" s="118" t="str">
        <f t="shared" si="33"/>
        <v/>
      </c>
      <c r="L435" s="118" t="str">
        <f t="shared" si="34"/>
        <v/>
      </c>
      <c r="M435" s="254" t="str">
        <f t="shared" si="35"/>
        <v/>
      </c>
      <c r="N435" s="285" t="str">
        <f t="shared" si="36"/>
        <v/>
      </c>
      <c r="O435" s="287" t="str">
        <f t="shared" si="37"/>
        <v/>
      </c>
      <c r="P435" s="259"/>
      <c r="Q435" s="126"/>
    </row>
    <row r="436" spans="1:17" ht="20.100000000000001" customHeight="1" x14ac:dyDescent="0.25">
      <c r="A436" s="243">
        <v>430</v>
      </c>
      <c r="B436" s="277" t="str">
        <f>IF(OCS!B435="","",OCS!B435)</f>
        <v/>
      </c>
      <c r="C436" s="277" t="str">
        <f>IF(OCS!C435="","",OCS!C435)</f>
        <v/>
      </c>
      <c r="D436" s="307" t="str">
        <f>IF(OCS!D435="","",OCS!D435)</f>
        <v/>
      </c>
      <c r="E436" s="307" t="str">
        <f>IF(OCS!E435="","",OCS!E435)</f>
        <v/>
      </c>
      <c r="F436" s="277" t="str">
        <f>IF(OCS!F435="","",OCS!F435)</f>
        <v/>
      </c>
      <c r="G436" s="277" t="str">
        <f>IF(OCS!G435="","",OCS!G435)</f>
        <v/>
      </c>
      <c r="H436" s="122"/>
      <c r="I436" s="89"/>
      <c r="J436" s="89"/>
      <c r="K436" s="118" t="str">
        <f t="shared" si="33"/>
        <v/>
      </c>
      <c r="L436" s="118" t="str">
        <f t="shared" si="34"/>
        <v/>
      </c>
      <c r="M436" s="254" t="str">
        <f t="shared" si="35"/>
        <v/>
      </c>
      <c r="N436" s="285" t="str">
        <f t="shared" si="36"/>
        <v/>
      </c>
      <c r="O436" s="287" t="str">
        <f t="shared" si="37"/>
        <v/>
      </c>
      <c r="P436" s="259"/>
      <c r="Q436" s="126"/>
    </row>
    <row r="437" spans="1:17" ht="20.100000000000001" customHeight="1" x14ac:dyDescent="0.25">
      <c r="A437" s="243">
        <v>431</v>
      </c>
      <c r="B437" s="277" t="str">
        <f>IF(OCS!B436="","",OCS!B436)</f>
        <v/>
      </c>
      <c r="C437" s="277" t="str">
        <f>IF(OCS!C436="","",OCS!C436)</f>
        <v/>
      </c>
      <c r="D437" s="307" t="str">
        <f>IF(OCS!D436="","",OCS!D436)</f>
        <v/>
      </c>
      <c r="E437" s="307" t="str">
        <f>IF(OCS!E436="","",OCS!E436)</f>
        <v/>
      </c>
      <c r="F437" s="277" t="str">
        <f>IF(OCS!F436="","",OCS!F436)</f>
        <v/>
      </c>
      <c r="G437" s="277" t="str">
        <f>IF(OCS!G436="","",OCS!G436)</f>
        <v/>
      </c>
      <c r="H437" s="122"/>
      <c r="I437" s="89"/>
      <c r="J437" s="89"/>
      <c r="K437" s="118" t="str">
        <f t="shared" si="33"/>
        <v/>
      </c>
      <c r="L437" s="118" t="str">
        <f t="shared" si="34"/>
        <v/>
      </c>
      <c r="M437" s="254" t="str">
        <f t="shared" si="35"/>
        <v/>
      </c>
      <c r="N437" s="285" t="str">
        <f t="shared" si="36"/>
        <v/>
      </c>
      <c r="O437" s="287" t="str">
        <f t="shared" si="37"/>
        <v/>
      </c>
      <c r="P437" s="259"/>
      <c r="Q437" s="126"/>
    </row>
    <row r="438" spans="1:17" ht="20.100000000000001" customHeight="1" x14ac:dyDescent="0.25">
      <c r="A438" s="243">
        <v>432</v>
      </c>
      <c r="B438" s="277" t="str">
        <f>IF(OCS!B437="","",OCS!B437)</f>
        <v/>
      </c>
      <c r="C438" s="277" t="str">
        <f>IF(OCS!C437="","",OCS!C437)</f>
        <v/>
      </c>
      <c r="D438" s="307" t="str">
        <f>IF(OCS!D437="","",OCS!D437)</f>
        <v/>
      </c>
      <c r="E438" s="307" t="str">
        <f>IF(OCS!E437="","",OCS!E437)</f>
        <v/>
      </c>
      <c r="F438" s="277" t="str">
        <f>IF(OCS!F437="","",OCS!F437)</f>
        <v/>
      </c>
      <c r="G438" s="277" t="str">
        <f>IF(OCS!G437="","",OCS!G437)</f>
        <v/>
      </c>
      <c r="H438" s="122"/>
      <c r="I438" s="89"/>
      <c r="J438" s="89"/>
      <c r="K438" s="118" t="str">
        <f t="shared" si="33"/>
        <v/>
      </c>
      <c r="L438" s="118" t="str">
        <f t="shared" si="34"/>
        <v/>
      </c>
      <c r="M438" s="254" t="str">
        <f t="shared" si="35"/>
        <v/>
      </c>
      <c r="N438" s="285" t="str">
        <f t="shared" si="36"/>
        <v/>
      </c>
      <c r="O438" s="287" t="str">
        <f t="shared" si="37"/>
        <v/>
      </c>
      <c r="P438" s="259"/>
      <c r="Q438" s="126"/>
    </row>
    <row r="439" spans="1:17" ht="20.100000000000001" customHeight="1" x14ac:dyDescent="0.25">
      <c r="A439" s="243">
        <v>433</v>
      </c>
      <c r="B439" s="277" t="str">
        <f>IF(OCS!B438="","",OCS!B438)</f>
        <v/>
      </c>
      <c r="C439" s="277" t="str">
        <f>IF(OCS!C438="","",OCS!C438)</f>
        <v/>
      </c>
      <c r="D439" s="307" t="str">
        <f>IF(OCS!D438="","",OCS!D438)</f>
        <v/>
      </c>
      <c r="E439" s="307" t="str">
        <f>IF(OCS!E438="","",OCS!E438)</f>
        <v/>
      </c>
      <c r="F439" s="277" t="str">
        <f>IF(OCS!F438="","",OCS!F438)</f>
        <v/>
      </c>
      <c r="G439" s="277" t="str">
        <f>IF(OCS!G438="","",OCS!G438)</f>
        <v/>
      </c>
      <c r="H439" s="122"/>
      <c r="I439" s="89"/>
      <c r="J439" s="89"/>
      <c r="K439" s="118" t="str">
        <f t="shared" si="33"/>
        <v/>
      </c>
      <c r="L439" s="118" t="str">
        <f t="shared" si="34"/>
        <v/>
      </c>
      <c r="M439" s="254" t="str">
        <f t="shared" si="35"/>
        <v/>
      </c>
      <c r="N439" s="285" t="str">
        <f t="shared" si="36"/>
        <v/>
      </c>
      <c r="O439" s="287" t="str">
        <f t="shared" si="37"/>
        <v/>
      </c>
      <c r="P439" s="259"/>
      <c r="Q439" s="126"/>
    </row>
    <row r="440" spans="1:17" ht="20.100000000000001" customHeight="1" x14ac:dyDescent="0.25">
      <c r="A440" s="243">
        <v>434</v>
      </c>
      <c r="B440" s="277" t="str">
        <f>IF(OCS!B439="","",OCS!B439)</f>
        <v/>
      </c>
      <c r="C440" s="277" t="str">
        <f>IF(OCS!C439="","",OCS!C439)</f>
        <v/>
      </c>
      <c r="D440" s="307" t="str">
        <f>IF(OCS!D439="","",OCS!D439)</f>
        <v/>
      </c>
      <c r="E440" s="307" t="str">
        <f>IF(OCS!E439="","",OCS!E439)</f>
        <v/>
      </c>
      <c r="F440" s="277" t="str">
        <f>IF(OCS!F439="","",OCS!F439)</f>
        <v/>
      </c>
      <c r="G440" s="277" t="str">
        <f>IF(OCS!G439="","",OCS!G439)</f>
        <v/>
      </c>
      <c r="H440" s="122"/>
      <c r="I440" s="89"/>
      <c r="J440" s="89"/>
      <c r="K440" s="118" t="str">
        <f t="shared" si="33"/>
        <v/>
      </c>
      <c r="L440" s="118" t="str">
        <f t="shared" si="34"/>
        <v/>
      </c>
      <c r="M440" s="254" t="str">
        <f t="shared" si="35"/>
        <v/>
      </c>
      <c r="N440" s="285" t="str">
        <f t="shared" si="36"/>
        <v/>
      </c>
      <c r="O440" s="287" t="str">
        <f t="shared" si="37"/>
        <v/>
      </c>
      <c r="P440" s="259"/>
      <c r="Q440" s="126"/>
    </row>
    <row r="441" spans="1:17" ht="20.100000000000001" customHeight="1" x14ac:dyDescent="0.25">
      <c r="A441" s="243">
        <v>435</v>
      </c>
      <c r="B441" s="277" t="str">
        <f>IF(OCS!B440="","",OCS!B440)</f>
        <v/>
      </c>
      <c r="C441" s="277" t="str">
        <f>IF(OCS!C440="","",OCS!C440)</f>
        <v/>
      </c>
      <c r="D441" s="307" t="str">
        <f>IF(OCS!D440="","",OCS!D440)</f>
        <v/>
      </c>
      <c r="E441" s="307" t="str">
        <f>IF(OCS!E440="","",OCS!E440)</f>
        <v/>
      </c>
      <c r="F441" s="277" t="str">
        <f>IF(OCS!F440="","",OCS!F440)</f>
        <v/>
      </c>
      <c r="G441" s="277" t="str">
        <f>IF(OCS!G440="","",OCS!G440)</f>
        <v/>
      </c>
      <c r="H441" s="122"/>
      <c r="I441" s="89"/>
      <c r="J441" s="89"/>
      <c r="K441" s="118" t="str">
        <f t="shared" si="33"/>
        <v/>
      </c>
      <c r="L441" s="118" t="str">
        <f t="shared" si="34"/>
        <v/>
      </c>
      <c r="M441" s="254" t="str">
        <f t="shared" si="35"/>
        <v/>
      </c>
      <c r="N441" s="285" t="str">
        <f t="shared" si="36"/>
        <v/>
      </c>
      <c r="O441" s="287" t="str">
        <f t="shared" si="37"/>
        <v/>
      </c>
      <c r="P441" s="259"/>
      <c r="Q441" s="126"/>
    </row>
    <row r="442" spans="1:17" ht="20.100000000000001" customHeight="1" x14ac:dyDescent="0.25">
      <c r="A442" s="243">
        <v>436</v>
      </c>
      <c r="B442" s="277" t="str">
        <f>IF(OCS!B441="","",OCS!B441)</f>
        <v/>
      </c>
      <c r="C442" s="277" t="str">
        <f>IF(OCS!C441="","",OCS!C441)</f>
        <v/>
      </c>
      <c r="D442" s="307" t="str">
        <f>IF(OCS!D441="","",OCS!D441)</f>
        <v/>
      </c>
      <c r="E442" s="307" t="str">
        <f>IF(OCS!E441="","",OCS!E441)</f>
        <v/>
      </c>
      <c r="F442" s="277" t="str">
        <f>IF(OCS!F441="","",OCS!F441)</f>
        <v/>
      </c>
      <c r="G442" s="277" t="str">
        <f>IF(OCS!G441="","",OCS!G441)</f>
        <v/>
      </c>
      <c r="H442" s="122"/>
      <c r="I442" s="89"/>
      <c r="J442" s="89"/>
      <c r="K442" s="118" t="str">
        <f t="shared" si="33"/>
        <v/>
      </c>
      <c r="L442" s="118" t="str">
        <f t="shared" si="34"/>
        <v/>
      </c>
      <c r="M442" s="254" t="str">
        <f t="shared" si="35"/>
        <v/>
      </c>
      <c r="N442" s="285" t="str">
        <f t="shared" si="36"/>
        <v/>
      </c>
      <c r="O442" s="287" t="str">
        <f t="shared" si="37"/>
        <v/>
      </c>
      <c r="P442" s="259"/>
      <c r="Q442" s="126"/>
    </row>
    <row r="443" spans="1:17" ht="20.100000000000001" customHeight="1" x14ac:dyDescent="0.25">
      <c r="A443" s="243">
        <v>437</v>
      </c>
      <c r="B443" s="277" t="str">
        <f>IF(OCS!B442="","",OCS!B442)</f>
        <v/>
      </c>
      <c r="C443" s="277" t="str">
        <f>IF(OCS!C442="","",OCS!C442)</f>
        <v/>
      </c>
      <c r="D443" s="307" t="str">
        <f>IF(OCS!D442="","",OCS!D442)</f>
        <v/>
      </c>
      <c r="E443" s="307" t="str">
        <f>IF(OCS!E442="","",OCS!E442)</f>
        <v/>
      </c>
      <c r="F443" s="277" t="str">
        <f>IF(OCS!F442="","",OCS!F442)</f>
        <v/>
      </c>
      <c r="G443" s="277" t="str">
        <f>IF(OCS!G442="","",OCS!G442)</f>
        <v/>
      </c>
      <c r="H443" s="122"/>
      <c r="I443" s="89"/>
      <c r="J443" s="89"/>
      <c r="K443" s="118" t="str">
        <f t="shared" si="33"/>
        <v/>
      </c>
      <c r="L443" s="118" t="str">
        <f t="shared" si="34"/>
        <v/>
      </c>
      <c r="M443" s="254" t="str">
        <f t="shared" si="35"/>
        <v/>
      </c>
      <c r="N443" s="285" t="str">
        <f t="shared" si="36"/>
        <v/>
      </c>
      <c r="O443" s="287" t="str">
        <f t="shared" si="37"/>
        <v/>
      </c>
      <c r="P443" s="259"/>
      <c r="Q443" s="126"/>
    </row>
    <row r="444" spans="1:17" ht="20.100000000000001" customHeight="1" x14ac:dyDescent="0.25">
      <c r="A444" s="243">
        <v>438</v>
      </c>
      <c r="B444" s="277" t="str">
        <f>IF(OCS!B443="","",OCS!B443)</f>
        <v/>
      </c>
      <c r="C444" s="277" t="str">
        <f>IF(OCS!C443="","",OCS!C443)</f>
        <v/>
      </c>
      <c r="D444" s="307" t="str">
        <f>IF(OCS!D443="","",OCS!D443)</f>
        <v/>
      </c>
      <c r="E444" s="307" t="str">
        <f>IF(OCS!E443="","",OCS!E443)</f>
        <v/>
      </c>
      <c r="F444" s="277" t="str">
        <f>IF(OCS!F443="","",OCS!F443)</f>
        <v/>
      </c>
      <c r="G444" s="277" t="str">
        <f>IF(OCS!G443="","",OCS!G443)</f>
        <v/>
      </c>
      <c r="H444" s="122"/>
      <c r="I444" s="89"/>
      <c r="J444" s="89"/>
      <c r="K444" s="118" t="str">
        <f t="shared" si="33"/>
        <v/>
      </c>
      <c r="L444" s="118" t="str">
        <f t="shared" si="34"/>
        <v/>
      </c>
      <c r="M444" s="254" t="str">
        <f t="shared" si="35"/>
        <v/>
      </c>
      <c r="N444" s="285" t="str">
        <f t="shared" si="36"/>
        <v/>
      </c>
      <c r="O444" s="287" t="str">
        <f t="shared" si="37"/>
        <v/>
      </c>
      <c r="P444" s="259"/>
      <c r="Q444" s="126"/>
    </row>
    <row r="445" spans="1:17" ht="20.100000000000001" customHeight="1" x14ac:dyDescent="0.25">
      <c r="A445" s="243">
        <v>439</v>
      </c>
      <c r="B445" s="277" t="str">
        <f>IF(OCS!B444="","",OCS!B444)</f>
        <v/>
      </c>
      <c r="C445" s="277" t="str">
        <f>IF(OCS!C444="","",OCS!C444)</f>
        <v/>
      </c>
      <c r="D445" s="307" t="str">
        <f>IF(OCS!D444="","",OCS!D444)</f>
        <v/>
      </c>
      <c r="E445" s="307" t="str">
        <f>IF(OCS!E444="","",OCS!E444)</f>
        <v/>
      </c>
      <c r="F445" s="277" t="str">
        <f>IF(OCS!F444="","",OCS!F444)</f>
        <v/>
      </c>
      <c r="G445" s="277" t="str">
        <f>IF(OCS!G444="","",OCS!G444)</f>
        <v/>
      </c>
      <c r="H445" s="122"/>
      <c r="I445" s="89"/>
      <c r="J445" s="89"/>
      <c r="K445" s="118" t="str">
        <f t="shared" si="33"/>
        <v/>
      </c>
      <c r="L445" s="118" t="str">
        <f t="shared" si="34"/>
        <v/>
      </c>
      <c r="M445" s="254" t="str">
        <f t="shared" si="35"/>
        <v/>
      </c>
      <c r="N445" s="285" t="str">
        <f t="shared" si="36"/>
        <v/>
      </c>
      <c r="O445" s="287" t="str">
        <f t="shared" si="37"/>
        <v/>
      </c>
      <c r="P445" s="259"/>
      <c r="Q445" s="126"/>
    </row>
    <row r="446" spans="1:17" ht="20.100000000000001" customHeight="1" x14ac:dyDescent="0.25">
      <c r="A446" s="243">
        <v>440</v>
      </c>
      <c r="B446" s="277" t="str">
        <f>IF(OCS!B445="","",OCS!B445)</f>
        <v/>
      </c>
      <c r="C446" s="277" t="str">
        <f>IF(OCS!C445="","",OCS!C445)</f>
        <v/>
      </c>
      <c r="D446" s="307" t="str">
        <f>IF(OCS!D445="","",OCS!D445)</f>
        <v/>
      </c>
      <c r="E446" s="307" t="str">
        <f>IF(OCS!E445="","",OCS!E445)</f>
        <v/>
      </c>
      <c r="F446" s="277" t="str">
        <f>IF(OCS!F445="","",OCS!F445)</f>
        <v/>
      </c>
      <c r="G446" s="277" t="str">
        <f>IF(OCS!G445="","",OCS!G445)</f>
        <v/>
      </c>
      <c r="H446" s="122"/>
      <c r="I446" s="89"/>
      <c r="J446" s="89"/>
      <c r="K446" s="118" t="str">
        <f t="shared" si="33"/>
        <v/>
      </c>
      <c r="L446" s="118" t="str">
        <f t="shared" si="34"/>
        <v/>
      </c>
      <c r="M446" s="254" t="str">
        <f t="shared" si="35"/>
        <v/>
      </c>
      <c r="N446" s="285" t="str">
        <f t="shared" si="36"/>
        <v/>
      </c>
      <c r="O446" s="287" t="str">
        <f t="shared" si="37"/>
        <v/>
      </c>
      <c r="P446" s="259"/>
      <c r="Q446" s="126"/>
    </row>
    <row r="447" spans="1:17" ht="20.100000000000001" customHeight="1" x14ac:dyDescent="0.25">
      <c r="A447" s="243">
        <v>441</v>
      </c>
      <c r="B447" s="277" t="str">
        <f>IF(OCS!B446="","",OCS!B446)</f>
        <v/>
      </c>
      <c r="C447" s="277" t="str">
        <f>IF(OCS!C446="","",OCS!C446)</f>
        <v/>
      </c>
      <c r="D447" s="307" t="str">
        <f>IF(OCS!D446="","",OCS!D446)</f>
        <v/>
      </c>
      <c r="E447" s="307" t="str">
        <f>IF(OCS!E446="","",OCS!E446)</f>
        <v/>
      </c>
      <c r="F447" s="277" t="str">
        <f>IF(OCS!F446="","",OCS!F446)</f>
        <v/>
      </c>
      <c r="G447" s="277" t="str">
        <f>IF(OCS!G446="","",OCS!G446)</f>
        <v/>
      </c>
      <c r="H447" s="122"/>
      <c r="I447" s="89"/>
      <c r="J447" s="89"/>
      <c r="K447" s="118" t="str">
        <f t="shared" si="33"/>
        <v/>
      </c>
      <c r="L447" s="118" t="str">
        <f t="shared" si="34"/>
        <v/>
      </c>
      <c r="M447" s="254" t="str">
        <f t="shared" si="35"/>
        <v/>
      </c>
      <c r="N447" s="285" t="str">
        <f t="shared" si="36"/>
        <v/>
      </c>
      <c r="O447" s="287" t="str">
        <f t="shared" si="37"/>
        <v/>
      </c>
      <c r="P447" s="259"/>
      <c r="Q447" s="126"/>
    </row>
    <row r="448" spans="1:17" ht="20.100000000000001" customHeight="1" x14ac:dyDescent="0.25">
      <c r="A448" s="243">
        <v>442</v>
      </c>
      <c r="B448" s="277" t="str">
        <f>IF(OCS!B447="","",OCS!B447)</f>
        <v/>
      </c>
      <c r="C448" s="277" t="str">
        <f>IF(OCS!C447="","",OCS!C447)</f>
        <v/>
      </c>
      <c r="D448" s="307" t="str">
        <f>IF(OCS!D447="","",OCS!D447)</f>
        <v/>
      </c>
      <c r="E448" s="307" t="str">
        <f>IF(OCS!E447="","",OCS!E447)</f>
        <v/>
      </c>
      <c r="F448" s="277" t="str">
        <f>IF(OCS!F447="","",OCS!F447)</f>
        <v/>
      </c>
      <c r="G448" s="277" t="str">
        <f>IF(OCS!G447="","",OCS!G447)</f>
        <v/>
      </c>
      <c r="H448" s="122"/>
      <c r="I448" s="89"/>
      <c r="J448" s="89"/>
      <c r="K448" s="118" t="str">
        <f t="shared" si="33"/>
        <v/>
      </c>
      <c r="L448" s="118" t="str">
        <f t="shared" si="34"/>
        <v/>
      </c>
      <c r="M448" s="254" t="str">
        <f t="shared" si="35"/>
        <v/>
      </c>
      <c r="N448" s="285" t="str">
        <f t="shared" si="36"/>
        <v/>
      </c>
      <c r="O448" s="287" t="str">
        <f t="shared" si="37"/>
        <v/>
      </c>
      <c r="P448" s="259"/>
      <c r="Q448" s="126"/>
    </row>
    <row r="449" spans="1:25" ht="20.100000000000001" customHeight="1" x14ac:dyDescent="0.25">
      <c r="A449" s="243">
        <v>443</v>
      </c>
      <c r="B449" s="277" t="str">
        <f>IF(OCS!B448="","",OCS!B448)</f>
        <v/>
      </c>
      <c r="C449" s="277" t="str">
        <f>IF(OCS!C448="","",OCS!C448)</f>
        <v/>
      </c>
      <c r="D449" s="307" t="str">
        <f>IF(OCS!D448="","",OCS!D448)</f>
        <v/>
      </c>
      <c r="E449" s="307" t="str">
        <f>IF(OCS!E448="","",OCS!E448)</f>
        <v/>
      </c>
      <c r="F449" s="277" t="str">
        <f>IF(OCS!F448="","",OCS!F448)</f>
        <v/>
      </c>
      <c r="G449" s="277" t="str">
        <f>IF(OCS!G448="","",OCS!G448)</f>
        <v/>
      </c>
      <c r="H449" s="122"/>
      <c r="I449" s="89"/>
      <c r="J449" s="89"/>
      <c r="K449" s="118" t="str">
        <f t="shared" si="33"/>
        <v/>
      </c>
      <c r="L449" s="118" t="str">
        <f t="shared" si="34"/>
        <v/>
      </c>
      <c r="M449" s="254" t="str">
        <f t="shared" si="35"/>
        <v/>
      </c>
      <c r="N449" s="285" t="str">
        <f t="shared" si="36"/>
        <v/>
      </c>
      <c r="O449" s="287" t="str">
        <f t="shared" si="37"/>
        <v/>
      </c>
      <c r="P449" s="259"/>
      <c r="Q449" s="126"/>
    </row>
    <row r="450" spans="1:25" ht="20.100000000000001" customHeight="1" x14ac:dyDescent="0.25">
      <c r="A450" s="243">
        <v>444</v>
      </c>
      <c r="B450" s="277" t="str">
        <f>IF(OCS!B449="","",OCS!B449)</f>
        <v/>
      </c>
      <c r="C450" s="277" t="str">
        <f>IF(OCS!C449="","",OCS!C449)</f>
        <v/>
      </c>
      <c r="D450" s="307" t="str">
        <f>IF(OCS!D449="","",OCS!D449)</f>
        <v/>
      </c>
      <c r="E450" s="307" t="str">
        <f>IF(OCS!E449="","",OCS!E449)</f>
        <v/>
      </c>
      <c r="F450" s="277" t="str">
        <f>IF(OCS!F449="","",OCS!F449)</f>
        <v/>
      </c>
      <c r="G450" s="277" t="str">
        <f>IF(OCS!G449="","",OCS!G449)</f>
        <v/>
      </c>
      <c r="H450" s="122"/>
      <c r="I450" s="89"/>
      <c r="J450" s="89"/>
      <c r="K450" s="118" t="str">
        <f t="shared" si="33"/>
        <v/>
      </c>
      <c r="L450" s="118" t="str">
        <f t="shared" si="34"/>
        <v/>
      </c>
      <c r="M450" s="254" t="str">
        <f t="shared" si="35"/>
        <v/>
      </c>
      <c r="N450" s="285" t="str">
        <f t="shared" si="36"/>
        <v/>
      </c>
      <c r="O450" s="287" t="str">
        <f t="shared" si="37"/>
        <v/>
      </c>
      <c r="P450" s="259"/>
      <c r="Q450" s="126"/>
    </row>
    <row r="451" spans="1:25" ht="20.100000000000001" customHeight="1" x14ac:dyDescent="0.25">
      <c r="A451" s="243">
        <v>445</v>
      </c>
      <c r="B451" s="277" t="str">
        <f>IF(OCS!B450="","",OCS!B450)</f>
        <v/>
      </c>
      <c r="C451" s="277" t="str">
        <f>IF(OCS!C450="","",OCS!C450)</f>
        <v/>
      </c>
      <c r="D451" s="307" t="str">
        <f>IF(OCS!D450="","",OCS!D450)</f>
        <v/>
      </c>
      <c r="E451" s="307" t="str">
        <f>IF(OCS!E450="","",OCS!E450)</f>
        <v/>
      </c>
      <c r="F451" s="277" t="str">
        <f>IF(OCS!F450="","",OCS!F450)</f>
        <v/>
      </c>
      <c r="G451" s="277" t="str">
        <f>IF(OCS!G450="","",OCS!G450)</f>
        <v/>
      </c>
      <c r="H451" s="122"/>
      <c r="I451" s="89"/>
      <c r="J451" s="89"/>
      <c r="K451" s="118" t="str">
        <f t="shared" si="33"/>
        <v/>
      </c>
      <c r="L451" s="118" t="str">
        <f t="shared" si="34"/>
        <v/>
      </c>
      <c r="M451" s="254" t="str">
        <f t="shared" si="35"/>
        <v/>
      </c>
      <c r="N451" s="285" t="str">
        <f t="shared" si="36"/>
        <v/>
      </c>
      <c r="O451" s="287" t="str">
        <f t="shared" si="37"/>
        <v/>
      </c>
      <c r="P451" s="259"/>
      <c r="Q451" s="126"/>
    </row>
    <row r="452" spans="1:25" ht="20.100000000000001" customHeight="1" x14ac:dyDescent="0.25">
      <c r="A452" s="243">
        <v>446</v>
      </c>
      <c r="B452" s="277" t="str">
        <f>IF(OCS!B451="","",OCS!B451)</f>
        <v/>
      </c>
      <c r="C452" s="277" t="str">
        <f>IF(OCS!C451="","",OCS!C451)</f>
        <v/>
      </c>
      <c r="D452" s="307" t="str">
        <f>IF(OCS!D451="","",OCS!D451)</f>
        <v/>
      </c>
      <c r="E452" s="307" t="str">
        <f>IF(OCS!E451="","",OCS!E451)</f>
        <v/>
      </c>
      <c r="F452" s="277" t="str">
        <f>IF(OCS!F451="","",OCS!F451)</f>
        <v/>
      </c>
      <c r="G452" s="277" t="str">
        <f>IF(OCS!G451="","",OCS!G451)</f>
        <v/>
      </c>
      <c r="H452" s="122"/>
      <c r="I452" s="89"/>
      <c r="J452" s="89"/>
      <c r="K452" s="118" t="str">
        <f t="shared" si="33"/>
        <v/>
      </c>
      <c r="L452" s="118" t="str">
        <f t="shared" si="34"/>
        <v/>
      </c>
      <c r="M452" s="254" t="str">
        <f t="shared" si="35"/>
        <v/>
      </c>
      <c r="N452" s="285" t="str">
        <f t="shared" si="36"/>
        <v/>
      </c>
      <c r="O452" s="287" t="str">
        <f t="shared" si="37"/>
        <v/>
      </c>
      <c r="P452" s="259"/>
      <c r="Q452" s="126"/>
    </row>
    <row r="453" spans="1:25" ht="20.100000000000001" customHeight="1" x14ac:dyDescent="0.25">
      <c r="A453" s="243">
        <v>447</v>
      </c>
      <c r="B453" s="277" t="str">
        <f>IF(OCS!B452="","",OCS!B452)</f>
        <v/>
      </c>
      <c r="C453" s="277" t="str">
        <f>IF(OCS!C452="","",OCS!C452)</f>
        <v/>
      </c>
      <c r="D453" s="307" t="str">
        <f>IF(OCS!D452="","",OCS!D452)</f>
        <v/>
      </c>
      <c r="E453" s="307" t="str">
        <f>IF(OCS!E452="","",OCS!E452)</f>
        <v/>
      </c>
      <c r="F453" s="277" t="str">
        <f>IF(OCS!F452="","",OCS!F452)</f>
        <v/>
      </c>
      <c r="G453" s="277" t="str">
        <f>IF(OCS!G452="","",OCS!G452)</f>
        <v/>
      </c>
      <c r="H453" s="122"/>
      <c r="I453" s="89"/>
      <c r="J453" s="89"/>
      <c r="K453" s="118" t="str">
        <f t="shared" si="33"/>
        <v/>
      </c>
      <c r="L453" s="118" t="str">
        <f t="shared" si="34"/>
        <v/>
      </c>
      <c r="M453" s="254" t="str">
        <f t="shared" si="35"/>
        <v/>
      </c>
      <c r="N453" s="285" t="str">
        <f t="shared" si="36"/>
        <v/>
      </c>
      <c r="O453" s="287" t="str">
        <f t="shared" si="37"/>
        <v/>
      </c>
      <c r="P453" s="259"/>
      <c r="Q453" s="126"/>
    </row>
    <row r="454" spans="1:25" ht="20.100000000000001" customHeight="1" x14ac:dyDescent="0.25">
      <c r="A454" s="243">
        <v>448</v>
      </c>
      <c r="B454" s="277" t="str">
        <f>IF(OCS!B453="","",OCS!B453)</f>
        <v/>
      </c>
      <c r="C454" s="277" t="str">
        <f>IF(OCS!C453="","",OCS!C453)</f>
        <v/>
      </c>
      <c r="D454" s="307" t="str">
        <f>IF(OCS!D453="","",OCS!D453)</f>
        <v/>
      </c>
      <c r="E454" s="307" t="str">
        <f>IF(OCS!E453="","",OCS!E453)</f>
        <v/>
      </c>
      <c r="F454" s="277" t="str">
        <f>IF(OCS!F453="","",OCS!F453)</f>
        <v/>
      </c>
      <c r="G454" s="277" t="str">
        <f>IF(OCS!G453="","",OCS!G453)</f>
        <v/>
      </c>
      <c r="H454" s="122"/>
      <c r="I454" s="89"/>
      <c r="J454" s="89"/>
      <c r="K454" s="118" t="str">
        <f t="shared" si="33"/>
        <v/>
      </c>
      <c r="L454" s="118" t="str">
        <f t="shared" si="34"/>
        <v/>
      </c>
      <c r="M454" s="254" t="str">
        <f t="shared" si="35"/>
        <v/>
      </c>
      <c r="N454" s="285" t="str">
        <f t="shared" si="36"/>
        <v/>
      </c>
      <c r="O454" s="287" t="str">
        <f t="shared" si="37"/>
        <v/>
      </c>
      <c r="P454" s="259"/>
      <c r="Q454" s="126"/>
    </row>
    <row r="455" spans="1:25" ht="20.100000000000001" customHeight="1" x14ac:dyDescent="0.25">
      <c r="A455" s="243">
        <v>449</v>
      </c>
      <c r="B455" s="277" t="str">
        <f>IF(OCS!B454="","",OCS!B454)</f>
        <v/>
      </c>
      <c r="C455" s="277" t="str">
        <f>IF(OCS!C454="","",OCS!C454)</f>
        <v/>
      </c>
      <c r="D455" s="307" t="str">
        <f>IF(OCS!D454="","",OCS!D454)</f>
        <v/>
      </c>
      <c r="E455" s="307" t="str">
        <f>IF(OCS!E454="","",OCS!E454)</f>
        <v/>
      </c>
      <c r="F455" s="277" t="str">
        <f>IF(OCS!F454="","",OCS!F454)</f>
        <v/>
      </c>
      <c r="G455" s="277" t="str">
        <f>IF(OCS!G454="","",OCS!G454)</f>
        <v/>
      </c>
      <c r="H455" s="122"/>
      <c r="I455" s="89"/>
      <c r="J455" s="89"/>
      <c r="K455" s="118" t="str">
        <f t="shared" si="33"/>
        <v/>
      </c>
      <c r="L455" s="118" t="str">
        <f t="shared" si="34"/>
        <v/>
      </c>
      <c r="M455" s="254" t="str">
        <f t="shared" si="35"/>
        <v/>
      </c>
      <c r="N455" s="285" t="str">
        <f t="shared" si="36"/>
        <v/>
      </c>
      <c r="O455" s="287" t="str">
        <f t="shared" si="37"/>
        <v/>
      </c>
      <c r="P455" s="259"/>
      <c r="Q455" s="126"/>
    </row>
    <row r="456" spans="1:25" ht="20.100000000000001" customHeight="1" x14ac:dyDescent="0.25">
      <c r="A456" s="243">
        <v>450</v>
      </c>
      <c r="B456" s="277" t="str">
        <f>IF(OCS!B455="","",OCS!B455)</f>
        <v/>
      </c>
      <c r="C456" s="277" t="str">
        <f>IF(OCS!C455="","",OCS!C455)</f>
        <v/>
      </c>
      <c r="D456" s="307" t="str">
        <f>IF(OCS!D455="","",OCS!D455)</f>
        <v/>
      </c>
      <c r="E456" s="307" t="str">
        <f>IF(OCS!E455="","",OCS!E455)</f>
        <v/>
      </c>
      <c r="F456" s="277" t="str">
        <f>IF(OCS!F455="","",OCS!F455)</f>
        <v/>
      </c>
      <c r="G456" s="277" t="str">
        <f>IF(OCS!G455="","",OCS!G455)</f>
        <v/>
      </c>
      <c r="H456" s="122"/>
      <c r="I456" s="89"/>
      <c r="J456" s="89"/>
      <c r="K456" s="118" t="str">
        <f t="shared" ref="K456:K506" si="38">IF(H456="","",IF(AND(H456="Internes",I456&gt;=12),5.19,IF(AND(H456="Internes",I456&lt;12),11.42,IF(AND(H456="Mayotte",I456&gt;=12),12,IF(AND(H456="Mayotte",I456&lt;12),21.53,IF(AND(H456="Hors territoire",I456&gt;=12),23.73,IF(AND(H456="Hors territoire",I456&lt;12),39.97,"")))))))</f>
        <v/>
      </c>
      <c r="L456" s="118" t="str">
        <f t="shared" ref="L456:L506" si="39">IF(H456="","",IF(AND(H456="Internes",I456&gt;=12),5.19*J456*I456,IF(AND(H456="Internes",I456&lt;12),11.42*J456*I456,IF(AND(H456="Mayotte",I456&gt;=12),12*J456*I456,IF(AND(H456="Mayotte",I456&lt;12),21.53*J456*I456,IF(AND(H456="Hors territoire",I456&gt;=12),23.73*J456*I456,IF(AND(H456="Hors territoire",I456&lt;12),39.97*J456*I456,"")))))))</f>
        <v/>
      </c>
      <c r="M456" s="254" t="str">
        <f t="shared" ref="M456:M506" si="40">IF(OR(G456="",L456=""),"",IF($L456&gt;G456,"Le montant éligible ne peut être supérieur au montant présenté",""))</f>
        <v/>
      </c>
      <c r="N456" s="285" t="str">
        <f t="shared" ref="N456:N506" si="41">IF(L456="","",MIN(L456,G456))</f>
        <v/>
      </c>
      <c r="O456" s="287" t="str">
        <f t="shared" ref="O456:O506" si="42">IF(MIN(L456,N456)=0,"",MIN(L456,N456))</f>
        <v/>
      </c>
      <c r="P456" s="259"/>
      <c r="Q456" s="126"/>
    </row>
    <row r="457" spans="1:25" ht="20.100000000000001" customHeight="1" x14ac:dyDescent="0.25">
      <c r="A457" s="243">
        <v>451</v>
      </c>
      <c r="B457" s="277" t="str">
        <f>IF(OCS!B456="","",OCS!B456)</f>
        <v/>
      </c>
      <c r="C457" s="277" t="str">
        <f>IF(OCS!C456="","",OCS!C456)</f>
        <v/>
      </c>
      <c r="D457" s="307" t="str">
        <f>IF(OCS!D456="","",OCS!D456)</f>
        <v/>
      </c>
      <c r="E457" s="307" t="str">
        <f>IF(OCS!E456="","",OCS!E456)</f>
        <v/>
      </c>
      <c r="F457" s="277" t="str">
        <f>IF(OCS!F456="","",OCS!F456)</f>
        <v/>
      </c>
      <c r="G457" s="277" t="str">
        <f>IF(OCS!G456="","",OCS!G456)</f>
        <v/>
      </c>
      <c r="H457" s="122"/>
      <c r="I457" s="89"/>
      <c r="J457" s="89"/>
      <c r="K457" s="118" t="str">
        <f t="shared" si="38"/>
        <v/>
      </c>
      <c r="L457" s="118" t="str">
        <f t="shared" si="39"/>
        <v/>
      </c>
      <c r="M457" s="254" t="str">
        <f t="shared" si="40"/>
        <v/>
      </c>
      <c r="N457" s="285" t="str">
        <f t="shared" si="41"/>
        <v/>
      </c>
      <c r="O457" s="287" t="str">
        <f t="shared" si="42"/>
        <v/>
      </c>
      <c r="P457" s="259"/>
      <c r="Q457" s="126"/>
    </row>
    <row r="458" spans="1:25" ht="20.100000000000001" customHeight="1" x14ac:dyDescent="0.3">
      <c r="A458" s="243">
        <v>452</v>
      </c>
      <c r="B458" s="277" t="str">
        <f>IF(OCS!B457="","",OCS!B457)</f>
        <v/>
      </c>
      <c r="C458" s="277" t="str">
        <f>IF(OCS!C457="","",OCS!C457)</f>
        <v/>
      </c>
      <c r="D458" s="307" t="str">
        <f>IF(OCS!D457="","",OCS!D457)</f>
        <v/>
      </c>
      <c r="E458" s="307" t="str">
        <f>IF(OCS!E457="","",OCS!E457)</f>
        <v/>
      </c>
      <c r="F458" s="277" t="str">
        <f>IF(OCS!F457="","",OCS!F457)</f>
        <v/>
      </c>
      <c r="G458" s="277" t="str">
        <f>IF(OCS!G457="","",OCS!G457)</f>
        <v/>
      </c>
      <c r="H458" s="122"/>
      <c r="I458" s="89"/>
      <c r="J458" s="89"/>
      <c r="K458" s="118" t="str">
        <f t="shared" si="38"/>
        <v/>
      </c>
      <c r="L458" s="118" t="str">
        <f t="shared" si="39"/>
        <v/>
      </c>
      <c r="M458" s="254" t="str">
        <f t="shared" si="40"/>
        <v/>
      </c>
      <c r="N458" s="285" t="str">
        <f t="shared" si="41"/>
        <v/>
      </c>
      <c r="O458" s="287" t="str">
        <f t="shared" si="42"/>
        <v/>
      </c>
      <c r="P458" s="259"/>
      <c r="Q458" s="126"/>
      <c r="T458" s="247"/>
      <c r="U458" s="247"/>
      <c r="V458" s="247"/>
      <c r="W458" s="247"/>
      <c r="X458" s="247"/>
      <c r="Y458" s="247"/>
    </row>
    <row r="459" spans="1:25" ht="20.100000000000001" customHeight="1" x14ac:dyDescent="0.25">
      <c r="A459" s="243">
        <v>453</v>
      </c>
      <c r="B459" s="277" t="str">
        <f>IF(OCS!B458="","",OCS!B458)</f>
        <v/>
      </c>
      <c r="C459" s="277" t="str">
        <f>IF(OCS!C458="","",OCS!C458)</f>
        <v/>
      </c>
      <c r="D459" s="307" t="str">
        <f>IF(OCS!D458="","",OCS!D458)</f>
        <v/>
      </c>
      <c r="E459" s="307" t="str">
        <f>IF(OCS!E458="","",OCS!E458)</f>
        <v/>
      </c>
      <c r="F459" s="277" t="str">
        <f>IF(OCS!F458="","",OCS!F458)</f>
        <v/>
      </c>
      <c r="G459" s="277" t="str">
        <f>IF(OCS!G458="","",OCS!G458)</f>
        <v/>
      </c>
      <c r="H459" s="122"/>
      <c r="I459" s="89"/>
      <c r="J459" s="89"/>
      <c r="K459" s="118" t="str">
        <f t="shared" si="38"/>
        <v/>
      </c>
      <c r="L459" s="118" t="str">
        <f t="shared" si="39"/>
        <v/>
      </c>
      <c r="M459" s="254" t="str">
        <f t="shared" si="40"/>
        <v/>
      </c>
      <c r="N459" s="285" t="str">
        <f t="shared" si="41"/>
        <v/>
      </c>
      <c r="O459" s="287" t="str">
        <f t="shared" si="42"/>
        <v/>
      </c>
      <c r="P459" s="259"/>
      <c r="Q459" s="126"/>
    </row>
    <row r="460" spans="1:25" ht="20.100000000000001" customHeight="1" x14ac:dyDescent="0.25">
      <c r="A460" s="243">
        <v>454</v>
      </c>
      <c r="B460" s="277" t="str">
        <f>IF(OCS!B459="","",OCS!B459)</f>
        <v/>
      </c>
      <c r="C460" s="277" t="str">
        <f>IF(OCS!C459="","",OCS!C459)</f>
        <v/>
      </c>
      <c r="D460" s="307" t="str">
        <f>IF(OCS!D459="","",OCS!D459)</f>
        <v/>
      </c>
      <c r="E460" s="307" t="str">
        <f>IF(OCS!E459="","",OCS!E459)</f>
        <v/>
      </c>
      <c r="F460" s="277" t="str">
        <f>IF(OCS!F459="","",OCS!F459)</f>
        <v/>
      </c>
      <c r="G460" s="277" t="str">
        <f>IF(OCS!G459="","",OCS!G459)</f>
        <v/>
      </c>
      <c r="H460" s="122"/>
      <c r="I460" s="89"/>
      <c r="J460" s="89"/>
      <c r="K460" s="118" t="str">
        <f t="shared" si="38"/>
        <v/>
      </c>
      <c r="L460" s="118" t="str">
        <f t="shared" si="39"/>
        <v/>
      </c>
      <c r="M460" s="254" t="str">
        <f t="shared" si="40"/>
        <v/>
      </c>
      <c r="N460" s="285" t="str">
        <f t="shared" si="41"/>
        <v/>
      </c>
      <c r="O460" s="287" t="str">
        <f t="shared" si="42"/>
        <v/>
      </c>
      <c r="P460" s="259"/>
      <c r="Q460" s="126"/>
    </row>
    <row r="461" spans="1:25" ht="20.100000000000001" customHeight="1" x14ac:dyDescent="0.25">
      <c r="A461" s="243">
        <v>455</v>
      </c>
      <c r="B461" s="277" t="str">
        <f>IF(OCS!B460="","",OCS!B460)</f>
        <v/>
      </c>
      <c r="C461" s="277" t="str">
        <f>IF(OCS!C460="","",OCS!C460)</f>
        <v/>
      </c>
      <c r="D461" s="307" t="str">
        <f>IF(OCS!D460="","",OCS!D460)</f>
        <v/>
      </c>
      <c r="E461" s="307" t="str">
        <f>IF(OCS!E460="","",OCS!E460)</f>
        <v/>
      </c>
      <c r="F461" s="277" t="str">
        <f>IF(OCS!F460="","",OCS!F460)</f>
        <v/>
      </c>
      <c r="G461" s="277" t="str">
        <f>IF(OCS!G460="","",OCS!G460)</f>
        <v/>
      </c>
      <c r="H461" s="122"/>
      <c r="I461" s="89"/>
      <c r="J461" s="89"/>
      <c r="K461" s="118" t="str">
        <f t="shared" si="38"/>
        <v/>
      </c>
      <c r="L461" s="118" t="str">
        <f t="shared" si="39"/>
        <v/>
      </c>
      <c r="M461" s="254" t="str">
        <f t="shared" si="40"/>
        <v/>
      </c>
      <c r="N461" s="285" t="str">
        <f t="shared" si="41"/>
        <v/>
      </c>
      <c r="O461" s="287" t="str">
        <f t="shared" si="42"/>
        <v/>
      </c>
      <c r="P461" s="259"/>
      <c r="Q461" s="126"/>
    </row>
    <row r="462" spans="1:25" ht="20.100000000000001" customHeight="1" x14ac:dyDescent="0.25">
      <c r="A462" s="243">
        <v>456</v>
      </c>
      <c r="B462" s="277" t="str">
        <f>IF(OCS!B461="","",OCS!B461)</f>
        <v/>
      </c>
      <c r="C462" s="277" t="str">
        <f>IF(OCS!C461="","",OCS!C461)</f>
        <v/>
      </c>
      <c r="D462" s="307" t="str">
        <f>IF(OCS!D461="","",OCS!D461)</f>
        <v/>
      </c>
      <c r="E462" s="307" t="str">
        <f>IF(OCS!E461="","",OCS!E461)</f>
        <v/>
      </c>
      <c r="F462" s="277" t="str">
        <f>IF(OCS!F461="","",OCS!F461)</f>
        <v/>
      </c>
      <c r="G462" s="277" t="str">
        <f>IF(OCS!G461="","",OCS!G461)</f>
        <v/>
      </c>
      <c r="H462" s="122"/>
      <c r="I462" s="89"/>
      <c r="J462" s="89"/>
      <c r="K462" s="118" t="str">
        <f t="shared" si="38"/>
        <v/>
      </c>
      <c r="L462" s="118" t="str">
        <f t="shared" si="39"/>
        <v/>
      </c>
      <c r="M462" s="254" t="str">
        <f t="shared" si="40"/>
        <v/>
      </c>
      <c r="N462" s="285" t="str">
        <f t="shared" si="41"/>
        <v/>
      </c>
      <c r="O462" s="287" t="str">
        <f t="shared" si="42"/>
        <v/>
      </c>
      <c r="P462" s="259"/>
      <c r="Q462" s="126"/>
    </row>
    <row r="463" spans="1:25" ht="20.100000000000001" customHeight="1" x14ac:dyDescent="0.25">
      <c r="A463" s="243">
        <v>457</v>
      </c>
      <c r="B463" s="277" t="str">
        <f>IF(OCS!B462="","",OCS!B462)</f>
        <v/>
      </c>
      <c r="C463" s="277" t="str">
        <f>IF(OCS!C462="","",OCS!C462)</f>
        <v/>
      </c>
      <c r="D463" s="307" t="str">
        <f>IF(OCS!D462="","",OCS!D462)</f>
        <v/>
      </c>
      <c r="E463" s="307" t="str">
        <f>IF(OCS!E462="","",OCS!E462)</f>
        <v/>
      </c>
      <c r="F463" s="277" t="str">
        <f>IF(OCS!F462="","",OCS!F462)</f>
        <v/>
      </c>
      <c r="G463" s="277" t="str">
        <f>IF(OCS!G462="","",OCS!G462)</f>
        <v/>
      </c>
      <c r="H463" s="122"/>
      <c r="I463" s="89"/>
      <c r="J463" s="89"/>
      <c r="K463" s="118" t="str">
        <f t="shared" si="38"/>
        <v/>
      </c>
      <c r="L463" s="118" t="str">
        <f t="shared" si="39"/>
        <v/>
      </c>
      <c r="M463" s="254" t="str">
        <f t="shared" si="40"/>
        <v/>
      </c>
      <c r="N463" s="285" t="str">
        <f t="shared" si="41"/>
        <v/>
      </c>
      <c r="O463" s="287" t="str">
        <f t="shared" si="42"/>
        <v/>
      </c>
      <c r="P463" s="259"/>
      <c r="Q463" s="126"/>
    </row>
    <row r="464" spans="1:25" ht="20.100000000000001" customHeight="1" x14ac:dyDescent="0.25">
      <c r="A464" s="243">
        <v>458</v>
      </c>
      <c r="B464" s="277" t="str">
        <f>IF(OCS!B463="","",OCS!B463)</f>
        <v/>
      </c>
      <c r="C464" s="277" t="str">
        <f>IF(OCS!C463="","",OCS!C463)</f>
        <v/>
      </c>
      <c r="D464" s="307" t="str">
        <f>IF(OCS!D463="","",OCS!D463)</f>
        <v/>
      </c>
      <c r="E464" s="307" t="str">
        <f>IF(OCS!E463="","",OCS!E463)</f>
        <v/>
      </c>
      <c r="F464" s="277" t="str">
        <f>IF(OCS!F463="","",OCS!F463)</f>
        <v/>
      </c>
      <c r="G464" s="277" t="str">
        <f>IF(OCS!G463="","",OCS!G463)</f>
        <v/>
      </c>
      <c r="H464" s="122"/>
      <c r="I464" s="89"/>
      <c r="J464" s="89"/>
      <c r="K464" s="118" t="str">
        <f t="shared" si="38"/>
        <v/>
      </c>
      <c r="L464" s="118" t="str">
        <f t="shared" si="39"/>
        <v/>
      </c>
      <c r="M464" s="254" t="str">
        <f t="shared" si="40"/>
        <v/>
      </c>
      <c r="N464" s="285" t="str">
        <f t="shared" si="41"/>
        <v/>
      </c>
      <c r="O464" s="287" t="str">
        <f t="shared" si="42"/>
        <v/>
      </c>
      <c r="P464" s="259"/>
      <c r="Q464" s="126"/>
    </row>
    <row r="465" spans="1:17" ht="20.100000000000001" customHeight="1" x14ac:dyDescent="0.25">
      <c r="A465" s="243">
        <v>459</v>
      </c>
      <c r="B465" s="277" t="str">
        <f>IF(OCS!B464="","",OCS!B464)</f>
        <v/>
      </c>
      <c r="C465" s="277" t="str">
        <f>IF(OCS!C464="","",OCS!C464)</f>
        <v/>
      </c>
      <c r="D465" s="307" t="str">
        <f>IF(OCS!D464="","",OCS!D464)</f>
        <v/>
      </c>
      <c r="E465" s="307" t="str">
        <f>IF(OCS!E464="","",OCS!E464)</f>
        <v/>
      </c>
      <c r="F465" s="277" t="str">
        <f>IF(OCS!F464="","",OCS!F464)</f>
        <v/>
      </c>
      <c r="G465" s="277" t="str">
        <f>IF(OCS!G464="","",OCS!G464)</f>
        <v/>
      </c>
      <c r="H465" s="122"/>
      <c r="I465" s="89"/>
      <c r="J465" s="89"/>
      <c r="K465" s="118" t="str">
        <f t="shared" si="38"/>
        <v/>
      </c>
      <c r="L465" s="118" t="str">
        <f t="shared" si="39"/>
        <v/>
      </c>
      <c r="M465" s="254" t="str">
        <f t="shared" si="40"/>
        <v/>
      </c>
      <c r="N465" s="285" t="str">
        <f t="shared" si="41"/>
        <v/>
      </c>
      <c r="O465" s="287" t="str">
        <f t="shared" si="42"/>
        <v/>
      </c>
      <c r="P465" s="259"/>
      <c r="Q465" s="126"/>
    </row>
    <row r="466" spans="1:17" ht="20.100000000000001" customHeight="1" x14ac:dyDescent="0.25">
      <c r="A466" s="243">
        <v>460</v>
      </c>
      <c r="B466" s="277" t="str">
        <f>IF(OCS!B465="","",OCS!B465)</f>
        <v/>
      </c>
      <c r="C466" s="277" t="str">
        <f>IF(OCS!C465="","",OCS!C465)</f>
        <v/>
      </c>
      <c r="D466" s="307" t="str">
        <f>IF(OCS!D465="","",OCS!D465)</f>
        <v/>
      </c>
      <c r="E466" s="307" t="str">
        <f>IF(OCS!E465="","",OCS!E465)</f>
        <v/>
      </c>
      <c r="F466" s="277" t="str">
        <f>IF(OCS!F465="","",OCS!F465)</f>
        <v/>
      </c>
      <c r="G466" s="277" t="str">
        <f>IF(OCS!G465="","",OCS!G465)</f>
        <v/>
      </c>
      <c r="H466" s="122"/>
      <c r="I466" s="89"/>
      <c r="J466" s="89"/>
      <c r="K466" s="118" t="str">
        <f t="shared" si="38"/>
        <v/>
      </c>
      <c r="L466" s="118" t="str">
        <f t="shared" si="39"/>
        <v/>
      </c>
      <c r="M466" s="254" t="str">
        <f t="shared" si="40"/>
        <v/>
      </c>
      <c r="N466" s="285" t="str">
        <f t="shared" si="41"/>
        <v/>
      </c>
      <c r="O466" s="287" t="str">
        <f t="shared" si="42"/>
        <v/>
      </c>
      <c r="P466" s="259"/>
      <c r="Q466" s="126"/>
    </row>
    <row r="467" spans="1:17" ht="20.100000000000001" customHeight="1" x14ac:dyDescent="0.25">
      <c r="A467" s="243">
        <v>461</v>
      </c>
      <c r="B467" s="277" t="str">
        <f>IF(OCS!B466="","",OCS!B466)</f>
        <v/>
      </c>
      <c r="C467" s="277" t="str">
        <f>IF(OCS!C466="","",OCS!C466)</f>
        <v/>
      </c>
      <c r="D467" s="307" t="str">
        <f>IF(OCS!D466="","",OCS!D466)</f>
        <v/>
      </c>
      <c r="E467" s="307" t="str">
        <f>IF(OCS!E466="","",OCS!E466)</f>
        <v/>
      </c>
      <c r="F467" s="277" t="str">
        <f>IF(OCS!F466="","",OCS!F466)</f>
        <v/>
      </c>
      <c r="G467" s="277" t="str">
        <f>IF(OCS!G466="","",OCS!G466)</f>
        <v/>
      </c>
      <c r="H467" s="122"/>
      <c r="I467" s="89"/>
      <c r="J467" s="89"/>
      <c r="K467" s="118" t="str">
        <f t="shared" si="38"/>
        <v/>
      </c>
      <c r="L467" s="118" t="str">
        <f t="shared" si="39"/>
        <v/>
      </c>
      <c r="M467" s="254" t="str">
        <f t="shared" si="40"/>
        <v/>
      </c>
      <c r="N467" s="285" t="str">
        <f t="shared" si="41"/>
        <v/>
      </c>
      <c r="O467" s="287" t="str">
        <f t="shared" si="42"/>
        <v/>
      </c>
      <c r="P467" s="259"/>
      <c r="Q467" s="126"/>
    </row>
    <row r="468" spans="1:17" ht="20.100000000000001" customHeight="1" x14ac:dyDescent="0.25">
      <c r="A468" s="243">
        <v>462</v>
      </c>
      <c r="B468" s="277" t="str">
        <f>IF(OCS!B467="","",OCS!B467)</f>
        <v/>
      </c>
      <c r="C468" s="277" t="str">
        <f>IF(OCS!C467="","",OCS!C467)</f>
        <v/>
      </c>
      <c r="D468" s="307" t="str">
        <f>IF(OCS!D467="","",OCS!D467)</f>
        <v/>
      </c>
      <c r="E468" s="307" t="str">
        <f>IF(OCS!E467="","",OCS!E467)</f>
        <v/>
      </c>
      <c r="F468" s="277" t="str">
        <f>IF(OCS!F467="","",OCS!F467)</f>
        <v/>
      </c>
      <c r="G468" s="277" t="str">
        <f>IF(OCS!G467="","",OCS!G467)</f>
        <v/>
      </c>
      <c r="H468" s="122"/>
      <c r="I468" s="89"/>
      <c r="J468" s="89"/>
      <c r="K468" s="118" t="str">
        <f t="shared" si="38"/>
        <v/>
      </c>
      <c r="L468" s="118" t="str">
        <f t="shared" si="39"/>
        <v/>
      </c>
      <c r="M468" s="254" t="str">
        <f t="shared" si="40"/>
        <v/>
      </c>
      <c r="N468" s="285" t="str">
        <f t="shared" si="41"/>
        <v/>
      </c>
      <c r="O468" s="287" t="str">
        <f t="shared" si="42"/>
        <v/>
      </c>
      <c r="P468" s="259"/>
      <c r="Q468" s="126"/>
    </row>
    <row r="469" spans="1:17" ht="20.100000000000001" customHeight="1" x14ac:dyDescent="0.25">
      <c r="A469" s="243">
        <v>463</v>
      </c>
      <c r="B469" s="277" t="str">
        <f>IF(OCS!B468="","",OCS!B468)</f>
        <v/>
      </c>
      <c r="C469" s="277" t="str">
        <f>IF(OCS!C468="","",OCS!C468)</f>
        <v/>
      </c>
      <c r="D469" s="307" t="str">
        <f>IF(OCS!D468="","",OCS!D468)</f>
        <v/>
      </c>
      <c r="E469" s="307" t="str">
        <f>IF(OCS!E468="","",OCS!E468)</f>
        <v/>
      </c>
      <c r="F469" s="277" t="str">
        <f>IF(OCS!F468="","",OCS!F468)</f>
        <v/>
      </c>
      <c r="G469" s="277" t="str">
        <f>IF(OCS!G468="","",OCS!G468)</f>
        <v/>
      </c>
      <c r="H469" s="122"/>
      <c r="I469" s="89"/>
      <c r="J469" s="89"/>
      <c r="K469" s="118" t="str">
        <f t="shared" si="38"/>
        <v/>
      </c>
      <c r="L469" s="118" t="str">
        <f t="shared" si="39"/>
        <v/>
      </c>
      <c r="M469" s="254" t="str">
        <f t="shared" si="40"/>
        <v/>
      </c>
      <c r="N469" s="285" t="str">
        <f t="shared" si="41"/>
        <v/>
      </c>
      <c r="O469" s="287" t="str">
        <f t="shared" si="42"/>
        <v/>
      </c>
      <c r="P469" s="259"/>
      <c r="Q469" s="126"/>
    </row>
    <row r="470" spans="1:17" ht="20.100000000000001" customHeight="1" x14ac:dyDescent="0.25">
      <c r="A470" s="243">
        <v>464</v>
      </c>
      <c r="B470" s="277" t="str">
        <f>IF(OCS!B469="","",OCS!B469)</f>
        <v/>
      </c>
      <c r="C470" s="277" t="str">
        <f>IF(OCS!C469="","",OCS!C469)</f>
        <v/>
      </c>
      <c r="D470" s="307" t="str">
        <f>IF(OCS!D469="","",OCS!D469)</f>
        <v/>
      </c>
      <c r="E470" s="307" t="str">
        <f>IF(OCS!E469="","",OCS!E469)</f>
        <v/>
      </c>
      <c r="F470" s="277" t="str">
        <f>IF(OCS!F469="","",OCS!F469)</f>
        <v/>
      </c>
      <c r="G470" s="277" t="str">
        <f>IF(OCS!G469="","",OCS!G469)</f>
        <v/>
      </c>
      <c r="H470" s="122"/>
      <c r="I470" s="89"/>
      <c r="J470" s="89"/>
      <c r="K470" s="118" t="str">
        <f t="shared" si="38"/>
        <v/>
      </c>
      <c r="L470" s="118" t="str">
        <f t="shared" si="39"/>
        <v/>
      </c>
      <c r="M470" s="254" t="str">
        <f t="shared" si="40"/>
        <v/>
      </c>
      <c r="N470" s="285" t="str">
        <f t="shared" si="41"/>
        <v/>
      </c>
      <c r="O470" s="287" t="str">
        <f t="shared" si="42"/>
        <v/>
      </c>
      <c r="P470" s="259"/>
      <c r="Q470" s="126"/>
    </row>
    <row r="471" spans="1:17" ht="20.100000000000001" customHeight="1" x14ac:dyDescent="0.25">
      <c r="A471" s="243">
        <v>465</v>
      </c>
      <c r="B471" s="277" t="str">
        <f>IF(OCS!B470="","",OCS!B470)</f>
        <v/>
      </c>
      <c r="C471" s="277" t="str">
        <f>IF(OCS!C470="","",OCS!C470)</f>
        <v/>
      </c>
      <c r="D471" s="307" t="str">
        <f>IF(OCS!D470="","",OCS!D470)</f>
        <v/>
      </c>
      <c r="E471" s="307" t="str">
        <f>IF(OCS!E470="","",OCS!E470)</f>
        <v/>
      </c>
      <c r="F471" s="277" t="str">
        <f>IF(OCS!F470="","",OCS!F470)</f>
        <v/>
      </c>
      <c r="G471" s="277" t="str">
        <f>IF(OCS!G470="","",OCS!G470)</f>
        <v/>
      </c>
      <c r="H471" s="122"/>
      <c r="I471" s="89"/>
      <c r="J471" s="89"/>
      <c r="K471" s="118" t="str">
        <f t="shared" si="38"/>
        <v/>
      </c>
      <c r="L471" s="118" t="str">
        <f t="shared" si="39"/>
        <v/>
      </c>
      <c r="M471" s="254" t="str">
        <f t="shared" si="40"/>
        <v/>
      </c>
      <c r="N471" s="285" t="str">
        <f t="shared" si="41"/>
        <v/>
      </c>
      <c r="O471" s="287" t="str">
        <f t="shared" si="42"/>
        <v/>
      </c>
      <c r="P471" s="259"/>
      <c r="Q471" s="126"/>
    </row>
    <row r="472" spans="1:17" ht="20.100000000000001" customHeight="1" x14ac:dyDescent="0.25">
      <c r="A472" s="243">
        <v>466</v>
      </c>
      <c r="B472" s="277" t="str">
        <f>IF(OCS!B471="","",OCS!B471)</f>
        <v/>
      </c>
      <c r="C472" s="277" t="str">
        <f>IF(OCS!C471="","",OCS!C471)</f>
        <v/>
      </c>
      <c r="D472" s="307" t="str">
        <f>IF(OCS!D471="","",OCS!D471)</f>
        <v/>
      </c>
      <c r="E472" s="307" t="str">
        <f>IF(OCS!E471="","",OCS!E471)</f>
        <v/>
      </c>
      <c r="F472" s="277" t="str">
        <f>IF(OCS!F471="","",OCS!F471)</f>
        <v/>
      </c>
      <c r="G472" s="277" t="str">
        <f>IF(OCS!G471="","",OCS!G471)</f>
        <v/>
      </c>
      <c r="H472" s="122"/>
      <c r="I472" s="89"/>
      <c r="J472" s="89"/>
      <c r="K472" s="118" t="str">
        <f t="shared" si="38"/>
        <v/>
      </c>
      <c r="L472" s="118" t="str">
        <f t="shared" si="39"/>
        <v/>
      </c>
      <c r="M472" s="254" t="str">
        <f t="shared" si="40"/>
        <v/>
      </c>
      <c r="N472" s="285" t="str">
        <f t="shared" si="41"/>
        <v/>
      </c>
      <c r="O472" s="287" t="str">
        <f t="shared" si="42"/>
        <v/>
      </c>
      <c r="P472" s="259"/>
      <c r="Q472" s="126"/>
    </row>
    <row r="473" spans="1:17" ht="20.100000000000001" customHeight="1" x14ac:dyDescent="0.25">
      <c r="A473" s="243">
        <v>467</v>
      </c>
      <c r="B473" s="277" t="str">
        <f>IF(OCS!B472="","",OCS!B472)</f>
        <v/>
      </c>
      <c r="C473" s="277" t="str">
        <f>IF(OCS!C472="","",OCS!C472)</f>
        <v/>
      </c>
      <c r="D473" s="307" t="str">
        <f>IF(OCS!D472="","",OCS!D472)</f>
        <v/>
      </c>
      <c r="E473" s="307" t="str">
        <f>IF(OCS!E472="","",OCS!E472)</f>
        <v/>
      </c>
      <c r="F473" s="277" t="str">
        <f>IF(OCS!F472="","",OCS!F472)</f>
        <v/>
      </c>
      <c r="G473" s="277" t="str">
        <f>IF(OCS!G472="","",OCS!G472)</f>
        <v/>
      </c>
      <c r="H473" s="122"/>
      <c r="I473" s="89"/>
      <c r="J473" s="89"/>
      <c r="K473" s="118" t="str">
        <f t="shared" si="38"/>
        <v/>
      </c>
      <c r="L473" s="118" t="str">
        <f t="shared" si="39"/>
        <v/>
      </c>
      <c r="M473" s="254" t="str">
        <f t="shared" si="40"/>
        <v/>
      </c>
      <c r="N473" s="285" t="str">
        <f t="shared" si="41"/>
        <v/>
      </c>
      <c r="O473" s="287" t="str">
        <f t="shared" si="42"/>
        <v/>
      </c>
      <c r="P473" s="259"/>
      <c r="Q473" s="126"/>
    </row>
    <row r="474" spans="1:17" ht="20.100000000000001" customHeight="1" x14ac:dyDescent="0.25">
      <c r="A474" s="243">
        <v>468</v>
      </c>
      <c r="B474" s="277" t="str">
        <f>IF(OCS!B473="","",OCS!B473)</f>
        <v/>
      </c>
      <c r="C474" s="277" t="str">
        <f>IF(OCS!C473="","",OCS!C473)</f>
        <v/>
      </c>
      <c r="D474" s="307" t="str">
        <f>IF(OCS!D473="","",OCS!D473)</f>
        <v/>
      </c>
      <c r="E474" s="307" t="str">
        <f>IF(OCS!E473="","",OCS!E473)</f>
        <v/>
      </c>
      <c r="F474" s="277" t="str">
        <f>IF(OCS!F473="","",OCS!F473)</f>
        <v/>
      </c>
      <c r="G474" s="277" t="str">
        <f>IF(OCS!G473="","",OCS!G473)</f>
        <v/>
      </c>
      <c r="H474" s="122"/>
      <c r="I474" s="89"/>
      <c r="J474" s="89"/>
      <c r="K474" s="118" t="str">
        <f t="shared" si="38"/>
        <v/>
      </c>
      <c r="L474" s="118" t="str">
        <f t="shared" si="39"/>
        <v/>
      </c>
      <c r="M474" s="254" t="str">
        <f t="shared" si="40"/>
        <v/>
      </c>
      <c r="N474" s="285" t="str">
        <f t="shared" si="41"/>
        <v/>
      </c>
      <c r="O474" s="287" t="str">
        <f t="shared" si="42"/>
        <v/>
      </c>
      <c r="P474" s="259"/>
      <c r="Q474" s="126"/>
    </row>
    <row r="475" spans="1:17" ht="20.100000000000001" customHeight="1" x14ac:dyDescent="0.25">
      <c r="A475" s="243">
        <v>469</v>
      </c>
      <c r="B475" s="277" t="str">
        <f>IF(OCS!B474="","",OCS!B474)</f>
        <v/>
      </c>
      <c r="C475" s="277" t="str">
        <f>IF(OCS!C474="","",OCS!C474)</f>
        <v/>
      </c>
      <c r="D475" s="307" t="str">
        <f>IF(OCS!D474="","",OCS!D474)</f>
        <v/>
      </c>
      <c r="E475" s="307" t="str">
        <f>IF(OCS!E474="","",OCS!E474)</f>
        <v/>
      </c>
      <c r="F475" s="277" t="str">
        <f>IF(OCS!F474="","",OCS!F474)</f>
        <v/>
      </c>
      <c r="G475" s="277" t="str">
        <f>IF(OCS!G474="","",OCS!G474)</f>
        <v/>
      </c>
      <c r="H475" s="122"/>
      <c r="I475" s="89"/>
      <c r="J475" s="89"/>
      <c r="K475" s="118" t="str">
        <f t="shared" si="38"/>
        <v/>
      </c>
      <c r="L475" s="118" t="str">
        <f t="shared" si="39"/>
        <v/>
      </c>
      <c r="M475" s="254" t="str">
        <f t="shared" si="40"/>
        <v/>
      </c>
      <c r="N475" s="285" t="str">
        <f t="shared" si="41"/>
        <v/>
      </c>
      <c r="O475" s="287" t="str">
        <f t="shared" si="42"/>
        <v/>
      </c>
      <c r="P475" s="259"/>
      <c r="Q475" s="126"/>
    </row>
    <row r="476" spans="1:17" ht="20.100000000000001" customHeight="1" x14ac:dyDescent="0.25">
      <c r="A476" s="243">
        <v>470</v>
      </c>
      <c r="B476" s="277" t="str">
        <f>IF(OCS!B475="","",OCS!B475)</f>
        <v/>
      </c>
      <c r="C476" s="277" t="str">
        <f>IF(OCS!C475="","",OCS!C475)</f>
        <v/>
      </c>
      <c r="D476" s="307" t="str">
        <f>IF(OCS!D475="","",OCS!D475)</f>
        <v/>
      </c>
      <c r="E476" s="307" t="str">
        <f>IF(OCS!E475="","",OCS!E475)</f>
        <v/>
      </c>
      <c r="F476" s="277" t="str">
        <f>IF(OCS!F475="","",OCS!F475)</f>
        <v/>
      </c>
      <c r="G476" s="277" t="str">
        <f>IF(OCS!G475="","",OCS!G475)</f>
        <v/>
      </c>
      <c r="H476" s="122"/>
      <c r="I476" s="89"/>
      <c r="J476" s="89"/>
      <c r="K476" s="118" t="str">
        <f t="shared" si="38"/>
        <v/>
      </c>
      <c r="L476" s="118" t="str">
        <f t="shared" si="39"/>
        <v/>
      </c>
      <c r="M476" s="254" t="str">
        <f t="shared" si="40"/>
        <v/>
      </c>
      <c r="N476" s="285" t="str">
        <f t="shared" si="41"/>
        <v/>
      </c>
      <c r="O476" s="287" t="str">
        <f t="shared" si="42"/>
        <v/>
      </c>
      <c r="P476" s="259"/>
      <c r="Q476" s="126"/>
    </row>
    <row r="477" spans="1:17" ht="20.100000000000001" customHeight="1" x14ac:dyDescent="0.25">
      <c r="A477" s="243">
        <v>471</v>
      </c>
      <c r="B477" s="277" t="str">
        <f>IF(OCS!B476="","",OCS!B476)</f>
        <v/>
      </c>
      <c r="C477" s="277" t="str">
        <f>IF(OCS!C476="","",OCS!C476)</f>
        <v/>
      </c>
      <c r="D477" s="307" t="str">
        <f>IF(OCS!D476="","",OCS!D476)</f>
        <v/>
      </c>
      <c r="E477" s="307" t="str">
        <f>IF(OCS!E476="","",OCS!E476)</f>
        <v/>
      </c>
      <c r="F477" s="277" t="str">
        <f>IF(OCS!F476="","",OCS!F476)</f>
        <v/>
      </c>
      <c r="G477" s="277" t="str">
        <f>IF(OCS!G476="","",OCS!G476)</f>
        <v/>
      </c>
      <c r="H477" s="122"/>
      <c r="I477" s="89"/>
      <c r="J477" s="89"/>
      <c r="K477" s="118" t="str">
        <f t="shared" si="38"/>
        <v/>
      </c>
      <c r="L477" s="118" t="str">
        <f t="shared" si="39"/>
        <v/>
      </c>
      <c r="M477" s="254" t="str">
        <f t="shared" si="40"/>
        <v/>
      </c>
      <c r="N477" s="285" t="str">
        <f t="shared" si="41"/>
        <v/>
      </c>
      <c r="O477" s="287" t="str">
        <f t="shared" si="42"/>
        <v/>
      </c>
      <c r="P477" s="259"/>
      <c r="Q477" s="126"/>
    </row>
    <row r="478" spans="1:17" ht="20.100000000000001" customHeight="1" x14ac:dyDescent="0.25">
      <c r="A478" s="243">
        <v>472</v>
      </c>
      <c r="B478" s="277" t="str">
        <f>IF(OCS!B477="","",OCS!B477)</f>
        <v/>
      </c>
      <c r="C478" s="277" t="str">
        <f>IF(OCS!C477="","",OCS!C477)</f>
        <v/>
      </c>
      <c r="D478" s="307" t="str">
        <f>IF(OCS!D477="","",OCS!D477)</f>
        <v/>
      </c>
      <c r="E478" s="307" t="str">
        <f>IF(OCS!E477="","",OCS!E477)</f>
        <v/>
      </c>
      <c r="F478" s="277" t="str">
        <f>IF(OCS!F477="","",OCS!F477)</f>
        <v/>
      </c>
      <c r="G478" s="277" t="str">
        <f>IF(OCS!G477="","",OCS!G477)</f>
        <v/>
      </c>
      <c r="H478" s="122"/>
      <c r="I478" s="89"/>
      <c r="J478" s="89"/>
      <c r="K478" s="118" t="str">
        <f t="shared" si="38"/>
        <v/>
      </c>
      <c r="L478" s="118" t="str">
        <f t="shared" si="39"/>
        <v/>
      </c>
      <c r="M478" s="254" t="str">
        <f t="shared" si="40"/>
        <v/>
      </c>
      <c r="N478" s="285" t="str">
        <f t="shared" si="41"/>
        <v/>
      </c>
      <c r="O478" s="287" t="str">
        <f t="shared" si="42"/>
        <v/>
      </c>
      <c r="P478" s="259"/>
      <c r="Q478" s="126"/>
    </row>
    <row r="479" spans="1:17" ht="20.100000000000001" customHeight="1" x14ac:dyDescent="0.25">
      <c r="A479" s="243">
        <v>473</v>
      </c>
      <c r="B479" s="277" t="str">
        <f>IF(OCS!B478="","",OCS!B478)</f>
        <v/>
      </c>
      <c r="C479" s="277" t="str">
        <f>IF(OCS!C478="","",OCS!C478)</f>
        <v/>
      </c>
      <c r="D479" s="307" t="str">
        <f>IF(OCS!D478="","",OCS!D478)</f>
        <v/>
      </c>
      <c r="E479" s="307" t="str">
        <f>IF(OCS!E478="","",OCS!E478)</f>
        <v/>
      </c>
      <c r="F479" s="277" t="str">
        <f>IF(OCS!F478="","",OCS!F478)</f>
        <v/>
      </c>
      <c r="G479" s="277" t="str">
        <f>IF(OCS!G478="","",OCS!G478)</f>
        <v/>
      </c>
      <c r="H479" s="122"/>
      <c r="I479" s="89"/>
      <c r="J479" s="89"/>
      <c r="K479" s="118" t="str">
        <f t="shared" si="38"/>
        <v/>
      </c>
      <c r="L479" s="118" t="str">
        <f t="shared" si="39"/>
        <v/>
      </c>
      <c r="M479" s="254" t="str">
        <f t="shared" si="40"/>
        <v/>
      </c>
      <c r="N479" s="285" t="str">
        <f t="shared" si="41"/>
        <v/>
      </c>
      <c r="O479" s="287" t="str">
        <f t="shared" si="42"/>
        <v/>
      </c>
      <c r="P479" s="259"/>
      <c r="Q479" s="126"/>
    </row>
    <row r="480" spans="1:17" ht="20.100000000000001" customHeight="1" x14ac:dyDescent="0.25">
      <c r="A480" s="243">
        <v>474</v>
      </c>
      <c r="B480" s="277" t="str">
        <f>IF(OCS!B479="","",OCS!B479)</f>
        <v/>
      </c>
      <c r="C480" s="277" t="str">
        <f>IF(OCS!C479="","",OCS!C479)</f>
        <v/>
      </c>
      <c r="D480" s="307" t="str">
        <f>IF(OCS!D479="","",OCS!D479)</f>
        <v/>
      </c>
      <c r="E480" s="307" t="str">
        <f>IF(OCS!E479="","",OCS!E479)</f>
        <v/>
      </c>
      <c r="F480" s="277" t="str">
        <f>IF(OCS!F479="","",OCS!F479)</f>
        <v/>
      </c>
      <c r="G480" s="277" t="str">
        <f>IF(OCS!G479="","",OCS!G479)</f>
        <v/>
      </c>
      <c r="H480" s="122"/>
      <c r="I480" s="89"/>
      <c r="J480" s="89"/>
      <c r="K480" s="118" t="str">
        <f t="shared" si="38"/>
        <v/>
      </c>
      <c r="L480" s="118" t="str">
        <f t="shared" si="39"/>
        <v/>
      </c>
      <c r="M480" s="254" t="str">
        <f t="shared" si="40"/>
        <v/>
      </c>
      <c r="N480" s="285" t="str">
        <f t="shared" si="41"/>
        <v/>
      </c>
      <c r="O480" s="287" t="str">
        <f t="shared" si="42"/>
        <v/>
      </c>
      <c r="P480" s="259"/>
      <c r="Q480" s="126"/>
    </row>
    <row r="481" spans="1:17" ht="20.100000000000001" customHeight="1" x14ac:dyDescent="0.25">
      <c r="A481" s="243">
        <v>475</v>
      </c>
      <c r="B481" s="277" t="str">
        <f>IF(OCS!B480="","",OCS!B480)</f>
        <v/>
      </c>
      <c r="C481" s="277" t="str">
        <f>IF(OCS!C480="","",OCS!C480)</f>
        <v/>
      </c>
      <c r="D481" s="307" t="str">
        <f>IF(OCS!D480="","",OCS!D480)</f>
        <v/>
      </c>
      <c r="E481" s="307" t="str">
        <f>IF(OCS!E480="","",OCS!E480)</f>
        <v/>
      </c>
      <c r="F481" s="277" t="str">
        <f>IF(OCS!F480="","",OCS!F480)</f>
        <v/>
      </c>
      <c r="G481" s="277" t="str">
        <f>IF(OCS!G480="","",OCS!G480)</f>
        <v/>
      </c>
      <c r="H481" s="122"/>
      <c r="I481" s="89"/>
      <c r="J481" s="89"/>
      <c r="K481" s="118" t="str">
        <f t="shared" si="38"/>
        <v/>
      </c>
      <c r="L481" s="118" t="str">
        <f t="shared" si="39"/>
        <v/>
      </c>
      <c r="M481" s="254" t="str">
        <f t="shared" si="40"/>
        <v/>
      </c>
      <c r="N481" s="285" t="str">
        <f t="shared" si="41"/>
        <v/>
      </c>
      <c r="O481" s="287" t="str">
        <f t="shared" si="42"/>
        <v/>
      </c>
      <c r="P481" s="259"/>
      <c r="Q481" s="126"/>
    </row>
    <row r="482" spans="1:17" ht="20.100000000000001" customHeight="1" x14ac:dyDescent="0.25">
      <c r="A482" s="243">
        <v>476</v>
      </c>
      <c r="B482" s="277" t="str">
        <f>IF(OCS!B481="","",OCS!B481)</f>
        <v/>
      </c>
      <c r="C482" s="277" t="str">
        <f>IF(OCS!C481="","",OCS!C481)</f>
        <v/>
      </c>
      <c r="D482" s="307" t="str">
        <f>IF(OCS!D481="","",OCS!D481)</f>
        <v/>
      </c>
      <c r="E482" s="307" t="str">
        <f>IF(OCS!E481="","",OCS!E481)</f>
        <v/>
      </c>
      <c r="F482" s="277" t="str">
        <f>IF(OCS!F481="","",OCS!F481)</f>
        <v/>
      </c>
      <c r="G482" s="277" t="str">
        <f>IF(OCS!G481="","",OCS!G481)</f>
        <v/>
      </c>
      <c r="H482" s="122"/>
      <c r="I482" s="89"/>
      <c r="J482" s="89"/>
      <c r="K482" s="118" t="str">
        <f t="shared" si="38"/>
        <v/>
      </c>
      <c r="L482" s="118" t="str">
        <f t="shared" si="39"/>
        <v/>
      </c>
      <c r="M482" s="254" t="str">
        <f t="shared" si="40"/>
        <v/>
      </c>
      <c r="N482" s="285" t="str">
        <f t="shared" si="41"/>
        <v/>
      </c>
      <c r="O482" s="287" t="str">
        <f t="shared" si="42"/>
        <v/>
      </c>
      <c r="P482" s="259"/>
      <c r="Q482" s="126"/>
    </row>
    <row r="483" spans="1:17" ht="20.100000000000001" customHeight="1" x14ac:dyDescent="0.25">
      <c r="A483" s="243">
        <v>477</v>
      </c>
      <c r="B483" s="277" t="str">
        <f>IF(OCS!B482="","",OCS!B482)</f>
        <v/>
      </c>
      <c r="C483" s="277" t="str">
        <f>IF(OCS!C482="","",OCS!C482)</f>
        <v/>
      </c>
      <c r="D483" s="307" t="str">
        <f>IF(OCS!D482="","",OCS!D482)</f>
        <v/>
      </c>
      <c r="E483" s="307" t="str">
        <f>IF(OCS!E482="","",OCS!E482)</f>
        <v/>
      </c>
      <c r="F483" s="277" t="str">
        <f>IF(OCS!F482="","",OCS!F482)</f>
        <v/>
      </c>
      <c r="G483" s="277" t="str">
        <f>IF(OCS!G482="","",OCS!G482)</f>
        <v/>
      </c>
      <c r="H483" s="122"/>
      <c r="I483" s="89"/>
      <c r="J483" s="89"/>
      <c r="K483" s="118" t="str">
        <f t="shared" si="38"/>
        <v/>
      </c>
      <c r="L483" s="118" t="str">
        <f t="shared" si="39"/>
        <v/>
      </c>
      <c r="M483" s="254" t="str">
        <f t="shared" si="40"/>
        <v/>
      </c>
      <c r="N483" s="285" t="str">
        <f t="shared" si="41"/>
        <v/>
      </c>
      <c r="O483" s="287" t="str">
        <f t="shared" si="42"/>
        <v/>
      </c>
      <c r="P483" s="259"/>
      <c r="Q483" s="126"/>
    </row>
    <row r="484" spans="1:17" ht="20.100000000000001" customHeight="1" x14ac:dyDescent="0.25">
      <c r="A484" s="243">
        <v>478</v>
      </c>
      <c r="B484" s="277" t="str">
        <f>IF(OCS!B483="","",OCS!B483)</f>
        <v/>
      </c>
      <c r="C484" s="277" t="str">
        <f>IF(OCS!C483="","",OCS!C483)</f>
        <v/>
      </c>
      <c r="D484" s="307" t="str">
        <f>IF(OCS!D483="","",OCS!D483)</f>
        <v/>
      </c>
      <c r="E484" s="307" t="str">
        <f>IF(OCS!E483="","",OCS!E483)</f>
        <v/>
      </c>
      <c r="F484" s="277" t="str">
        <f>IF(OCS!F483="","",OCS!F483)</f>
        <v/>
      </c>
      <c r="G484" s="277" t="str">
        <f>IF(OCS!G483="","",OCS!G483)</f>
        <v/>
      </c>
      <c r="H484" s="122"/>
      <c r="I484" s="89"/>
      <c r="J484" s="89"/>
      <c r="K484" s="118" t="str">
        <f t="shared" si="38"/>
        <v/>
      </c>
      <c r="L484" s="118" t="str">
        <f t="shared" si="39"/>
        <v/>
      </c>
      <c r="M484" s="254" t="str">
        <f t="shared" si="40"/>
        <v/>
      </c>
      <c r="N484" s="285" t="str">
        <f t="shared" si="41"/>
        <v/>
      </c>
      <c r="O484" s="287" t="str">
        <f t="shared" si="42"/>
        <v/>
      </c>
      <c r="P484" s="259"/>
      <c r="Q484" s="126"/>
    </row>
    <row r="485" spans="1:17" ht="20.100000000000001" customHeight="1" x14ac:dyDescent="0.25">
      <c r="A485" s="243">
        <v>479</v>
      </c>
      <c r="B485" s="277" t="str">
        <f>IF(OCS!B484="","",OCS!B484)</f>
        <v/>
      </c>
      <c r="C485" s="277" t="str">
        <f>IF(OCS!C484="","",OCS!C484)</f>
        <v/>
      </c>
      <c r="D485" s="307" t="str">
        <f>IF(OCS!D484="","",OCS!D484)</f>
        <v/>
      </c>
      <c r="E485" s="307" t="str">
        <f>IF(OCS!E484="","",OCS!E484)</f>
        <v/>
      </c>
      <c r="F485" s="277" t="str">
        <f>IF(OCS!F484="","",OCS!F484)</f>
        <v/>
      </c>
      <c r="G485" s="277" t="str">
        <f>IF(OCS!G484="","",OCS!G484)</f>
        <v/>
      </c>
      <c r="H485" s="122"/>
      <c r="I485" s="89"/>
      <c r="J485" s="89"/>
      <c r="K485" s="118" t="str">
        <f t="shared" si="38"/>
        <v/>
      </c>
      <c r="L485" s="118" t="str">
        <f t="shared" si="39"/>
        <v/>
      </c>
      <c r="M485" s="254" t="str">
        <f t="shared" si="40"/>
        <v/>
      </c>
      <c r="N485" s="285" t="str">
        <f t="shared" si="41"/>
        <v/>
      </c>
      <c r="O485" s="287" t="str">
        <f t="shared" si="42"/>
        <v/>
      </c>
      <c r="P485" s="259"/>
      <c r="Q485" s="126"/>
    </row>
    <row r="486" spans="1:17" ht="20.100000000000001" customHeight="1" x14ac:dyDescent="0.25">
      <c r="A486" s="243">
        <v>480</v>
      </c>
      <c r="B486" s="277" t="str">
        <f>IF(OCS!B485="","",OCS!B485)</f>
        <v/>
      </c>
      <c r="C486" s="277" t="str">
        <f>IF(OCS!C485="","",OCS!C485)</f>
        <v/>
      </c>
      <c r="D486" s="307" t="str">
        <f>IF(OCS!D485="","",OCS!D485)</f>
        <v/>
      </c>
      <c r="E486" s="307" t="str">
        <f>IF(OCS!E485="","",OCS!E485)</f>
        <v/>
      </c>
      <c r="F486" s="277" t="str">
        <f>IF(OCS!F485="","",OCS!F485)</f>
        <v/>
      </c>
      <c r="G486" s="277" t="str">
        <f>IF(OCS!G485="","",OCS!G485)</f>
        <v/>
      </c>
      <c r="H486" s="122"/>
      <c r="I486" s="89"/>
      <c r="J486" s="89"/>
      <c r="K486" s="118" t="str">
        <f t="shared" si="38"/>
        <v/>
      </c>
      <c r="L486" s="118" t="str">
        <f t="shared" si="39"/>
        <v/>
      </c>
      <c r="M486" s="254" t="str">
        <f t="shared" si="40"/>
        <v/>
      </c>
      <c r="N486" s="285" t="str">
        <f t="shared" si="41"/>
        <v/>
      </c>
      <c r="O486" s="287" t="str">
        <f t="shared" si="42"/>
        <v/>
      </c>
      <c r="P486" s="259"/>
      <c r="Q486" s="126"/>
    </row>
    <row r="487" spans="1:17" ht="20.100000000000001" customHeight="1" x14ac:dyDescent="0.25">
      <c r="A487" s="243">
        <v>481</v>
      </c>
      <c r="B487" s="277" t="str">
        <f>IF(OCS!B486="","",OCS!B486)</f>
        <v/>
      </c>
      <c r="C487" s="277" t="str">
        <f>IF(OCS!C486="","",OCS!C486)</f>
        <v/>
      </c>
      <c r="D487" s="307" t="str">
        <f>IF(OCS!D486="","",OCS!D486)</f>
        <v/>
      </c>
      <c r="E487" s="307" t="str">
        <f>IF(OCS!E486="","",OCS!E486)</f>
        <v/>
      </c>
      <c r="F487" s="277" t="str">
        <f>IF(OCS!F486="","",OCS!F486)</f>
        <v/>
      </c>
      <c r="G487" s="277" t="str">
        <f>IF(OCS!G486="","",OCS!G486)</f>
        <v/>
      </c>
      <c r="H487" s="122"/>
      <c r="I487" s="89"/>
      <c r="J487" s="89"/>
      <c r="K487" s="118" t="str">
        <f t="shared" si="38"/>
        <v/>
      </c>
      <c r="L487" s="118" t="str">
        <f t="shared" si="39"/>
        <v/>
      </c>
      <c r="M487" s="254" t="str">
        <f t="shared" si="40"/>
        <v/>
      </c>
      <c r="N487" s="285" t="str">
        <f t="shared" si="41"/>
        <v/>
      </c>
      <c r="O487" s="287" t="str">
        <f t="shared" si="42"/>
        <v/>
      </c>
      <c r="P487" s="259"/>
      <c r="Q487" s="126"/>
    </row>
    <row r="488" spans="1:17" ht="20.100000000000001" customHeight="1" x14ac:dyDescent="0.25">
      <c r="A488" s="243">
        <v>482</v>
      </c>
      <c r="B488" s="277" t="str">
        <f>IF(OCS!B487="","",OCS!B487)</f>
        <v/>
      </c>
      <c r="C488" s="277" t="str">
        <f>IF(OCS!C487="","",OCS!C487)</f>
        <v/>
      </c>
      <c r="D488" s="307" t="str">
        <f>IF(OCS!D487="","",OCS!D487)</f>
        <v/>
      </c>
      <c r="E488" s="307" t="str">
        <f>IF(OCS!E487="","",OCS!E487)</f>
        <v/>
      </c>
      <c r="F488" s="277" t="str">
        <f>IF(OCS!F487="","",OCS!F487)</f>
        <v/>
      </c>
      <c r="G488" s="277" t="str">
        <f>IF(OCS!G487="","",OCS!G487)</f>
        <v/>
      </c>
      <c r="H488" s="122"/>
      <c r="I488" s="89"/>
      <c r="J488" s="89"/>
      <c r="K488" s="118" t="str">
        <f t="shared" si="38"/>
        <v/>
      </c>
      <c r="L488" s="118" t="str">
        <f t="shared" si="39"/>
        <v/>
      </c>
      <c r="M488" s="254" t="str">
        <f t="shared" si="40"/>
        <v/>
      </c>
      <c r="N488" s="285" t="str">
        <f t="shared" si="41"/>
        <v/>
      </c>
      <c r="O488" s="287" t="str">
        <f t="shared" si="42"/>
        <v/>
      </c>
      <c r="P488" s="259"/>
      <c r="Q488" s="126"/>
    </row>
    <row r="489" spans="1:17" ht="20.100000000000001" customHeight="1" x14ac:dyDescent="0.25">
      <c r="A489" s="243">
        <v>483</v>
      </c>
      <c r="B489" s="277" t="str">
        <f>IF(OCS!B488="","",OCS!B488)</f>
        <v/>
      </c>
      <c r="C489" s="277" t="str">
        <f>IF(OCS!C488="","",OCS!C488)</f>
        <v/>
      </c>
      <c r="D489" s="307" t="str">
        <f>IF(OCS!D488="","",OCS!D488)</f>
        <v/>
      </c>
      <c r="E489" s="307" t="str">
        <f>IF(OCS!E488="","",OCS!E488)</f>
        <v/>
      </c>
      <c r="F489" s="277" t="str">
        <f>IF(OCS!F488="","",OCS!F488)</f>
        <v/>
      </c>
      <c r="G489" s="277" t="str">
        <f>IF(OCS!G488="","",OCS!G488)</f>
        <v/>
      </c>
      <c r="H489" s="122"/>
      <c r="I489" s="89"/>
      <c r="J489" s="89"/>
      <c r="K489" s="118" t="str">
        <f t="shared" si="38"/>
        <v/>
      </c>
      <c r="L489" s="118" t="str">
        <f t="shared" si="39"/>
        <v/>
      </c>
      <c r="M489" s="254" t="str">
        <f t="shared" si="40"/>
        <v/>
      </c>
      <c r="N489" s="285" t="str">
        <f t="shared" si="41"/>
        <v/>
      </c>
      <c r="O489" s="287" t="str">
        <f t="shared" si="42"/>
        <v/>
      </c>
      <c r="P489" s="259"/>
      <c r="Q489" s="126"/>
    </row>
    <row r="490" spans="1:17" ht="20.100000000000001" customHeight="1" x14ac:dyDescent="0.25">
      <c r="A490" s="243">
        <v>484</v>
      </c>
      <c r="B490" s="277" t="str">
        <f>IF(OCS!B489="","",OCS!B489)</f>
        <v/>
      </c>
      <c r="C490" s="277" t="str">
        <f>IF(OCS!C489="","",OCS!C489)</f>
        <v/>
      </c>
      <c r="D490" s="307" t="str">
        <f>IF(OCS!D489="","",OCS!D489)</f>
        <v/>
      </c>
      <c r="E490" s="307" t="str">
        <f>IF(OCS!E489="","",OCS!E489)</f>
        <v/>
      </c>
      <c r="F490" s="277" t="str">
        <f>IF(OCS!F489="","",OCS!F489)</f>
        <v/>
      </c>
      <c r="G490" s="277" t="str">
        <f>IF(OCS!G489="","",OCS!G489)</f>
        <v/>
      </c>
      <c r="H490" s="122"/>
      <c r="I490" s="89"/>
      <c r="J490" s="89"/>
      <c r="K490" s="118" t="str">
        <f t="shared" si="38"/>
        <v/>
      </c>
      <c r="L490" s="118" t="str">
        <f t="shared" si="39"/>
        <v/>
      </c>
      <c r="M490" s="254" t="str">
        <f t="shared" si="40"/>
        <v/>
      </c>
      <c r="N490" s="285" t="str">
        <f t="shared" si="41"/>
        <v/>
      </c>
      <c r="O490" s="287" t="str">
        <f t="shared" si="42"/>
        <v/>
      </c>
      <c r="P490" s="259"/>
      <c r="Q490" s="126"/>
    </row>
    <row r="491" spans="1:17" ht="20.100000000000001" customHeight="1" x14ac:dyDescent="0.25">
      <c r="A491" s="243">
        <v>485</v>
      </c>
      <c r="B491" s="277" t="str">
        <f>IF(OCS!B490="","",OCS!B490)</f>
        <v/>
      </c>
      <c r="C491" s="277" t="str">
        <f>IF(OCS!C490="","",OCS!C490)</f>
        <v/>
      </c>
      <c r="D491" s="307" t="str">
        <f>IF(OCS!D490="","",OCS!D490)</f>
        <v/>
      </c>
      <c r="E491" s="307" t="str">
        <f>IF(OCS!E490="","",OCS!E490)</f>
        <v/>
      </c>
      <c r="F491" s="277" t="str">
        <f>IF(OCS!F490="","",OCS!F490)</f>
        <v/>
      </c>
      <c r="G491" s="277" t="str">
        <f>IF(OCS!G490="","",OCS!G490)</f>
        <v/>
      </c>
      <c r="H491" s="122"/>
      <c r="I491" s="89"/>
      <c r="J491" s="89"/>
      <c r="K491" s="118" t="str">
        <f t="shared" si="38"/>
        <v/>
      </c>
      <c r="L491" s="118" t="str">
        <f t="shared" si="39"/>
        <v/>
      </c>
      <c r="M491" s="254" t="str">
        <f t="shared" si="40"/>
        <v/>
      </c>
      <c r="N491" s="285" t="str">
        <f t="shared" si="41"/>
        <v/>
      </c>
      <c r="O491" s="287" t="str">
        <f t="shared" si="42"/>
        <v/>
      </c>
      <c r="P491" s="259"/>
      <c r="Q491" s="126"/>
    </row>
    <row r="492" spans="1:17" ht="20.100000000000001" customHeight="1" x14ac:dyDescent="0.25">
      <c r="A492" s="243">
        <v>486</v>
      </c>
      <c r="B492" s="277" t="str">
        <f>IF(OCS!B491="","",OCS!B491)</f>
        <v/>
      </c>
      <c r="C492" s="277" t="str">
        <f>IF(OCS!C491="","",OCS!C491)</f>
        <v/>
      </c>
      <c r="D492" s="307" t="str">
        <f>IF(OCS!D491="","",OCS!D491)</f>
        <v/>
      </c>
      <c r="E492" s="307" t="str">
        <f>IF(OCS!E491="","",OCS!E491)</f>
        <v/>
      </c>
      <c r="F492" s="277" t="str">
        <f>IF(OCS!F491="","",OCS!F491)</f>
        <v/>
      </c>
      <c r="G492" s="277" t="str">
        <f>IF(OCS!G491="","",OCS!G491)</f>
        <v/>
      </c>
      <c r="H492" s="122"/>
      <c r="I492" s="89"/>
      <c r="J492" s="89"/>
      <c r="K492" s="118" t="str">
        <f t="shared" si="38"/>
        <v/>
      </c>
      <c r="L492" s="118" t="str">
        <f t="shared" si="39"/>
        <v/>
      </c>
      <c r="M492" s="254" t="str">
        <f t="shared" si="40"/>
        <v/>
      </c>
      <c r="N492" s="285" t="str">
        <f t="shared" si="41"/>
        <v/>
      </c>
      <c r="O492" s="287" t="str">
        <f t="shared" si="42"/>
        <v/>
      </c>
      <c r="P492" s="259"/>
      <c r="Q492" s="126"/>
    </row>
    <row r="493" spans="1:17" ht="20.100000000000001" customHeight="1" x14ac:dyDescent="0.25">
      <c r="A493" s="243">
        <v>487</v>
      </c>
      <c r="B493" s="277" t="str">
        <f>IF(OCS!B492="","",OCS!B492)</f>
        <v/>
      </c>
      <c r="C493" s="277" t="str">
        <f>IF(OCS!C492="","",OCS!C492)</f>
        <v/>
      </c>
      <c r="D493" s="307" t="str">
        <f>IF(OCS!D492="","",OCS!D492)</f>
        <v/>
      </c>
      <c r="E493" s="307" t="str">
        <f>IF(OCS!E492="","",OCS!E492)</f>
        <v/>
      </c>
      <c r="F493" s="277" t="str">
        <f>IF(OCS!F492="","",OCS!F492)</f>
        <v/>
      </c>
      <c r="G493" s="277" t="str">
        <f>IF(OCS!G492="","",OCS!G492)</f>
        <v/>
      </c>
      <c r="H493" s="122"/>
      <c r="I493" s="89"/>
      <c r="J493" s="89"/>
      <c r="K493" s="118" t="str">
        <f t="shared" si="38"/>
        <v/>
      </c>
      <c r="L493" s="118" t="str">
        <f t="shared" si="39"/>
        <v/>
      </c>
      <c r="M493" s="254" t="str">
        <f t="shared" si="40"/>
        <v/>
      </c>
      <c r="N493" s="285" t="str">
        <f t="shared" si="41"/>
        <v/>
      </c>
      <c r="O493" s="287" t="str">
        <f t="shared" si="42"/>
        <v/>
      </c>
      <c r="P493" s="259"/>
      <c r="Q493" s="126"/>
    </row>
    <row r="494" spans="1:17" ht="20.100000000000001" customHeight="1" x14ac:dyDescent="0.25">
      <c r="A494" s="243">
        <v>488</v>
      </c>
      <c r="B494" s="277" t="str">
        <f>IF(OCS!B493="","",OCS!B493)</f>
        <v/>
      </c>
      <c r="C494" s="277" t="str">
        <f>IF(OCS!C493="","",OCS!C493)</f>
        <v/>
      </c>
      <c r="D494" s="307" t="str">
        <f>IF(OCS!D493="","",OCS!D493)</f>
        <v/>
      </c>
      <c r="E494" s="307" t="str">
        <f>IF(OCS!E493="","",OCS!E493)</f>
        <v/>
      </c>
      <c r="F494" s="277" t="str">
        <f>IF(OCS!F493="","",OCS!F493)</f>
        <v/>
      </c>
      <c r="G494" s="277" t="str">
        <f>IF(OCS!G493="","",OCS!G493)</f>
        <v/>
      </c>
      <c r="H494" s="122"/>
      <c r="I494" s="89"/>
      <c r="J494" s="89"/>
      <c r="K494" s="118" t="str">
        <f t="shared" si="38"/>
        <v/>
      </c>
      <c r="L494" s="118" t="str">
        <f t="shared" si="39"/>
        <v/>
      </c>
      <c r="M494" s="254" t="str">
        <f t="shared" si="40"/>
        <v/>
      </c>
      <c r="N494" s="285" t="str">
        <f t="shared" si="41"/>
        <v/>
      </c>
      <c r="O494" s="287" t="str">
        <f t="shared" si="42"/>
        <v/>
      </c>
      <c r="P494" s="259"/>
      <c r="Q494" s="126"/>
    </row>
    <row r="495" spans="1:17" ht="20.100000000000001" customHeight="1" x14ac:dyDescent="0.25">
      <c r="A495" s="243">
        <v>489</v>
      </c>
      <c r="B495" s="277" t="str">
        <f>IF(OCS!B494="","",OCS!B494)</f>
        <v/>
      </c>
      <c r="C495" s="277" t="str">
        <f>IF(OCS!C494="","",OCS!C494)</f>
        <v/>
      </c>
      <c r="D495" s="307" t="str">
        <f>IF(OCS!D494="","",OCS!D494)</f>
        <v/>
      </c>
      <c r="E495" s="307" t="str">
        <f>IF(OCS!E494="","",OCS!E494)</f>
        <v/>
      </c>
      <c r="F495" s="277" t="str">
        <f>IF(OCS!F494="","",OCS!F494)</f>
        <v/>
      </c>
      <c r="G495" s="277" t="str">
        <f>IF(OCS!G494="","",OCS!G494)</f>
        <v/>
      </c>
      <c r="H495" s="122"/>
      <c r="I495" s="89"/>
      <c r="J495" s="89"/>
      <c r="K495" s="118" t="str">
        <f t="shared" si="38"/>
        <v/>
      </c>
      <c r="L495" s="118" t="str">
        <f t="shared" si="39"/>
        <v/>
      </c>
      <c r="M495" s="254" t="str">
        <f t="shared" si="40"/>
        <v/>
      </c>
      <c r="N495" s="285" t="str">
        <f t="shared" si="41"/>
        <v/>
      </c>
      <c r="O495" s="287" t="str">
        <f t="shared" si="42"/>
        <v/>
      </c>
      <c r="P495" s="259"/>
      <c r="Q495" s="126"/>
    </row>
    <row r="496" spans="1:17" ht="20.100000000000001" customHeight="1" x14ac:dyDescent="0.25">
      <c r="A496" s="243">
        <v>490</v>
      </c>
      <c r="B496" s="277" t="str">
        <f>IF(OCS!B495="","",OCS!B495)</f>
        <v/>
      </c>
      <c r="C496" s="277" t="str">
        <f>IF(OCS!C495="","",OCS!C495)</f>
        <v/>
      </c>
      <c r="D496" s="307" t="str">
        <f>IF(OCS!D495="","",OCS!D495)</f>
        <v/>
      </c>
      <c r="E496" s="307" t="str">
        <f>IF(OCS!E495="","",OCS!E495)</f>
        <v/>
      </c>
      <c r="F496" s="277" t="str">
        <f>IF(OCS!F495="","",OCS!F495)</f>
        <v/>
      </c>
      <c r="G496" s="277" t="str">
        <f>IF(OCS!G495="","",OCS!G495)</f>
        <v/>
      </c>
      <c r="H496" s="122"/>
      <c r="I496" s="89"/>
      <c r="J496" s="89"/>
      <c r="K496" s="118" t="str">
        <f t="shared" si="38"/>
        <v/>
      </c>
      <c r="L496" s="118" t="str">
        <f t="shared" si="39"/>
        <v/>
      </c>
      <c r="M496" s="254" t="str">
        <f t="shared" si="40"/>
        <v/>
      </c>
      <c r="N496" s="285" t="str">
        <f t="shared" si="41"/>
        <v/>
      </c>
      <c r="O496" s="287" t="str">
        <f t="shared" si="42"/>
        <v/>
      </c>
      <c r="P496" s="259"/>
      <c r="Q496" s="126"/>
    </row>
    <row r="497" spans="1:25" ht="20.100000000000001" customHeight="1" x14ac:dyDescent="0.25">
      <c r="A497" s="243">
        <v>491</v>
      </c>
      <c r="B497" s="277" t="str">
        <f>IF(OCS!B496="","",OCS!B496)</f>
        <v/>
      </c>
      <c r="C497" s="277" t="str">
        <f>IF(OCS!C496="","",OCS!C496)</f>
        <v/>
      </c>
      <c r="D497" s="307" t="str">
        <f>IF(OCS!D496="","",OCS!D496)</f>
        <v/>
      </c>
      <c r="E497" s="307" t="str">
        <f>IF(OCS!E496="","",OCS!E496)</f>
        <v/>
      </c>
      <c r="F497" s="277" t="str">
        <f>IF(OCS!F496="","",OCS!F496)</f>
        <v/>
      </c>
      <c r="G497" s="277" t="str">
        <f>IF(OCS!G496="","",OCS!G496)</f>
        <v/>
      </c>
      <c r="H497" s="122"/>
      <c r="I497" s="89"/>
      <c r="J497" s="89"/>
      <c r="K497" s="118" t="str">
        <f t="shared" si="38"/>
        <v/>
      </c>
      <c r="L497" s="118" t="str">
        <f t="shared" si="39"/>
        <v/>
      </c>
      <c r="M497" s="254" t="str">
        <f t="shared" si="40"/>
        <v/>
      </c>
      <c r="N497" s="285" t="str">
        <f t="shared" si="41"/>
        <v/>
      </c>
      <c r="O497" s="287" t="str">
        <f t="shared" si="42"/>
        <v/>
      </c>
      <c r="P497" s="259"/>
      <c r="Q497" s="126"/>
    </row>
    <row r="498" spans="1:25" ht="20.100000000000001" customHeight="1" x14ac:dyDescent="0.25">
      <c r="A498" s="243">
        <v>492</v>
      </c>
      <c r="B498" s="277" t="str">
        <f>IF(OCS!B497="","",OCS!B497)</f>
        <v/>
      </c>
      <c r="C498" s="277" t="str">
        <f>IF(OCS!C497="","",OCS!C497)</f>
        <v/>
      </c>
      <c r="D498" s="307" t="str">
        <f>IF(OCS!D497="","",OCS!D497)</f>
        <v/>
      </c>
      <c r="E498" s="307" t="str">
        <f>IF(OCS!E497="","",OCS!E497)</f>
        <v/>
      </c>
      <c r="F498" s="277" t="str">
        <f>IF(OCS!F497="","",OCS!F497)</f>
        <v/>
      </c>
      <c r="G498" s="277" t="str">
        <f>IF(OCS!G497="","",OCS!G497)</f>
        <v/>
      </c>
      <c r="H498" s="122"/>
      <c r="I498" s="89"/>
      <c r="J498" s="89"/>
      <c r="K498" s="118" t="str">
        <f t="shared" si="38"/>
        <v/>
      </c>
      <c r="L498" s="118" t="str">
        <f t="shared" si="39"/>
        <v/>
      </c>
      <c r="M498" s="254" t="str">
        <f t="shared" si="40"/>
        <v/>
      </c>
      <c r="N498" s="285" t="str">
        <f t="shared" si="41"/>
        <v/>
      </c>
      <c r="O498" s="287" t="str">
        <f t="shared" si="42"/>
        <v/>
      </c>
      <c r="P498" s="259"/>
      <c r="Q498" s="126"/>
    </row>
    <row r="499" spans="1:25" ht="20.100000000000001" customHeight="1" x14ac:dyDescent="0.25">
      <c r="A499" s="243">
        <v>493</v>
      </c>
      <c r="B499" s="277" t="str">
        <f>IF(OCS!B498="","",OCS!B498)</f>
        <v/>
      </c>
      <c r="C499" s="277" t="str">
        <f>IF(OCS!C498="","",OCS!C498)</f>
        <v/>
      </c>
      <c r="D499" s="307" t="str">
        <f>IF(OCS!D498="","",OCS!D498)</f>
        <v/>
      </c>
      <c r="E499" s="307" t="str">
        <f>IF(OCS!E498="","",OCS!E498)</f>
        <v/>
      </c>
      <c r="F499" s="277" t="str">
        <f>IF(OCS!F498="","",OCS!F498)</f>
        <v/>
      </c>
      <c r="G499" s="277" t="str">
        <f>IF(OCS!G498="","",OCS!G498)</f>
        <v/>
      </c>
      <c r="H499" s="122"/>
      <c r="I499" s="89"/>
      <c r="J499" s="89"/>
      <c r="K499" s="118" t="str">
        <f t="shared" si="38"/>
        <v/>
      </c>
      <c r="L499" s="118" t="str">
        <f t="shared" si="39"/>
        <v/>
      </c>
      <c r="M499" s="254" t="str">
        <f t="shared" si="40"/>
        <v/>
      </c>
      <c r="N499" s="285" t="str">
        <f t="shared" si="41"/>
        <v/>
      </c>
      <c r="O499" s="287" t="str">
        <f t="shared" si="42"/>
        <v/>
      </c>
      <c r="P499" s="259"/>
      <c r="Q499" s="126"/>
    </row>
    <row r="500" spans="1:25" ht="20.100000000000001" customHeight="1" x14ac:dyDescent="0.25">
      <c r="A500" s="243">
        <v>494</v>
      </c>
      <c r="B500" s="277" t="str">
        <f>IF(OCS!B499="","",OCS!B499)</f>
        <v/>
      </c>
      <c r="C500" s="277" t="str">
        <f>IF(OCS!C499="","",OCS!C499)</f>
        <v/>
      </c>
      <c r="D500" s="307" t="str">
        <f>IF(OCS!D499="","",OCS!D499)</f>
        <v/>
      </c>
      <c r="E500" s="307" t="str">
        <f>IF(OCS!E499="","",OCS!E499)</f>
        <v/>
      </c>
      <c r="F500" s="277" t="str">
        <f>IF(OCS!F499="","",OCS!F499)</f>
        <v/>
      </c>
      <c r="G500" s="277" t="str">
        <f>IF(OCS!G499="","",OCS!G499)</f>
        <v/>
      </c>
      <c r="H500" s="122"/>
      <c r="I500" s="89"/>
      <c r="J500" s="89"/>
      <c r="K500" s="118" t="str">
        <f t="shared" si="38"/>
        <v/>
      </c>
      <c r="L500" s="118" t="str">
        <f t="shared" si="39"/>
        <v/>
      </c>
      <c r="M500" s="254" t="str">
        <f t="shared" si="40"/>
        <v/>
      </c>
      <c r="N500" s="285" t="str">
        <f t="shared" si="41"/>
        <v/>
      </c>
      <c r="O500" s="287" t="str">
        <f t="shared" si="42"/>
        <v/>
      </c>
      <c r="P500" s="259"/>
      <c r="Q500" s="126"/>
    </row>
    <row r="501" spans="1:25" ht="20.100000000000001" customHeight="1" x14ac:dyDescent="0.25">
      <c r="A501" s="243">
        <v>495</v>
      </c>
      <c r="B501" s="277" t="str">
        <f>IF(OCS!B500="","",OCS!B500)</f>
        <v/>
      </c>
      <c r="C501" s="277" t="str">
        <f>IF(OCS!C500="","",OCS!C500)</f>
        <v/>
      </c>
      <c r="D501" s="307" t="str">
        <f>IF(OCS!D500="","",OCS!D500)</f>
        <v/>
      </c>
      <c r="E501" s="307" t="str">
        <f>IF(OCS!E500="","",OCS!E500)</f>
        <v/>
      </c>
      <c r="F501" s="277" t="str">
        <f>IF(OCS!F500="","",OCS!F500)</f>
        <v/>
      </c>
      <c r="G501" s="277" t="str">
        <f>IF(OCS!G500="","",OCS!G500)</f>
        <v/>
      </c>
      <c r="H501" s="122"/>
      <c r="I501" s="89"/>
      <c r="J501" s="89"/>
      <c r="K501" s="118" t="str">
        <f t="shared" si="38"/>
        <v/>
      </c>
      <c r="L501" s="118" t="str">
        <f t="shared" si="39"/>
        <v/>
      </c>
      <c r="M501" s="254" t="str">
        <f t="shared" si="40"/>
        <v/>
      </c>
      <c r="N501" s="285" t="str">
        <f t="shared" si="41"/>
        <v/>
      </c>
      <c r="O501" s="287" t="str">
        <f t="shared" si="42"/>
        <v/>
      </c>
      <c r="P501" s="259"/>
      <c r="Q501" s="126"/>
    </row>
    <row r="502" spans="1:25" ht="20.100000000000001" customHeight="1" x14ac:dyDescent="0.25">
      <c r="A502" s="243">
        <v>496</v>
      </c>
      <c r="B502" s="277" t="str">
        <f>IF(OCS!B501="","",OCS!B501)</f>
        <v/>
      </c>
      <c r="C502" s="277" t="str">
        <f>IF(OCS!C501="","",OCS!C501)</f>
        <v/>
      </c>
      <c r="D502" s="307" t="str">
        <f>IF(OCS!D501="","",OCS!D501)</f>
        <v/>
      </c>
      <c r="E502" s="307" t="str">
        <f>IF(OCS!E501="","",OCS!E501)</f>
        <v/>
      </c>
      <c r="F502" s="277" t="str">
        <f>IF(OCS!F501="","",OCS!F501)</f>
        <v/>
      </c>
      <c r="G502" s="277" t="str">
        <f>IF(OCS!G501="","",OCS!G501)</f>
        <v/>
      </c>
      <c r="H502" s="122"/>
      <c r="I502" s="89"/>
      <c r="J502" s="89"/>
      <c r="K502" s="118" t="str">
        <f t="shared" si="38"/>
        <v/>
      </c>
      <c r="L502" s="118" t="str">
        <f t="shared" si="39"/>
        <v/>
      </c>
      <c r="M502" s="254" t="str">
        <f t="shared" si="40"/>
        <v/>
      </c>
      <c r="N502" s="285" t="str">
        <f t="shared" si="41"/>
        <v/>
      </c>
      <c r="O502" s="287" t="str">
        <f t="shared" si="42"/>
        <v/>
      </c>
      <c r="P502" s="259"/>
      <c r="Q502" s="126"/>
    </row>
    <row r="503" spans="1:25" ht="20.100000000000001" customHeight="1" x14ac:dyDescent="0.25">
      <c r="A503" s="243">
        <v>497</v>
      </c>
      <c r="B503" s="277" t="str">
        <f>IF(OCS!B502="","",OCS!B502)</f>
        <v/>
      </c>
      <c r="C503" s="277" t="str">
        <f>IF(OCS!C502="","",OCS!C502)</f>
        <v/>
      </c>
      <c r="D503" s="307" t="str">
        <f>IF(OCS!D502="","",OCS!D502)</f>
        <v/>
      </c>
      <c r="E503" s="307" t="str">
        <f>IF(OCS!E502="","",OCS!E502)</f>
        <v/>
      </c>
      <c r="F503" s="277" t="str">
        <f>IF(OCS!F502="","",OCS!F502)</f>
        <v/>
      </c>
      <c r="G503" s="277" t="str">
        <f>IF(OCS!G502="","",OCS!G502)</f>
        <v/>
      </c>
      <c r="H503" s="122"/>
      <c r="I503" s="89"/>
      <c r="J503" s="89"/>
      <c r="K503" s="118" t="str">
        <f t="shared" si="38"/>
        <v/>
      </c>
      <c r="L503" s="118" t="str">
        <f t="shared" si="39"/>
        <v/>
      </c>
      <c r="M503" s="254" t="str">
        <f t="shared" si="40"/>
        <v/>
      </c>
      <c r="N503" s="285" t="str">
        <f t="shared" si="41"/>
        <v/>
      </c>
      <c r="O503" s="287" t="str">
        <f t="shared" si="42"/>
        <v/>
      </c>
      <c r="P503" s="259"/>
      <c r="Q503" s="126"/>
    </row>
    <row r="504" spans="1:25" ht="20.100000000000001" customHeight="1" x14ac:dyDescent="0.25">
      <c r="A504" s="243">
        <v>498</v>
      </c>
      <c r="B504" s="277" t="str">
        <f>IF(OCS!B503="","",OCS!B503)</f>
        <v/>
      </c>
      <c r="C504" s="277" t="str">
        <f>IF(OCS!C503="","",OCS!C503)</f>
        <v/>
      </c>
      <c r="D504" s="307" t="str">
        <f>IF(OCS!D503="","",OCS!D503)</f>
        <v/>
      </c>
      <c r="E504" s="307" t="str">
        <f>IF(OCS!E503="","",OCS!E503)</f>
        <v/>
      </c>
      <c r="F504" s="277" t="str">
        <f>IF(OCS!F503="","",OCS!F503)</f>
        <v/>
      </c>
      <c r="G504" s="277" t="str">
        <f>IF(OCS!G503="","",OCS!G503)</f>
        <v/>
      </c>
      <c r="H504" s="122"/>
      <c r="I504" s="89"/>
      <c r="J504" s="89"/>
      <c r="K504" s="118" t="str">
        <f t="shared" si="38"/>
        <v/>
      </c>
      <c r="L504" s="118" t="str">
        <f t="shared" si="39"/>
        <v/>
      </c>
      <c r="M504" s="254" t="str">
        <f t="shared" si="40"/>
        <v/>
      </c>
      <c r="N504" s="285" t="str">
        <f t="shared" si="41"/>
        <v/>
      </c>
      <c r="O504" s="287" t="str">
        <f t="shared" si="42"/>
        <v/>
      </c>
      <c r="P504" s="259"/>
      <c r="Q504" s="126"/>
    </row>
    <row r="505" spans="1:25" ht="20.100000000000001" customHeight="1" x14ac:dyDescent="0.25">
      <c r="A505" s="243">
        <v>499</v>
      </c>
      <c r="B505" s="277" t="str">
        <f>IF(OCS!B504="","",OCS!B504)</f>
        <v/>
      </c>
      <c r="C505" s="277" t="str">
        <f>IF(OCS!C504="","",OCS!C504)</f>
        <v/>
      </c>
      <c r="D505" s="307" t="str">
        <f>IF(OCS!D504="","",OCS!D504)</f>
        <v/>
      </c>
      <c r="E505" s="307" t="str">
        <f>IF(OCS!E504="","",OCS!E504)</f>
        <v/>
      </c>
      <c r="F505" s="277" t="str">
        <f>IF(OCS!F504="","",OCS!F504)</f>
        <v/>
      </c>
      <c r="G505" s="277" t="str">
        <f>IF(OCS!G504="","",OCS!G504)</f>
        <v/>
      </c>
      <c r="H505" s="122"/>
      <c r="I505" s="89"/>
      <c r="J505" s="89"/>
      <c r="K505" s="118" t="str">
        <f t="shared" si="38"/>
        <v/>
      </c>
      <c r="L505" s="118" t="str">
        <f t="shared" si="39"/>
        <v/>
      </c>
      <c r="M505" s="254" t="str">
        <f t="shared" si="40"/>
        <v/>
      </c>
      <c r="N505" s="285" t="str">
        <f t="shared" si="41"/>
        <v/>
      </c>
      <c r="O505" s="287" t="str">
        <f t="shared" si="42"/>
        <v/>
      </c>
      <c r="P505" s="259"/>
      <c r="Q505" s="126"/>
    </row>
    <row r="506" spans="1:25" ht="20.100000000000001" customHeight="1" thickBot="1" x14ac:dyDescent="0.3">
      <c r="A506" s="245">
        <v>500</v>
      </c>
      <c r="B506" s="281" t="str">
        <f>IF(OCS!B505="","",OCS!B505)</f>
        <v/>
      </c>
      <c r="C506" s="281" t="str">
        <f>IF(OCS!C505="","",OCS!C505)</f>
        <v/>
      </c>
      <c r="D506" s="308" t="str">
        <f>IF(OCS!D505="","",OCS!D505)</f>
        <v/>
      </c>
      <c r="E506" s="308" t="str">
        <f>IF(OCS!E505="","",OCS!E505)</f>
        <v/>
      </c>
      <c r="F506" s="281" t="str">
        <f>IF(OCS!F505="","",OCS!F505)</f>
        <v/>
      </c>
      <c r="G506" s="281" t="str">
        <f>IF(OCS!G505="","",OCS!G505)</f>
        <v/>
      </c>
      <c r="H506" s="144"/>
      <c r="I506" s="145"/>
      <c r="J506" s="145"/>
      <c r="K506" s="146" t="str">
        <f t="shared" si="38"/>
        <v/>
      </c>
      <c r="L506" s="146" t="str">
        <f t="shared" si="39"/>
        <v/>
      </c>
      <c r="M506" s="257" t="str">
        <f t="shared" si="40"/>
        <v/>
      </c>
      <c r="N506" s="286" t="str">
        <f t="shared" si="41"/>
        <v/>
      </c>
      <c r="O506" s="286" t="str">
        <f t="shared" si="42"/>
        <v/>
      </c>
      <c r="P506" s="261"/>
      <c r="Q506" s="137"/>
    </row>
    <row r="507" spans="1:25" s="247" customFormat="1" ht="20.100000000000001" customHeight="1" thickBot="1" x14ac:dyDescent="0.35">
      <c r="F507" s="228"/>
      <c r="G507" s="274"/>
      <c r="H507" s="228"/>
      <c r="J507" s="228"/>
      <c r="K507" s="276" t="s">
        <v>46</v>
      </c>
      <c r="L507" s="115">
        <f>SUM(L7:L506)</f>
        <v>0</v>
      </c>
      <c r="M507" s="248"/>
      <c r="N507" s="276" t="s">
        <v>46</v>
      </c>
      <c r="O507" s="115">
        <f>SUM(O7:O506)</f>
        <v>0</v>
      </c>
      <c r="Q507" s="249"/>
      <c r="T507" s="228"/>
      <c r="U507" s="228"/>
      <c r="V507" s="228"/>
      <c r="W507" s="228"/>
      <c r="X507" s="228"/>
      <c r="Y507" s="228"/>
    </row>
    <row r="529" hidden="1" x14ac:dyDescent="0.25"/>
  </sheetData>
  <sheetProtection algorithmName="SHA-512" hashValue="L3NlpVx9DhmKaLIL36Vb74qvL6cMxu9T1b7i9Z7nzhnhlcAWv6mBXmHW7S31tN0izcqkFQZW0Ux40cPYZJ5zZQ==" saltValue="Dy79uKnQtxFlhcgxBc/etQ==" spinCount="100000" sheet="1" objects="1" scenarios="1"/>
  <mergeCells count="3">
    <mergeCell ref="A1:Q1"/>
    <mergeCell ref="A2:Q2"/>
    <mergeCell ref="A3:A4"/>
  </mergeCells>
  <conditionalFormatting sqref="A7:Q506">
    <cfRule type="expression" dxfId="2" priority="19">
      <formula>$Q7="Oui"</formula>
    </cfRule>
  </conditionalFormatting>
  <dataValidations count="4">
    <dataValidation type="decimal" operator="greaterThan" allowBlank="1" showInputMessage="1" showErrorMessage="1" sqref="O7:O506">
      <formula1>0</formula1>
    </dataValidation>
    <dataValidation type="list" allowBlank="1" showInputMessage="1" showErrorMessage="1" sqref="Q7:Q506">
      <formula1>"Oui"</formula1>
    </dataValidation>
    <dataValidation operator="greaterThan" allowBlank="1" showInputMessage="1" showErrorMessage="1" sqref="L7:L506"/>
    <dataValidation operator="greaterThanOrEqual" allowBlank="1" showInputMessage="1" showErrorMessage="1" sqref="N7:N506"/>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8938645B-C911-439C-926D-2F0D71F7F0DF}">
            <xm:f>B7&lt;&gt;OCS!B6</xm:f>
            <x14:dxf>
              <font>
                <color rgb="FFFF0000"/>
              </font>
              <fill>
                <patternFill patternType="none">
                  <bgColor auto="1"/>
                </patternFill>
              </fill>
            </x14:dxf>
          </x14:cfRule>
          <xm:sqref>B7:G506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Listes!$A$96:$A$98</xm:f>
          </x14:formula1>
          <xm:sqref>C5 H5 H7:H506</xm:sqref>
        </x14:dataValidation>
        <x14:dataValidation type="list" allowBlank="1" showInputMessage="1" showErrorMessage="1">
          <x14:formula1>
            <xm:f>Listes!$A$11:$A$28</xm:f>
          </x14:formula1>
          <xm:sqref>M7:M506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tabColor theme="1"/>
  </sheetPr>
  <dimension ref="A1:J98"/>
  <sheetViews>
    <sheetView tabSelected="1" topLeftCell="B1" zoomScale="70" zoomScaleNormal="70" workbookViewId="0">
      <selection activeCell="J6" sqref="J6"/>
    </sheetView>
  </sheetViews>
  <sheetFormatPr baseColWidth="10" defaultColWidth="11.42578125" defaultRowHeight="15" x14ac:dyDescent="0.25"/>
  <cols>
    <col min="1" max="1" width="70.7109375" style="7" customWidth="1"/>
    <col min="2" max="2" width="39.140625" style="7" customWidth="1"/>
    <col min="3" max="3" width="52.85546875" style="7" bestFit="1" customWidth="1"/>
    <col min="4" max="4" width="45.5703125" style="7" bestFit="1" customWidth="1"/>
    <col min="5" max="5" width="40.7109375" style="7" customWidth="1"/>
    <col min="6" max="6" width="20.7109375" style="7" bestFit="1" customWidth="1"/>
    <col min="7" max="7" width="17.5703125" style="7" customWidth="1"/>
    <col min="8" max="9" width="11.42578125" style="7"/>
    <col min="10" max="10" width="23.85546875" style="7" customWidth="1"/>
    <col min="11" max="16384" width="11.42578125" style="7"/>
  </cols>
  <sheetData>
    <row r="1" spans="1:10" s="5" customFormat="1" ht="60" customHeight="1" thickBot="1" x14ac:dyDescent="0.3">
      <c r="A1" s="4" t="s">
        <v>1</v>
      </c>
      <c r="B1" s="4" t="s">
        <v>66</v>
      </c>
      <c r="C1" s="4" t="s">
        <v>67</v>
      </c>
      <c r="D1" s="7"/>
    </row>
    <row r="2" spans="1:10" ht="19.5" thickBot="1" x14ac:dyDescent="0.3">
      <c r="A2" s="6" t="s">
        <v>42</v>
      </c>
      <c r="B2" s="6" t="s">
        <v>42</v>
      </c>
      <c r="C2" s="6" t="s">
        <v>42</v>
      </c>
      <c r="E2" s="4" t="s">
        <v>194</v>
      </c>
    </row>
    <row r="3" spans="1:10" x14ac:dyDescent="0.25">
      <c r="A3" s="8" t="s">
        <v>69</v>
      </c>
      <c r="B3" s="8" t="s">
        <v>73</v>
      </c>
      <c r="C3" s="8" t="s">
        <v>75</v>
      </c>
      <c r="E3" s="9" t="s">
        <v>64</v>
      </c>
    </row>
    <row r="4" spans="1:10" ht="15.75" thickBot="1" x14ac:dyDescent="0.3">
      <c r="A4" s="9" t="s">
        <v>210</v>
      </c>
      <c r="B4" s="9" t="s">
        <v>74</v>
      </c>
      <c r="C4" s="9" t="s">
        <v>76</v>
      </c>
      <c r="E4" s="58" t="s">
        <v>193</v>
      </c>
    </row>
    <row r="5" spans="1:10" x14ac:dyDescent="0.25">
      <c r="A5" s="9" t="s">
        <v>71</v>
      </c>
      <c r="B5" s="9"/>
      <c r="C5" s="9"/>
    </row>
    <row r="6" spans="1:10" x14ac:dyDescent="0.25">
      <c r="A6" s="9" t="s">
        <v>211</v>
      </c>
      <c r="B6" s="9"/>
      <c r="C6" s="9"/>
      <c r="J6" s="7" t="e">
        <f>Listes!G31:G33+Listes!G31+Listes!G31</f>
        <v>#VALUE!</v>
      </c>
    </row>
    <row r="7" spans="1:10" x14ac:dyDescent="0.25">
      <c r="A7" s="9" t="s">
        <v>72</v>
      </c>
      <c r="B7" s="9"/>
      <c r="C7" s="9"/>
    </row>
    <row r="8" spans="1:10" ht="15.75" thickBot="1" x14ac:dyDescent="0.3">
      <c r="A8" s="9"/>
      <c r="B8" s="9"/>
      <c r="C8" s="9"/>
    </row>
    <row r="9" spans="1:10" ht="15.75" thickBot="1" x14ac:dyDescent="0.3">
      <c r="A9" s="47"/>
      <c r="B9" s="47"/>
      <c r="C9" s="48"/>
    </row>
    <row r="10" spans="1:10" ht="15.75" thickBot="1" x14ac:dyDescent="0.3">
      <c r="A10" s="51" t="s">
        <v>22</v>
      </c>
    </row>
    <row r="11" spans="1:10" x14ac:dyDescent="0.25">
      <c r="A11" s="8"/>
    </row>
    <row r="12" spans="1:10" x14ac:dyDescent="0.25">
      <c r="A12" s="9" t="s">
        <v>187</v>
      </c>
    </row>
    <row r="13" spans="1:10" x14ac:dyDescent="0.25">
      <c r="A13" s="9" t="s">
        <v>7</v>
      </c>
    </row>
    <row r="14" spans="1:10" x14ac:dyDescent="0.25">
      <c r="A14" s="9" t="s">
        <v>6</v>
      </c>
    </row>
    <row r="15" spans="1:10" x14ac:dyDescent="0.25">
      <c r="A15" s="9" t="s">
        <v>8</v>
      </c>
    </row>
    <row r="16" spans="1:10" x14ac:dyDescent="0.25">
      <c r="A16" s="9" t="s">
        <v>9</v>
      </c>
    </row>
    <row r="17" spans="1:9" x14ac:dyDescent="0.25">
      <c r="A17" s="9" t="s">
        <v>10</v>
      </c>
    </row>
    <row r="18" spans="1:9" x14ac:dyDescent="0.25">
      <c r="A18" s="9" t="s">
        <v>11</v>
      </c>
    </row>
    <row r="19" spans="1:9" x14ac:dyDescent="0.25">
      <c r="A19" s="9" t="s">
        <v>12</v>
      </c>
    </row>
    <row r="20" spans="1:9" x14ac:dyDescent="0.25">
      <c r="A20" s="9" t="s">
        <v>13</v>
      </c>
    </row>
    <row r="21" spans="1:9" x14ac:dyDescent="0.25">
      <c r="A21" s="9" t="s">
        <v>14</v>
      </c>
    </row>
    <row r="22" spans="1:9" x14ac:dyDescent="0.25">
      <c r="A22" s="9" t="s">
        <v>15</v>
      </c>
    </row>
    <row r="23" spans="1:9" x14ac:dyDescent="0.25">
      <c r="A23" s="9" t="s">
        <v>16</v>
      </c>
    </row>
    <row r="24" spans="1:9" x14ac:dyDescent="0.25">
      <c r="A24" s="9" t="s">
        <v>17</v>
      </c>
    </row>
    <row r="25" spans="1:9" x14ac:dyDescent="0.25">
      <c r="A25" s="9" t="s">
        <v>18</v>
      </c>
    </row>
    <row r="26" spans="1:9" x14ac:dyDescent="0.25">
      <c r="A26" s="9" t="s">
        <v>19</v>
      </c>
    </row>
    <row r="27" spans="1:9" x14ac:dyDescent="0.25">
      <c r="A27" s="9" t="s">
        <v>20</v>
      </c>
    </row>
    <row r="28" spans="1:9" ht="15.75" thickBot="1" x14ac:dyDescent="0.3">
      <c r="A28" s="10" t="s">
        <v>21</v>
      </c>
    </row>
    <row r="29" spans="1:9" ht="15.75" thickBot="1" x14ac:dyDescent="0.3"/>
    <row r="30" spans="1:9" ht="45.75" thickBot="1" x14ac:dyDescent="0.3">
      <c r="A30" s="59" t="s">
        <v>104</v>
      </c>
      <c r="B30" s="63" t="s">
        <v>112</v>
      </c>
      <c r="C30" s="107" t="s">
        <v>185</v>
      </c>
      <c r="D30" s="4" t="s">
        <v>68</v>
      </c>
      <c r="E30" s="467" t="s">
        <v>78</v>
      </c>
      <c r="F30" s="468"/>
      <c r="G30" s="51" t="s">
        <v>75</v>
      </c>
      <c r="H30" s="51" t="s">
        <v>179</v>
      </c>
      <c r="I30" s="51" t="s">
        <v>79</v>
      </c>
    </row>
    <row r="31" spans="1:9" ht="15.75" thickBot="1" x14ac:dyDescent="0.3">
      <c r="A31" s="56" t="s">
        <v>105</v>
      </c>
      <c r="B31" s="61" t="s">
        <v>113</v>
      </c>
      <c r="C31" s="60" t="s">
        <v>77</v>
      </c>
      <c r="D31" s="60" t="s">
        <v>182</v>
      </c>
      <c r="E31" s="64" t="s">
        <v>116</v>
      </c>
      <c r="F31" s="65">
        <v>140</v>
      </c>
      <c r="G31" s="56" t="s">
        <v>141</v>
      </c>
      <c r="H31" s="57">
        <v>1900</v>
      </c>
      <c r="I31" s="90">
        <v>20</v>
      </c>
    </row>
    <row r="32" spans="1:9" x14ac:dyDescent="0.25">
      <c r="A32" s="57" t="s">
        <v>106</v>
      </c>
      <c r="B32" s="60" t="s">
        <v>114</v>
      </c>
      <c r="C32" s="60" t="s">
        <v>77</v>
      </c>
      <c r="D32" s="60" t="s">
        <v>182</v>
      </c>
      <c r="E32" s="66" t="s">
        <v>117</v>
      </c>
      <c r="F32" s="67">
        <v>120</v>
      </c>
      <c r="G32" s="57" t="s">
        <v>142</v>
      </c>
      <c r="H32" s="57">
        <v>700</v>
      </c>
    </row>
    <row r="33" spans="1:8" ht="15.75" thickBot="1" x14ac:dyDescent="0.3">
      <c r="A33" s="57" t="s">
        <v>107</v>
      </c>
      <c r="B33" s="60" t="s">
        <v>115</v>
      </c>
      <c r="C33" s="60" t="s">
        <v>77</v>
      </c>
      <c r="D33" s="60" t="s">
        <v>182</v>
      </c>
      <c r="E33" s="66" t="s">
        <v>118</v>
      </c>
      <c r="F33" s="67">
        <v>120</v>
      </c>
      <c r="G33" s="58" t="s">
        <v>143</v>
      </c>
      <c r="H33" s="58">
        <v>2200</v>
      </c>
    </row>
    <row r="34" spans="1:8" x14ac:dyDescent="0.25">
      <c r="A34" s="57" t="s">
        <v>108</v>
      </c>
      <c r="B34" s="62" t="s">
        <v>79</v>
      </c>
      <c r="C34" s="60" t="s">
        <v>79</v>
      </c>
      <c r="D34" s="60" t="s">
        <v>183</v>
      </c>
      <c r="E34" s="66" t="s">
        <v>119</v>
      </c>
      <c r="F34" s="67">
        <v>120</v>
      </c>
    </row>
    <row r="35" spans="1:8" ht="15.75" thickBot="1" x14ac:dyDescent="0.3">
      <c r="A35" s="57" t="s">
        <v>109</v>
      </c>
      <c r="B35" s="58" t="s">
        <v>78</v>
      </c>
      <c r="C35" s="58" t="s">
        <v>78</v>
      </c>
      <c r="D35" s="58" t="s">
        <v>184</v>
      </c>
      <c r="E35" s="66" t="s">
        <v>120</v>
      </c>
      <c r="F35" s="67">
        <v>90</v>
      </c>
    </row>
    <row r="36" spans="1:8" ht="15.75" thickBot="1" x14ac:dyDescent="0.3">
      <c r="A36" s="57" t="s">
        <v>110</v>
      </c>
      <c r="E36" s="58" t="s">
        <v>121</v>
      </c>
      <c r="F36" s="68">
        <v>150</v>
      </c>
    </row>
    <row r="37" spans="1:8" ht="15.75" thickBot="1" x14ac:dyDescent="0.3">
      <c r="A37" s="58" t="s">
        <v>111</v>
      </c>
    </row>
    <row r="40" spans="1:8" ht="15.75" thickBot="1" x14ac:dyDescent="0.3"/>
    <row r="41" spans="1:8" ht="16.5" thickBot="1" x14ac:dyDescent="0.3">
      <c r="A41" s="464" t="s">
        <v>122</v>
      </c>
      <c r="B41" s="465"/>
      <c r="C41" s="465"/>
      <c r="D41" s="465"/>
      <c r="E41" s="466"/>
    </row>
    <row r="42" spans="1:8" ht="15.75" x14ac:dyDescent="0.25">
      <c r="A42" s="75" t="s">
        <v>124</v>
      </c>
      <c r="B42" s="76">
        <v>5000</v>
      </c>
      <c r="C42" s="76">
        <v>5001</v>
      </c>
      <c r="D42" s="76">
        <v>20000</v>
      </c>
      <c r="E42" s="77">
        <v>20000</v>
      </c>
    </row>
    <row r="43" spans="1:8" ht="15.75" x14ac:dyDescent="0.25">
      <c r="A43" s="81" t="s">
        <v>105</v>
      </c>
      <c r="B43" s="73">
        <v>0.52900000000000003</v>
      </c>
      <c r="C43" s="73">
        <v>0.316</v>
      </c>
      <c r="D43" s="73">
        <v>1065</v>
      </c>
      <c r="E43" s="74">
        <v>0.37</v>
      </c>
    </row>
    <row r="44" spans="1:8" ht="15.75" x14ac:dyDescent="0.25">
      <c r="A44" s="79" t="s">
        <v>106</v>
      </c>
      <c r="B44" s="73">
        <v>0.52900000000000003</v>
      </c>
      <c r="C44" s="73">
        <v>0.316</v>
      </c>
      <c r="D44" s="73">
        <v>1065</v>
      </c>
      <c r="E44" s="74">
        <v>0.37</v>
      </c>
    </row>
    <row r="45" spans="1:8" ht="15.75" x14ac:dyDescent="0.25">
      <c r="A45" s="78" t="s">
        <v>107</v>
      </c>
      <c r="B45" s="73">
        <v>0.52900000000000003</v>
      </c>
      <c r="C45" s="73">
        <v>0.316</v>
      </c>
      <c r="D45" s="73">
        <v>1065</v>
      </c>
      <c r="E45" s="74">
        <v>0.37</v>
      </c>
    </row>
    <row r="46" spans="1:8" ht="15.75" x14ac:dyDescent="0.25">
      <c r="A46" s="79" t="s">
        <v>108</v>
      </c>
      <c r="B46" s="69">
        <v>0.60599999999999998</v>
      </c>
      <c r="C46" s="69">
        <v>0.34</v>
      </c>
      <c r="D46" s="69">
        <v>1330</v>
      </c>
      <c r="E46" s="70">
        <v>0.40699999999999997</v>
      </c>
    </row>
    <row r="47" spans="1:8" ht="15.75" x14ac:dyDescent="0.25">
      <c r="A47" s="79" t="s">
        <v>109</v>
      </c>
      <c r="B47" s="69">
        <v>0.63600000000000001</v>
      </c>
      <c r="C47" s="69">
        <v>0.35699999999999998</v>
      </c>
      <c r="D47" s="69">
        <v>1395</v>
      </c>
      <c r="E47" s="70">
        <v>0.42699999999999999</v>
      </c>
    </row>
    <row r="48" spans="1:8" ht="15.75" x14ac:dyDescent="0.25">
      <c r="A48" s="79" t="s">
        <v>110</v>
      </c>
      <c r="B48" s="69">
        <v>0.66500000000000004</v>
      </c>
      <c r="C48" s="69">
        <v>0.374</v>
      </c>
      <c r="D48" s="69">
        <v>1457</v>
      </c>
      <c r="E48" s="70">
        <v>0.44700000000000001</v>
      </c>
    </row>
    <row r="49" spans="1:5" ht="16.5" thickBot="1" x14ac:dyDescent="0.3">
      <c r="A49" s="80" t="s">
        <v>111</v>
      </c>
      <c r="B49" s="71">
        <v>0.69699999999999995</v>
      </c>
      <c r="C49" s="71">
        <v>0.39400000000000002</v>
      </c>
      <c r="D49" s="71">
        <v>1515</v>
      </c>
      <c r="E49" s="72">
        <v>0.47</v>
      </c>
    </row>
    <row r="51" spans="1:5" ht="15.75" thickBot="1" x14ac:dyDescent="0.3"/>
    <row r="52" spans="1:5" ht="16.5" thickBot="1" x14ac:dyDescent="0.3">
      <c r="A52" s="464" t="s">
        <v>123</v>
      </c>
      <c r="B52" s="465"/>
      <c r="C52" s="465"/>
      <c r="D52" s="465"/>
      <c r="E52" s="466"/>
    </row>
    <row r="53" spans="1:5" ht="15.75" x14ac:dyDescent="0.25">
      <c r="A53" s="75" t="s">
        <v>124</v>
      </c>
      <c r="B53" s="76">
        <v>3000</v>
      </c>
      <c r="C53" s="76">
        <v>3001</v>
      </c>
      <c r="D53" s="76">
        <v>6000</v>
      </c>
      <c r="E53" s="77">
        <v>6000</v>
      </c>
    </row>
    <row r="54" spans="1:5" ht="15.75" x14ac:dyDescent="0.25">
      <c r="A54" s="81" t="s">
        <v>105</v>
      </c>
      <c r="B54" s="73">
        <v>0.39500000000000002</v>
      </c>
      <c r="C54" s="73">
        <v>9.9000000000000005E-2</v>
      </c>
      <c r="D54" s="73">
        <v>891</v>
      </c>
      <c r="E54" s="74">
        <v>0.248</v>
      </c>
    </row>
    <row r="55" spans="1:5" ht="15.75" x14ac:dyDescent="0.25">
      <c r="A55" s="79" t="s">
        <v>106</v>
      </c>
      <c r="B55" s="73">
        <v>0.39500000000000002</v>
      </c>
      <c r="C55" s="73">
        <v>9.9000000000000005E-2</v>
      </c>
      <c r="D55" s="73">
        <v>891</v>
      </c>
      <c r="E55" s="74">
        <v>0.248</v>
      </c>
    </row>
    <row r="56" spans="1:5" ht="15.75" x14ac:dyDescent="0.25">
      <c r="A56" s="78" t="s">
        <v>107</v>
      </c>
      <c r="B56" s="73">
        <v>0.46800000000000003</v>
      </c>
      <c r="C56" s="73">
        <v>8.2000000000000003E-2</v>
      </c>
      <c r="D56" s="73">
        <v>1158</v>
      </c>
      <c r="E56" s="74">
        <v>0.27500000000000002</v>
      </c>
    </row>
    <row r="57" spans="1:5" ht="15.75" x14ac:dyDescent="0.25">
      <c r="A57" s="79" t="s">
        <v>108</v>
      </c>
      <c r="B57" s="73">
        <v>0.46800000000000003</v>
      </c>
      <c r="C57" s="73">
        <v>8.2000000000000003E-2</v>
      </c>
      <c r="D57" s="73">
        <v>1158</v>
      </c>
      <c r="E57" s="74">
        <v>0.27500000000000002</v>
      </c>
    </row>
    <row r="58" spans="1:5" ht="15.75" x14ac:dyDescent="0.25">
      <c r="A58" s="79" t="s">
        <v>109</v>
      </c>
      <c r="B58" s="73">
        <v>0.46800000000000003</v>
      </c>
      <c r="C58" s="73">
        <v>8.2000000000000003E-2</v>
      </c>
      <c r="D58" s="73">
        <v>1158</v>
      </c>
      <c r="E58" s="74">
        <v>0.27500000000000002</v>
      </c>
    </row>
    <row r="59" spans="1:5" ht="15.75" x14ac:dyDescent="0.25">
      <c r="A59" s="79" t="s">
        <v>110</v>
      </c>
      <c r="B59" s="69">
        <v>0.60599999999999998</v>
      </c>
      <c r="C59" s="69">
        <v>7.9000000000000001E-2</v>
      </c>
      <c r="D59" s="69">
        <v>1583</v>
      </c>
      <c r="E59" s="70">
        <v>0.34300000000000003</v>
      </c>
    </row>
    <row r="60" spans="1:5" ht="16.5" thickBot="1" x14ac:dyDescent="0.3">
      <c r="A60" s="80" t="s">
        <v>111</v>
      </c>
      <c r="B60" s="71">
        <v>0.60599999999999998</v>
      </c>
      <c r="C60" s="71">
        <v>7.9000000000000001E-2</v>
      </c>
      <c r="D60" s="71">
        <v>1583</v>
      </c>
      <c r="E60" s="72">
        <v>0.34300000000000003</v>
      </c>
    </row>
    <row r="62" spans="1:5" ht="15.75" thickBot="1" x14ac:dyDescent="0.3"/>
    <row r="63" spans="1:5" ht="16.5" thickBot="1" x14ac:dyDescent="0.3">
      <c r="A63" s="464" t="s">
        <v>125</v>
      </c>
      <c r="B63" s="465"/>
      <c r="C63" s="465"/>
      <c r="D63" s="466"/>
    </row>
    <row r="64" spans="1:5" ht="15.75" x14ac:dyDescent="0.25">
      <c r="A64" s="82">
        <v>3000</v>
      </c>
      <c r="B64" s="83">
        <v>3001</v>
      </c>
      <c r="C64" s="83">
        <v>6000</v>
      </c>
      <c r="D64" s="84">
        <v>6000</v>
      </c>
    </row>
    <row r="65" spans="1:4" ht="16.5" thickBot="1" x14ac:dyDescent="0.3">
      <c r="A65" s="85">
        <v>0.315</v>
      </c>
      <c r="B65" s="71">
        <v>7.9000000000000001E-2</v>
      </c>
      <c r="C65" s="71">
        <v>711</v>
      </c>
      <c r="D65" s="72">
        <v>0.19800000000000001</v>
      </c>
    </row>
    <row r="68" spans="1:4" ht="15.75" thickBot="1" x14ac:dyDescent="0.3"/>
    <row r="69" spans="1:4" ht="15.75" thickBot="1" x14ac:dyDescent="0.3">
      <c r="A69" s="51" t="s">
        <v>162</v>
      </c>
      <c r="B69" s="51" t="s">
        <v>167</v>
      </c>
      <c r="C69" s="51" t="s">
        <v>168</v>
      </c>
    </row>
    <row r="70" spans="1:4" ht="15.75" x14ac:dyDescent="0.25">
      <c r="A70" s="79" t="s">
        <v>169</v>
      </c>
      <c r="B70" s="95">
        <v>1800000</v>
      </c>
      <c r="C70" s="97">
        <v>1</v>
      </c>
    </row>
    <row r="71" spans="1:4" ht="15.75" x14ac:dyDescent="0.25">
      <c r="A71" s="79" t="s">
        <v>163</v>
      </c>
      <c r="B71" s="95">
        <v>200000</v>
      </c>
      <c r="C71" s="98">
        <v>2</v>
      </c>
    </row>
    <row r="72" spans="1:4" ht="15.75" x14ac:dyDescent="0.25">
      <c r="A72" s="79" t="s">
        <v>164</v>
      </c>
      <c r="B72" s="95">
        <v>200000</v>
      </c>
      <c r="C72" s="98">
        <v>3</v>
      </c>
    </row>
    <row r="73" spans="1:4" ht="15.75" x14ac:dyDescent="0.25">
      <c r="A73" s="79" t="s">
        <v>165</v>
      </c>
      <c r="B73" s="95">
        <v>200000</v>
      </c>
      <c r="C73" s="98">
        <v>4</v>
      </c>
    </row>
    <row r="74" spans="1:4" ht="16.5" thickBot="1" x14ac:dyDescent="0.3">
      <c r="A74" s="80" t="s">
        <v>166</v>
      </c>
      <c r="B74" s="96">
        <v>1000000</v>
      </c>
      <c r="C74" s="98">
        <v>5</v>
      </c>
    </row>
    <row r="75" spans="1:4" ht="15.75" x14ac:dyDescent="0.25">
      <c r="C75" s="98">
        <v>6</v>
      </c>
    </row>
    <row r="76" spans="1:4" ht="15.75" x14ac:dyDescent="0.25">
      <c r="C76" s="98">
        <v>7</v>
      </c>
    </row>
    <row r="77" spans="1:4" ht="15.75" x14ac:dyDescent="0.25">
      <c r="C77" s="98">
        <v>8</v>
      </c>
    </row>
    <row r="78" spans="1:4" ht="15.75" x14ac:dyDescent="0.25">
      <c r="C78" s="98">
        <v>9</v>
      </c>
    </row>
    <row r="79" spans="1:4" ht="15.75" x14ac:dyDescent="0.25">
      <c r="C79" s="98">
        <v>10</v>
      </c>
    </row>
    <row r="80" spans="1:4" ht="15.75" x14ac:dyDescent="0.25">
      <c r="C80" s="98">
        <v>11</v>
      </c>
    </row>
    <row r="81" spans="1:5" ht="15.75" x14ac:dyDescent="0.25">
      <c r="C81" s="98">
        <v>12</v>
      </c>
    </row>
    <row r="82" spans="1:5" ht="15.75" x14ac:dyDescent="0.25">
      <c r="C82" s="98">
        <v>13</v>
      </c>
    </row>
    <row r="83" spans="1:5" ht="15.75" x14ac:dyDescent="0.25">
      <c r="C83" s="98">
        <v>14</v>
      </c>
    </row>
    <row r="84" spans="1:5" ht="15.75" x14ac:dyDescent="0.25">
      <c r="C84" s="98">
        <v>15</v>
      </c>
    </row>
    <row r="85" spans="1:5" ht="15.75" x14ac:dyDescent="0.25">
      <c r="C85" s="98">
        <v>16</v>
      </c>
    </row>
    <row r="86" spans="1:5" ht="15.75" x14ac:dyDescent="0.25">
      <c r="C86" s="98">
        <v>17</v>
      </c>
    </row>
    <row r="87" spans="1:5" ht="15.75" x14ac:dyDescent="0.25">
      <c r="C87" s="98">
        <v>18</v>
      </c>
    </row>
    <row r="88" spans="1:5" ht="16.5" thickBot="1" x14ac:dyDescent="0.3">
      <c r="C88" s="98">
        <v>19</v>
      </c>
    </row>
    <row r="89" spans="1:5" ht="16.5" thickBot="1" x14ac:dyDescent="0.3">
      <c r="A89" s="51" t="s">
        <v>228</v>
      </c>
      <c r="C89" s="99">
        <v>20</v>
      </c>
    </row>
    <row r="90" spans="1:5" ht="15.75" x14ac:dyDescent="0.25">
      <c r="A90" s="79" t="s">
        <v>229</v>
      </c>
    </row>
    <row r="91" spans="1:5" ht="16.5" thickBot="1" x14ac:dyDescent="0.3">
      <c r="A91" s="80" t="s">
        <v>230</v>
      </c>
    </row>
    <row r="93" spans="1:5" ht="15.75" thickBot="1" x14ac:dyDescent="0.3"/>
    <row r="94" spans="1:5" ht="16.5" thickBot="1" x14ac:dyDescent="0.3">
      <c r="A94" s="464" t="s">
        <v>206</v>
      </c>
      <c r="B94" s="465"/>
      <c r="C94" s="465"/>
      <c r="D94" s="465"/>
      <c r="E94" s="465"/>
    </row>
    <row r="95" spans="1:5" ht="15.75" thickBot="1" x14ac:dyDescent="0.3">
      <c r="A95" s="6" t="s">
        <v>216</v>
      </c>
      <c r="B95" s="6"/>
    </row>
    <row r="96" spans="1:5" ht="15.75" x14ac:dyDescent="0.25">
      <c r="A96" s="79" t="s">
        <v>224</v>
      </c>
    </row>
    <row r="97" spans="1:1" ht="15.75" x14ac:dyDescent="0.25">
      <c r="A97" s="79" t="s">
        <v>225</v>
      </c>
    </row>
    <row r="98" spans="1:1" ht="16.5" thickBot="1" x14ac:dyDescent="0.3">
      <c r="A98" s="80" t="s">
        <v>226</v>
      </c>
    </row>
  </sheetData>
  <sheetProtection algorithmName="SHA-512" hashValue="zDC/h9C9tSBYpjSCSEloZI6Okdt6o9VyQ9ssI8b+KOp8S2ixd/schjqbkfRGR00kN+J3/4FnY0C9Ps/QxhI8Vg==" saltValue="AWGynFQsSQkuklxYcvOOww==" spinCount="100000" sheet="1" objects="1" scenarios="1"/>
  <sortState ref="A28:A34">
    <sortCondition ref="A28:A34"/>
  </sortState>
  <mergeCells count="5">
    <mergeCell ref="A63:D63"/>
    <mergeCell ref="E30:F30"/>
    <mergeCell ref="A41:E41"/>
    <mergeCell ref="A52:E52"/>
    <mergeCell ref="A94:E94"/>
  </mergeCells>
  <conditionalFormatting sqref="A9">
    <cfRule type="duplicateValues" dxfId="0" priority="10"/>
  </conditionalFormatting>
  <pageMargins left="0.7" right="0.7" top="0.75" bottom="0.75" header="0.3" footer="0.3"/>
  <pageSetup paperSize="9" scale="2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tabColor theme="4" tint="0.39997558519241921"/>
    <pageSetUpPr fitToPage="1"/>
  </sheetPr>
  <dimension ref="A1:J87"/>
  <sheetViews>
    <sheetView topLeftCell="B16" zoomScaleNormal="100" workbookViewId="0">
      <selection activeCell="G33" sqref="G33"/>
    </sheetView>
  </sheetViews>
  <sheetFormatPr baseColWidth="10" defaultColWidth="11.42578125" defaultRowHeight="15" x14ac:dyDescent="0.25"/>
  <cols>
    <col min="1" max="1" width="22.28515625" style="19" customWidth="1"/>
    <col min="2" max="2" width="24.5703125" style="19" customWidth="1"/>
    <col min="3" max="3" width="45.7109375" style="19" customWidth="1"/>
    <col min="4" max="5" width="20.7109375" style="19" customWidth="1"/>
    <col min="6" max="6" width="77.28515625" style="3" bestFit="1" customWidth="1"/>
    <col min="7" max="7" width="20.7109375" style="19" customWidth="1"/>
    <col min="8" max="9" width="11.42578125" style="19"/>
    <col min="10" max="10" width="12.5703125" style="19" customWidth="1"/>
    <col min="11" max="16384" width="11.42578125" style="19"/>
  </cols>
  <sheetData>
    <row r="1" spans="1:10" ht="15" customHeight="1" x14ac:dyDescent="0.25"/>
    <row r="2" spans="1:10" ht="15" customHeight="1" x14ac:dyDescent="0.25"/>
    <row r="3" spans="1:10" ht="15" customHeight="1" x14ac:dyDescent="0.25"/>
    <row r="4" spans="1:10" ht="15" customHeight="1" x14ac:dyDescent="0.25"/>
    <row r="5" spans="1:10" ht="15" customHeight="1" x14ac:dyDescent="0.25"/>
    <row r="6" spans="1:10" ht="15" customHeight="1" x14ac:dyDescent="0.25"/>
    <row r="7" spans="1:10" ht="15" customHeight="1" x14ac:dyDescent="0.25">
      <c r="B7" s="1"/>
      <c r="C7" s="1"/>
    </row>
    <row r="8" spans="1:10" ht="15" customHeight="1" x14ac:dyDescent="0.25">
      <c r="B8" s="1"/>
      <c r="C8" s="1"/>
    </row>
    <row r="9" spans="1:10" ht="66" customHeight="1" x14ac:dyDescent="0.25">
      <c r="A9" s="401" t="s">
        <v>202</v>
      </c>
      <c r="B9" s="402"/>
      <c r="C9" s="402"/>
      <c r="D9" s="402"/>
      <c r="E9" s="402"/>
      <c r="F9" s="402"/>
      <c r="G9" s="402"/>
      <c r="H9" s="402"/>
      <c r="I9" s="402"/>
      <c r="J9" s="403"/>
    </row>
    <row r="10" spans="1:10" ht="20.100000000000001" customHeight="1" x14ac:dyDescent="0.25">
      <c r="A10" s="404" t="s">
        <v>55</v>
      </c>
      <c r="B10" s="404"/>
      <c r="C10" s="404"/>
      <c r="D10" s="404"/>
      <c r="E10" s="405"/>
      <c r="F10" s="406"/>
      <c r="G10" s="406"/>
      <c r="H10" s="406"/>
      <c r="I10" s="406"/>
      <c r="J10" s="407"/>
    </row>
    <row r="11" spans="1:10" ht="20.100000000000001" customHeight="1" x14ac:dyDescent="0.25">
      <c r="A11" s="408" t="s">
        <v>54</v>
      </c>
      <c r="B11" s="408"/>
      <c r="C11" s="408"/>
      <c r="D11" s="408"/>
      <c r="E11" s="405"/>
      <c r="F11" s="406"/>
      <c r="G11" s="406"/>
      <c r="H11" s="406"/>
      <c r="I11" s="406"/>
      <c r="J11" s="407"/>
    </row>
    <row r="12" spans="1:10" ht="24.95" customHeight="1" x14ac:dyDescent="0.25">
      <c r="A12" s="378" t="s">
        <v>30</v>
      </c>
      <c r="B12" s="378"/>
      <c r="C12" s="378"/>
      <c r="D12" s="378"/>
      <c r="E12" s="378"/>
      <c r="F12" s="378"/>
      <c r="G12" s="378"/>
      <c r="H12" s="378"/>
      <c r="I12" s="378"/>
      <c r="J12" s="378"/>
    </row>
    <row r="13" spans="1:10" ht="24.95" customHeight="1" thickBot="1" x14ac:dyDescent="0.3">
      <c r="B13" s="12"/>
      <c r="C13" s="12"/>
      <c r="D13" s="12"/>
      <c r="E13" s="12"/>
      <c r="F13" s="12"/>
    </row>
    <row r="14" spans="1:10" ht="20.100000000000001" customHeight="1" thickBot="1" x14ac:dyDescent="0.3">
      <c r="C14" s="13" t="s">
        <v>25</v>
      </c>
      <c r="D14" s="22" t="s">
        <v>26</v>
      </c>
      <c r="F14" s="161" t="s">
        <v>61</v>
      </c>
      <c r="G14" s="22" t="s">
        <v>26</v>
      </c>
    </row>
    <row r="15" spans="1:10" ht="20.100000000000001" customHeight="1" x14ac:dyDescent="0.25">
      <c r="C15" s="124" t="s">
        <v>80</v>
      </c>
      <c r="D15" s="108">
        <f>G15</f>
        <v>0</v>
      </c>
      <c r="F15" s="17" t="s">
        <v>80</v>
      </c>
      <c r="G15" s="23">
        <f>IF(AND($C$32&lt;&gt;"", $C$26&lt;&gt;""),SUM(G16:G20),0)</f>
        <v>0</v>
      </c>
    </row>
    <row r="16" spans="1:10" ht="20.100000000000001" customHeight="1" x14ac:dyDescent="0.25">
      <c r="B16" s="2"/>
      <c r="C16" s="87" t="s">
        <v>66</v>
      </c>
      <c r="D16" s="108">
        <f>G21</f>
        <v>0</v>
      </c>
      <c r="F16" s="15" t="s">
        <v>69</v>
      </c>
      <c r="G16" s="93">
        <f>IF(AND($C$32&lt;&gt;"", $C$26&lt;&gt;""), SUMIF('Devis - Autres'!$E$6:$E$505, 'Synthèse dépenses bénéficiaire'!F16, 'Devis - Autres'!$F$6:$F$505),0)</f>
        <v>0</v>
      </c>
    </row>
    <row r="17" spans="2:7" ht="20.100000000000001" customHeight="1" x14ac:dyDescent="0.25">
      <c r="B17" s="20"/>
      <c r="C17" s="87" t="s">
        <v>208</v>
      </c>
      <c r="D17" s="108">
        <f>G24</f>
        <v>0</v>
      </c>
      <c r="F17" s="15" t="s">
        <v>210</v>
      </c>
      <c r="G17" s="93">
        <f>IF(AND($C$32&lt;&gt;"", $C$26&lt;&gt;""), SUMIF('Devis - Autres'!$E$6:$E$505, 'Synthèse dépenses bénéficiaire'!F17, 'Devis - Autres'!$F$6:$F$505),0)</f>
        <v>0</v>
      </c>
    </row>
    <row r="18" spans="2:7" ht="20.100000000000001" customHeight="1" x14ac:dyDescent="0.25">
      <c r="B18" s="20"/>
      <c r="C18" s="87" t="s">
        <v>67</v>
      </c>
      <c r="D18" s="108">
        <f>G26</f>
        <v>0</v>
      </c>
      <c r="F18" s="16" t="s">
        <v>71</v>
      </c>
      <c r="G18" s="93">
        <f>IF(AND($C$32&lt;&gt;"", $C$26&lt;&gt;""), SUMIF('Devis - Autres'!$E$6:$E$505, 'Synthèse dépenses bénéficiaire'!F18, 'Devis - Autres'!$F$6:$F$505),0)</f>
        <v>0</v>
      </c>
    </row>
    <row r="19" spans="2:7" ht="20.100000000000001" customHeight="1" x14ac:dyDescent="0.25">
      <c r="B19" s="20"/>
      <c r="C19" s="87" t="s">
        <v>68</v>
      </c>
      <c r="D19" s="108">
        <f>G29</f>
        <v>0</v>
      </c>
      <c r="F19" s="14" t="s">
        <v>211</v>
      </c>
      <c r="G19" s="93">
        <f>IF(AND($C$32&lt;&gt;"", $C$26&lt;&gt;""), SUMIF('Devis - Autres'!$E$6:$E$505, 'Synthèse dépenses bénéficiaire'!F19, 'Devis - Autres'!$F$6:$F$505),0)</f>
        <v>0</v>
      </c>
    </row>
    <row r="20" spans="2:7" ht="20.100000000000001" customHeight="1" thickBot="1" x14ac:dyDescent="0.3">
      <c r="B20" s="21"/>
      <c r="C20" s="125" t="s">
        <v>206</v>
      </c>
      <c r="D20" s="108">
        <f>G33</f>
        <v>0</v>
      </c>
      <c r="F20" s="15" t="s">
        <v>72</v>
      </c>
      <c r="G20" s="93">
        <f>IF(AND($C$32&lt;&gt;"", $C$26&lt;&gt;""), SUMIF('Devis - Autres'!$E$6:$E$505, 'Synthèse dépenses bénéficiaire'!F20, 'Devis - Autres'!$F$6:$F$505),0)</f>
        <v>0</v>
      </c>
    </row>
    <row r="21" spans="2:7" ht="20.100000000000001" customHeight="1" thickBot="1" x14ac:dyDescent="0.3">
      <c r="B21" s="21"/>
      <c r="C21" s="13" t="s">
        <v>2</v>
      </c>
      <c r="D21" s="109">
        <f>SUM(D15:D20)</f>
        <v>0</v>
      </c>
      <c r="F21" s="18" t="s">
        <v>66</v>
      </c>
      <c r="G21" s="23">
        <f>IF($C$32="",0,SUM(G22:G23))</f>
        <v>0</v>
      </c>
    </row>
    <row r="22" spans="2:7" ht="20.100000000000001" customHeight="1" x14ac:dyDescent="0.25">
      <c r="B22" s="20"/>
      <c r="C22" s="20"/>
      <c r="D22" s="12"/>
      <c r="F22" s="87" t="s">
        <v>73</v>
      </c>
      <c r="G22" s="93">
        <f>IF(AND($C$32&lt;&gt;"",$C$26&lt;&gt;""),SUMIF('Frais de personnel'!$E$6:$E$505,'Synthèse dépenses bénéficiaire'!F22,'Frais de personnel'!$I$6:$I$505),0)</f>
        <v>0</v>
      </c>
    </row>
    <row r="23" spans="2:7" ht="20.100000000000001" customHeight="1" thickBot="1" x14ac:dyDescent="0.3">
      <c r="B23" s="20"/>
      <c r="F23" s="87" t="s">
        <v>74</v>
      </c>
      <c r="G23" s="93">
        <f>IF(AND($C$32&lt;&gt;"",$C$26&lt;&gt;""),SUMIF('Frais de personnel'!$E$6:$E$505,'Synthèse dépenses bénéficiaire'!F23,'Frais de personnel'!$I$6:$I$505),0)</f>
        <v>0</v>
      </c>
    </row>
    <row r="24" spans="2:7" ht="20.100000000000001" customHeight="1" thickBot="1" x14ac:dyDescent="0.3">
      <c r="B24" s="20"/>
      <c r="C24" s="395" t="s">
        <v>232</v>
      </c>
      <c r="D24" s="396"/>
      <c r="E24" s="20"/>
      <c r="F24" s="18" t="s">
        <v>81</v>
      </c>
      <c r="G24" s="23">
        <f>IF($C$32="",0,SUM(G25))</f>
        <v>0</v>
      </c>
    </row>
    <row r="25" spans="2:7" ht="15.75" x14ac:dyDescent="0.25">
      <c r="B25" s="20"/>
      <c r="C25" s="397" t="s">
        <v>231</v>
      </c>
      <c r="D25" s="398"/>
      <c r="E25" s="20"/>
      <c r="F25" s="87" t="s">
        <v>82</v>
      </c>
      <c r="G25" s="93">
        <f>IF($C$26="",0,IF($C$32="Non",0,$G$21*0.15))</f>
        <v>0</v>
      </c>
    </row>
    <row r="26" spans="2:7" ht="33.75" customHeight="1" x14ac:dyDescent="0.25">
      <c r="B26" s="20"/>
      <c r="C26" s="399" t="s">
        <v>230</v>
      </c>
      <c r="D26" s="400"/>
      <c r="E26" s="20"/>
      <c r="F26" s="18" t="s">
        <v>67</v>
      </c>
      <c r="G26" s="23">
        <f>IF($C$32="",0,SUM(G27:G28))</f>
        <v>0</v>
      </c>
    </row>
    <row r="27" spans="2:7" ht="63" customHeight="1" thickBot="1" x14ac:dyDescent="0.3">
      <c r="B27" s="20"/>
      <c r="C27" s="393" t="s">
        <v>234</v>
      </c>
      <c r="D27" s="394"/>
      <c r="E27" s="20"/>
      <c r="F27" s="87" t="s">
        <v>75</v>
      </c>
      <c r="G27" s="93">
        <f>IF(AND($C$32&lt;&gt;"", $C$26&lt;&gt;""), SUMIF('Frais réels'!$E$6:$E$505, 'Synthèse dépenses bénéficiaire'!F27, 'Frais réels'!$G$6:$G$505), 0)</f>
        <v>0</v>
      </c>
    </row>
    <row r="28" spans="2:7" ht="17.25" customHeight="1" x14ac:dyDescent="0.25">
      <c r="E28" s="20"/>
      <c r="F28" s="87" t="s">
        <v>76</v>
      </c>
      <c r="G28" s="93">
        <f>IF(AND($C$32&lt;&gt;"", $C$26&lt;&gt;""), SUMIF('Frais réels'!$E$6:$E$505, 'Synthèse dépenses bénéficiaire'!F28, 'Frais réels'!$G$6:$G$505), 0)</f>
        <v>0</v>
      </c>
    </row>
    <row r="29" spans="2:7" ht="51" customHeight="1" thickBot="1" x14ac:dyDescent="0.3">
      <c r="E29" s="20"/>
      <c r="F29" s="18" t="s">
        <v>68</v>
      </c>
      <c r="G29" s="23">
        <f>IF($C$32="",0,SUM(G30:G32))</f>
        <v>0</v>
      </c>
    </row>
    <row r="30" spans="2:7" ht="20.100000000000001" customHeight="1" thickBot="1" x14ac:dyDescent="0.3">
      <c r="C30" s="395" t="s">
        <v>233</v>
      </c>
      <c r="D30" s="396"/>
      <c r="E30" s="20"/>
      <c r="F30" s="87" t="s">
        <v>77</v>
      </c>
      <c r="G30" s="93">
        <f>IF(AND($C$32&lt;&gt;"",$C$26&lt;&gt;""),SUMIF(Barèmes!$G$6:$G$505,'Synthèse dépenses bénéficiaire'!F30,Barèmes!$M$6:$M$505),0)</f>
        <v>0</v>
      </c>
    </row>
    <row r="31" spans="2:7" ht="48" customHeight="1" x14ac:dyDescent="0.25">
      <c r="B31" s="20"/>
      <c r="C31" s="397" t="s">
        <v>197</v>
      </c>
      <c r="D31" s="398"/>
      <c r="E31" s="20"/>
      <c r="F31" s="87" t="s">
        <v>78</v>
      </c>
      <c r="G31" s="93">
        <f>IF(AND($C$32&lt;&gt;"",$C$26&lt;&gt;""),SUMIF(Barèmes!$G$6:$G$505,'Synthèse dépenses bénéficiaire'!F31,Barèmes!$M$6:$M$505),0)</f>
        <v>0</v>
      </c>
    </row>
    <row r="32" spans="2:7" ht="20.100000000000001" customHeight="1" thickBot="1" x14ac:dyDescent="0.3">
      <c r="B32" s="20"/>
      <c r="C32" s="391"/>
      <c r="D32" s="392"/>
      <c r="E32" s="20"/>
      <c r="F32" s="87" t="s">
        <v>79</v>
      </c>
      <c r="G32" s="93">
        <f>IF(AND($C$32&lt;&gt;"",$C$26&lt;&gt;""),SUMIF(Barèmes!$G$6:$G$505,'Synthèse dépenses bénéficiaire'!F32,Barèmes!$M$6:$M$505),0)</f>
        <v>0</v>
      </c>
    </row>
    <row r="33" spans="2:7" ht="20.100000000000001" customHeight="1" x14ac:dyDescent="0.25">
      <c r="B33" s="20"/>
      <c r="C33" s="20"/>
      <c r="D33" s="20"/>
      <c r="E33" s="20"/>
      <c r="F33" s="18" t="s">
        <v>206</v>
      </c>
      <c r="G33" s="23">
        <f>IF($C$32="",0,SUM(G34))</f>
        <v>0</v>
      </c>
    </row>
    <row r="34" spans="2:7" ht="20.100000000000001" customHeight="1" thickBot="1" x14ac:dyDescent="0.3">
      <c r="C34" s="20"/>
      <c r="D34" s="20"/>
      <c r="E34" s="20"/>
      <c r="F34" s="87" t="s">
        <v>207</v>
      </c>
      <c r="G34" s="93">
        <f>IF(AND($C$32&lt;&gt;"", $C$26&lt;&gt;""),SUM(OCS!G6:G505),0)</f>
        <v>0</v>
      </c>
    </row>
    <row r="35" spans="2:7" ht="20.100000000000001" customHeight="1" thickBot="1" x14ac:dyDescent="0.3">
      <c r="C35" s="20"/>
      <c r="D35" s="20"/>
      <c r="E35" s="20"/>
      <c r="F35" s="13" t="s">
        <v>2</v>
      </c>
      <c r="G35" s="24">
        <f>G15+G21+G24+G26+G29+G33</f>
        <v>0</v>
      </c>
    </row>
    <row r="36" spans="2:7" ht="20.100000000000001" customHeight="1" x14ac:dyDescent="0.25">
      <c r="C36" s="20"/>
      <c r="D36" s="20"/>
      <c r="E36" s="20"/>
      <c r="F36" s="20"/>
    </row>
    <row r="37" spans="2:7" ht="20.100000000000001" customHeight="1" x14ac:dyDescent="0.25">
      <c r="D37" s="20"/>
      <c r="E37" s="20"/>
      <c r="F37" s="20"/>
    </row>
    <row r="38" spans="2:7" ht="15.75" customHeight="1" x14ac:dyDescent="0.25">
      <c r="E38" s="20"/>
      <c r="F38" s="20"/>
    </row>
    <row r="39" spans="2:7" ht="15.75" customHeight="1" x14ac:dyDescent="0.25">
      <c r="E39" s="20"/>
      <c r="F39" s="20"/>
    </row>
    <row r="40" spans="2:7" ht="15.75" x14ac:dyDescent="0.25">
      <c r="E40" s="20"/>
      <c r="F40" s="20"/>
    </row>
    <row r="41" spans="2:7" ht="15.75" x14ac:dyDescent="0.25">
      <c r="E41" s="20"/>
      <c r="F41" s="20"/>
    </row>
    <row r="42" spans="2:7" ht="15.75" x14ac:dyDescent="0.25">
      <c r="E42" s="20"/>
      <c r="F42" s="20"/>
      <c r="G42" s="3"/>
    </row>
    <row r="43" spans="2:7" ht="15.75" x14ac:dyDescent="0.25">
      <c r="E43" s="20"/>
      <c r="F43" s="20"/>
      <c r="G43" s="3"/>
    </row>
    <row r="44" spans="2:7" ht="15.75" x14ac:dyDescent="0.25">
      <c r="E44" s="20"/>
      <c r="F44" s="20"/>
      <c r="G44" s="3"/>
    </row>
    <row r="45" spans="2:7" ht="15.75" x14ac:dyDescent="0.25">
      <c r="E45" s="20"/>
      <c r="F45" s="20"/>
      <c r="G45" s="3"/>
    </row>
    <row r="46" spans="2:7" ht="15.75" x14ac:dyDescent="0.25">
      <c r="E46" s="20"/>
      <c r="F46" s="20"/>
      <c r="G46" s="3"/>
    </row>
    <row r="47" spans="2:7" ht="15.75" x14ac:dyDescent="0.25">
      <c r="F47" s="20"/>
      <c r="G47" s="3"/>
    </row>
    <row r="48" spans="2:7" ht="15.75" x14ac:dyDescent="0.25">
      <c r="F48" s="20"/>
    </row>
    <row r="49" spans="6:6" ht="15.75" x14ac:dyDescent="0.25">
      <c r="F49" s="20"/>
    </row>
    <row r="50" spans="6:6" ht="15.75" x14ac:dyDescent="0.25">
      <c r="F50" s="20"/>
    </row>
    <row r="51" spans="6:6" ht="15.75" x14ac:dyDescent="0.25">
      <c r="F51" s="20"/>
    </row>
    <row r="52" spans="6:6" ht="15.75" x14ac:dyDescent="0.25">
      <c r="F52" s="20"/>
    </row>
    <row r="53" spans="6:6" ht="15.75" x14ac:dyDescent="0.25">
      <c r="F53" s="20"/>
    </row>
    <row r="54" spans="6:6" ht="15.75" x14ac:dyDescent="0.25">
      <c r="F54" s="20"/>
    </row>
    <row r="55" spans="6:6" ht="15.75" x14ac:dyDescent="0.25">
      <c r="F55" s="20"/>
    </row>
    <row r="56" spans="6:6" ht="15.75" x14ac:dyDescent="0.25">
      <c r="F56" s="20"/>
    </row>
    <row r="57" spans="6:6" ht="15.75" x14ac:dyDescent="0.25">
      <c r="F57" s="20"/>
    </row>
    <row r="58" spans="6:6" ht="15.75" x14ac:dyDescent="0.25">
      <c r="F58" s="20"/>
    </row>
    <row r="59" spans="6:6" ht="15.75" x14ac:dyDescent="0.25">
      <c r="F59" s="20"/>
    </row>
    <row r="60" spans="6:6" ht="15.75" x14ac:dyDescent="0.25">
      <c r="F60" s="20"/>
    </row>
    <row r="69" spans="5:5" ht="16.5" customHeight="1" x14ac:dyDescent="0.25"/>
    <row r="70" spans="5:5" ht="16.5" customHeight="1" x14ac:dyDescent="0.25"/>
    <row r="71" spans="5:5" ht="16.5" customHeight="1" x14ac:dyDescent="0.25"/>
    <row r="72" spans="5:5" ht="16.5" customHeight="1" x14ac:dyDescent="0.25"/>
    <row r="73" spans="5:5" ht="16.5" customHeight="1" x14ac:dyDescent="0.25">
      <c r="E73" s="11"/>
    </row>
    <row r="74" spans="5:5" ht="16.5" customHeight="1" x14ac:dyDescent="0.25"/>
    <row r="75" spans="5:5" ht="16.5" customHeight="1" x14ac:dyDescent="0.25"/>
    <row r="76" spans="5:5" ht="16.5" customHeight="1" x14ac:dyDescent="0.25"/>
    <row r="77" spans="5:5" ht="16.5" customHeight="1" x14ac:dyDescent="0.25"/>
    <row r="78" spans="5:5" ht="16.5" customHeight="1" x14ac:dyDescent="0.25"/>
    <row r="79" spans="5:5" ht="16.5" customHeight="1" x14ac:dyDescent="0.25"/>
    <row r="80" spans="5:5" ht="16.5" customHeight="1" x14ac:dyDescent="0.25"/>
    <row r="81" ht="16.5" customHeight="1" x14ac:dyDescent="0.25"/>
    <row r="82" ht="16.5" customHeight="1" x14ac:dyDescent="0.25"/>
    <row r="83" ht="16.5" customHeight="1" x14ac:dyDescent="0.25"/>
    <row r="84" ht="16.5" customHeight="1" x14ac:dyDescent="0.25"/>
    <row r="85" ht="16.5" customHeight="1" x14ac:dyDescent="0.25"/>
    <row r="86" ht="16.5" customHeight="1" x14ac:dyDescent="0.25"/>
    <row r="87" ht="16.5" customHeight="1" x14ac:dyDescent="0.25"/>
  </sheetData>
  <mergeCells count="13">
    <mergeCell ref="A12:J12"/>
    <mergeCell ref="C30:D30"/>
    <mergeCell ref="C26:D26"/>
    <mergeCell ref="A9:J9"/>
    <mergeCell ref="A10:D10"/>
    <mergeCell ref="E10:J10"/>
    <mergeCell ref="A11:D11"/>
    <mergeCell ref="E11:J11"/>
    <mergeCell ref="C32:D32"/>
    <mergeCell ref="C27:D27"/>
    <mergeCell ref="C24:D24"/>
    <mergeCell ref="C25:D25"/>
    <mergeCell ref="C31:D31"/>
  </mergeCells>
  <conditionalFormatting sqref="C26:D26">
    <cfRule type="expression" dxfId="28" priority="2">
      <formula>C26=""</formula>
    </cfRule>
  </conditionalFormatting>
  <conditionalFormatting sqref="C32:D32">
    <cfRule type="expression" dxfId="27" priority="1">
      <formula>C32=""</formula>
    </cfRule>
  </conditionalFormatting>
  <pageMargins left="0.25" right="0.25" top="0.75" bottom="0.75" header="0.3" footer="0.3"/>
  <pageSetup paperSize="9" scale="53" orientation="landscape" r:id="rId1"/>
  <rowBreaks count="1" manualBreakCount="1">
    <brk id="39" min="1" max="14" man="1"/>
  </rowBreaks>
  <drawing r:id="rId2"/>
  <extLst>
    <ext xmlns:x14="http://schemas.microsoft.com/office/spreadsheetml/2009/9/main" uri="{CCE6A557-97BC-4b89-ADB6-D9C93CAAB3DF}">
      <x14:dataValidations xmlns:xm="http://schemas.microsoft.com/office/excel/2006/main" count="2">
        <x14:dataValidation type="list" showInputMessage="1" showErrorMessage="1" errorTitle="Utiliser la liste déroulante">
          <x14:formula1>
            <xm:f>Listes!$E$3:$E$4</xm:f>
          </x14:formula1>
          <xm:sqref>C32</xm:sqref>
        </x14:dataValidation>
        <x14:dataValidation type="list" showInputMessage="1" showErrorMessage="1" errorTitle="Utiliser la liste déroulante">
          <x14:formula1>
            <xm:f>Listes!$A$90:$A$91</xm:f>
          </x14:formula1>
          <xm:sqref>C26:D26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theme="4" tint="0.39997558519241921"/>
    <pageSetUpPr fitToPage="1"/>
  </sheetPr>
  <dimension ref="A1:I506"/>
  <sheetViews>
    <sheetView zoomScaleNormal="100" workbookViewId="0">
      <pane ySplit="4" topLeftCell="A5" activePane="bottomLeft" state="frozen"/>
      <selection activeCell="H12" sqref="H12"/>
      <selection pane="bottomLeft" activeCell="E5" sqref="E5"/>
    </sheetView>
  </sheetViews>
  <sheetFormatPr baseColWidth="10" defaultColWidth="11.42578125" defaultRowHeight="15" x14ac:dyDescent="0.25"/>
  <cols>
    <col min="1" max="1" width="10.7109375" style="26" customWidth="1"/>
    <col min="2" max="2" width="38.28515625" style="26" customWidth="1"/>
    <col min="3" max="3" width="22.28515625" style="26" customWidth="1"/>
    <col min="4" max="4" width="20.85546875" style="26" customWidth="1"/>
    <col min="5" max="5" width="76.5703125" style="26" customWidth="1"/>
    <col min="6" max="8" width="17.7109375" style="26" customWidth="1"/>
    <col min="9" max="9" width="45.5703125" style="26" customWidth="1"/>
    <col min="10" max="16384" width="11.42578125" style="26"/>
  </cols>
  <sheetData>
    <row r="1" spans="1:9" ht="29.25" thickBot="1" x14ac:dyDescent="0.3">
      <c r="A1" s="411" t="s">
        <v>4</v>
      </c>
      <c r="B1" s="412"/>
      <c r="C1" s="412"/>
      <c r="D1" s="412"/>
      <c r="E1" s="412"/>
      <c r="F1" s="412"/>
      <c r="G1" s="412"/>
      <c r="H1" s="412"/>
      <c r="I1" s="413"/>
    </row>
    <row r="2" spans="1:9" ht="45" customHeight="1" thickBot="1" x14ac:dyDescent="0.3">
      <c r="A2" s="414" t="str">
        <f>IF('Synthèse dépenses bénéficiaire'!$C$26="Actions de formation exclusivement","MERCI DE NE RIEN SAISIR DANS CETTE FEUILLE","Dépenses sur Devis - Autres
Les colonnes marquées d'un ""*"" sont à remplir obligatoirement pour chaque ligne de dépense. Merci de ne pas modifier ce document.")</f>
        <v>Dépenses sur Devis - Autres
Les colonnes marquées d'un "*" sont à remplir obligatoirement pour chaque ligne de dépense. Merci de ne pas modifier ce document.</v>
      </c>
      <c r="B2" s="415"/>
      <c r="C2" s="415"/>
      <c r="D2" s="415"/>
      <c r="E2" s="415"/>
      <c r="F2" s="415"/>
      <c r="G2" s="415"/>
      <c r="H2" s="415"/>
      <c r="I2" s="416"/>
    </row>
    <row r="3" spans="1:9" ht="45" x14ac:dyDescent="0.25">
      <c r="A3" s="409" t="s">
        <v>0</v>
      </c>
      <c r="B3" s="29" t="s">
        <v>3</v>
      </c>
      <c r="C3" s="29" t="s">
        <v>43</v>
      </c>
      <c r="D3" s="29" t="s">
        <v>52</v>
      </c>
      <c r="E3" s="29" t="s">
        <v>44</v>
      </c>
      <c r="F3" s="29" t="s">
        <v>45</v>
      </c>
      <c r="G3" s="29" t="s">
        <v>249</v>
      </c>
      <c r="H3" s="29" t="s">
        <v>250</v>
      </c>
      <c r="I3" s="30" t="s">
        <v>35</v>
      </c>
    </row>
    <row r="4" spans="1:9" ht="51" x14ac:dyDescent="0.25">
      <c r="A4" s="410"/>
      <c r="B4" s="104" t="s">
        <v>36</v>
      </c>
      <c r="C4" s="104" t="s">
        <v>176</v>
      </c>
      <c r="D4" s="104" t="s">
        <v>53</v>
      </c>
      <c r="E4" s="104" t="s">
        <v>90</v>
      </c>
      <c r="F4" s="104" t="s">
        <v>177</v>
      </c>
      <c r="G4" s="104" t="s">
        <v>248</v>
      </c>
      <c r="H4" s="104" t="s">
        <v>248</v>
      </c>
      <c r="I4" s="106" t="s">
        <v>38</v>
      </c>
    </row>
    <row r="5" spans="1:9" ht="20.100000000000001" customHeight="1" x14ac:dyDescent="0.25">
      <c r="A5" s="31" t="s">
        <v>39</v>
      </c>
      <c r="B5" s="32" t="s">
        <v>47</v>
      </c>
      <c r="C5" s="32" t="s">
        <v>40</v>
      </c>
      <c r="D5" s="32" t="s">
        <v>48</v>
      </c>
      <c r="E5" s="32" t="s">
        <v>211</v>
      </c>
      <c r="F5" s="34">
        <v>2850</v>
      </c>
      <c r="G5" s="35">
        <v>2644</v>
      </c>
      <c r="H5" s="35"/>
      <c r="I5" s="129" t="s">
        <v>49</v>
      </c>
    </row>
    <row r="6" spans="1:9" ht="20.100000000000001" customHeight="1" x14ac:dyDescent="0.25">
      <c r="A6" s="37">
        <v>1</v>
      </c>
      <c r="B6" s="135"/>
      <c r="C6" s="135"/>
      <c r="D6" s="135"/>
      <c r="E6" s="135"/>
      <c r="F6" s="170"/>
      <c r="G6" s="170"/>
      <c r="H6" s="170"/>
      <c r="I6" s="171"/>
    </row>
    <row r="7" spans="1:9" ht="20.100000000000001" customHeight="1" x14ac:dyDescent="0.25">
      <c r="A7" s="38">
        <v>2</v>
      </c>
      <c r="B7" s="135"/>
      <c r="C7" s="135"/>
      <c r="D7" s="135"/>
      <c r="E7" s="135"/>
      <c r="F7" s="170"/>
      <c r="G7" s="170"/>
      <c r="H7" s="170"/>
      <c r="I7" s="172"/>
    </row>
    <row r="8" spans="1:9" ht="20.100000000000001" customHeight="1" x14ac:dyDescent="0.25">
      <c r="A8" s="38">
        <v>3</v>
      </c>
      <c r="B8" s="135"/>
      <c r="C8" s="135"/>
      <c r="D8" s="135"/>
      <c r="E8" s="135"/>
      <c r="F8" s="170"/>
      <c r="G8" s="170"/>
      <c r="H8" s="170"/>
      <c r="I8" s="172"/>
    </row>
    <row r="9" spans="1:9" ht="20.100000000000001" customHeight="1" x14ac:dyDescent="0.25">
      <c r="A9" s="38">
        <v>4</v>
      </c>
      <c r="B9" s="135"/>
      <c r="C9" s="135"/>
      <c r="D9" s="135"/>
      <c r="E9" s="135"/>
      <c r="F9" s="170"/>
      <c r="G9" s="170"/>
      <c r="H9" s="170"/>
      <c r="I9" s="172"/>
    </row>
    <row r="10" spans="1:9" ht="20.100000000000001" customHeight="1" x14ac:dyDescent="0.25">
      <c r="A10" s="38">
        <v>5</v>
      </c>
      <c r="B10" s="135"/>
      <c r="C10" s="135"/>
      <c r="D10" s="135"/>
      <c r="E10" s="135"/>
      <c r="F10" s="170"/>
      <c r="G10" s="170"/>
      <c r="H10" s="170"/>
      <c r="I10" s="172"/>
    </row>
    <row r="11" spans="1:9" ht="20.100000000000001" customHeight="1" x14ac:dyDescent="0.25">
      <c r="A11" s="38">
        <v>6</v>
      </c>
      <c r="B11" s="135"/>
      <c r="C11" s="135"/>
      <c r="D11" s="135"/>
      <c r="E11" s="135"/>
      <c r="F11" s="170"/>
      <c r="G11" s="170"/>
      <c r="H11" s="170"/>
      <c r="I11" s="172"/>
    </row>
    <row r="12" spans="1:9" ht="20.100000000000001" customHeight="1" x14ac:dyDescent="0.25">
      <c r="A12" s="38">
        <v>7</v>
      </c>
      <c r="B12" s="135"/>
      <c r="C12" s="135"/>
      <c r="D12" s="135"/>
      <c r="E12" s="135"/>
      <c r="F12" s="170"/>
      <c r="G12" s="170"/>
      <c r="H12" s="170"/>
      <c r="I12" s="172"/>
    </row>
    <row r="13" spans="1:9" ht="20.100000000000001" customHeight="1" x14ac:dyDescent="0.25">
      <c r="A13" s="38">
        <v>8</v>
      </c>
      <c r="B13" s="135"/>
      <c r="C13" s="135"/>
      <c r="D13" s="135"/>
      <c r="E13" s="135"/>
      <c r="F13" s="170"/>
      <c r="G13" s="170"/>
      <c r="H13" s="170"/>
      <c r="I13" s="172"/>
    </row>
    <row r="14" spans="1:9" ht="20.100000000000001" customHeight="1" x14ac:dyDescent="0.25">
      <c r="A14" s="38">
        <v>9</v>
      </c>
      <c r="B14" s="135"/>
      <c r="C14" s="135"/>
      <c r="D14" s="135"/>
      <c r="E14" s="135"/>
      <c r="F14" s="170"/>
      <c r="G14" s="170"/>
      <c r="H14" s="170"/>
      <c r="I14" s="172"/>
    </row>
    <row r="15" spans="1:9" ht="20.100000000000001" customHeight="1" x14ac:dyDescent="0.25">
      <c r="A15" s="38">
        <v>10</v>
      </c>
      <c r="B15" s="173"/>
      <c r="C15" s="173"/>
      <c r="D15" s="135"/>
      <c r="E15" s="135"/>
      <c r="F15" s="170"/>
      <c r="G15" s="170"/>
      <c r="H15" s="170"/>
      <c r="I15" s="172"/>
    </row>
    <row r="16" spans="1:9" ht="20.100000000000001" customHeight="1" x14ac:dyDescent="0.25">
      <c r="A16" s="38">
        <v>11</v>
      </c>
      <c r="B16" s="173"/>
      <c r="C16" s="173"/>
      <c r="D16" s="135"/>
      <c r="E16" s="135"/>
      <c r="F16" s="170"/>
      <c r="G16" s="170"/>
      <c r="H16" s="170"/>
      <c r="I16" s="172"/>
    </row>
    <row r="17" spans="1:9" ht="20.100000000000001" customHeight="1" x14ac:dyDescent="0.25">
      <c r="A17" s="38">
        <v>12</v>
      </c>
      <c r="B17" s="173"/>
      <c r="C17" s="173"/>
      <c r="D17" s="135"/>
      <c r="E17" s="135"/>
      <c r="F17" s="170"/>
      <c r="G17" s="170"/>
      <c r="H17" s="170"/>
      <c r="I17" s="172"/>
    </row>
    <row r="18" spans="1:9" ht="20.100000000000001" customHeight="1" x14ac:dyDescent="0.25">
      <c r="A18" s="38">
        <v>13</v>
      </c>
      <c r="B18" s="173"/>
      <c r="C18" s="173"/>
      <c r="D18" s="135"/>
      <c r="E18" s="135"/>
      <c r="F18" s="170"/>
      <c r="G18" s="170"/>
      <c r="H18" s="170"/>
      <c r="I18" s="172"/>
    </row>
    <row r="19" spans="1:9" ht="20.100000000000001" customHeight="1" x14ac:dyDescent="0.25">
      <c r="A19" s="38">
        <v>14</v>
      </c>
      <c r="B19" s="173"/>
      <c r="C19" s="173"/>
      <c r="D19" s="135"/>
      <c r="E19" s="135"/>
      <c r="F19" s="170"/>
      <c r="G19" s="170"/>
      <c r="H19" s="170"/>
      <c r="I19" s="172"/>
    </row>
    <row r="20" spans="1:9" ht="20.100000000000001" customHeight="1" x14ac:dyDescent="0.25">
      <c r="A20" s="38">
        <v>15</v>
      </c>
      <c r="B20" s="173"/>
      <c r="C20" s="173"/>
      <c r="D20" s="135"/>
      <c r="E20" s="135"/>
      <c r="F20" s="170"/>
      <c r="G20" s="170"/>
      <c r="H20" s="170"/>
      <c r="I20" s="172"/>
    </row>
    <row r="21" spans="1:9" ht="20.100000000000001" customHeight="1" x14ac:dyDescent="0.25">
      <c r="A21" s="38">
        <v>16</v>
      </c>
      <c r="B21" s="173"/>
      <c r="C21" s="173"/>
      <c r="D21" s="135"/>
      <c r="E21" s="135"/>
      <c r="F21" s="170"/>
      <c r="G21" s="170"/>
      <c r="H21" s="170"/>
      <c r="I21" s="172"/>
    </row>
    <row r="22" spans="1:9" ht="20.100000000000001" customHeight="1" x14ac:dyDescent="0.25">
      <c r="A22" s="38">
        <v>17</v>
      </c>
      <c r="B22" s="173"/>
      <c r="C22" s="173"/>
      <c r="D22" s="135"/>
      <c r="E22" s="135"/>
      <c r="F22" s="170"/>
      <c r="G22" s="170"/>
      <c r="H22" s="170"/>
      <c r="I22" s="172"/>
    </row>
    <row r="23" spans="1:9" ht="20.100000000000001" customHeight="1" x14ac:dyDescent="0.25">
      <c r="A23" s="38">
        <v>18</v>
      </c>
      <c r="B23" s="173"/>
      <c r="C23" s="173"/>
      <c r="D23" s="135"/>
      <c r="E23" s="135"/>
      <c r="F23" s="170"/>
      <c r="G23" s="170"/>
      <c r="H23" s="170"/>
      <c r="I23" s="172"/>
    </row>
    <row r="24" spans="1:9" ht="20.100000000000001" customHeight="1" x14ac:dyDescent="0.25">
      <c r="A24" s="38">
        <v>19</v>
      </c>
      <c r="B24" s="173"/>
      <c r="C24" s="173"/>
      <c r="D24" s="135"/>
      <c r="E24" s="135"/>
      <c r="F24" s="170"/>
      <c r="G24" s="170"/>
      <c r="H24" s="170"/>
      <c r="I24" s="172"/>
    </row>
    <row r="25" spans="1:9" ht="20.100000000000001" customHeight="1" x14ac:dyDescent="0.25">
      <c r="A25" s="38">
        <v>20</v>
      </c>
      <c r="B25" s="173"/>
      <c r="C25" s="173"/>
      <c r="D25" s="135"/>
      <c r="E25" s="135"/>
      <c r="F25" s="170"/>
      <c r="G25" s="170"/>
      <c r="H25" s="170"/>
      <c r="I25" s="172"/>
    </row>
    <row r="26" spans="1:9" ht="20.100000000000001" customHeight="1" x14ac:dyDescent="0.25">
      <c r="A26" s="38">
        <v>21</v>
      </c>
      <c r="B26" s="173"/>
      <c r="C26" s="173"/>
      <c r="D26" s="135"/>
      <c r="E26" s="135"/>
      <c r="F26" s="170"/>
      <c r="G26" s="170"/>
      <c r="H26" s="170"/>
      <c r="I26" s="172"/>
    </row>
    <row r="27" spans="1:9" ht="20.100000000000001" customHeight="1" x14ac:dyDescent="0.25">
      <c r="A27" s="38">
        <v>22</v>
      </c>
      <c r="B27" s="173"/>
      <c r="C27" s="173"/>
      <c r="D27" s="135"/>
      <c r="E27" s="135"/>
      <c r="F27" s="170"/>
      <c r="G27" s="170"/>
      <c r="H27" s="170"/>
      <c r="I27" s="172"/>
    </row>
    <row r="28" spans="1:9" ht="20.100000000000001" customHeight="1" x14ac:dyDescent="0.25">
      <c r="A28" s="38">
        <v>23</v>
      </c>
      <c r="B28" s="173"/>
      <c r="C28" s="173"/>
      <c r="D28" s="135"/>
      <c r="E28" s="135"/>
      <c r="F28" s="170"/>
      <c r="G28" s="170"/>
      <c r="H28" s="170"/>
      <c r="I28" s="172"/>
    </row>
    <row r="29" spans="1:9" ht="20.100000000000001" customHeight="1" x14ac:dyDescent="0.25">
      <c r="A29" s="38">
        <v>24</v>
      </c>
      <c r="B29" s="173"/>
      <c r="C29" s="173"/>
      <c r="D29" s="135"/>
      <c r="E29" s="135"/>
      <c r="F29" s="170"/>
      <c r="G29" s="170"/>
      <c r="H29" s="170"/>
      <c r="I29" s="172"/>
    </row>
    <row r="30" spans="1:9" ht="20.100000000000001" customHeight="1" x14ac:dyDescent="0.25">
      <c r="A30" s="38">
        <v>25</v>
      </c>
      <c r="B30" s="173"/>
      <c r="C30" s="173"/>
      <c r="D30" s="135"/>
      <c r="E30" s="135"/>
      <c r="F30" s="170"/>
      <c r="G30" s="170"/>
      <c r="H30" s="170"/>
      <c r="I30" s="172"/>
    </row>
    <row r="31" spans="1:9" ht="20.100000000000001" customHeight="1" x14ac:dyDescent="0.25">
      <c r="A31" s="38">
        <v>26</v>
      </c>
      <c r="B31" s="173"/>
      <c r="C31" s="173"/>
      <c r="D31" s="135"/>
      <c r="E31" s="135"/>
      <c r="F31" s="170"/>
      <c r="G31" s="170"/>
      <c r="H31" s="170"/>
      <c r="I31" s="172"/>
    </row>
    <row r="32" spans="1:9" ht="20.100000000000001" customHeight="1" x14ac:dyDescent="0.25">
      <c r="A32" s="38">
        <v>27</v>
      </c>
      <c r="B32" s="173"/>
      <c r="C32" s="173"/>
      <c r="D32" s="135"/>
      <c r="E32" s="135"/>
      <c r="F32" s="170"/>
      <c r="G32" s="170"/>
      <c r="H32" s="170"/>
      <c r="I32" s="172"/>
    </row>
    <row r="33" spans="1:9" ht="20.100000000000001" customHeight="1" x14ac:dyDescent="0.25">
      <c r="A33" s="38">
        <v>28</v>
      </c>
      <c r="B33" s="173"/>
      <c r="C33" s="173"/>
      <c r="D33" s="135"/>
      <c r="E33" s="135"/>
      <c r="F33" s="170"/>
      <c r="G33" s="170"/>
      <c r="H33" s="170"/>
      <c r="I33" s="172"/>
    </row>
    <row r="34" spans="1:9" ht="20.100000000000001" customHeight="1" x14ac:dyDescent="0.25">
      <c r="A34" s="38">
        <v>29</v>
      </c>
      <c r="B34" s="173"/>
      <c r="C34" s="173"/>
      <c r="D34" s="135"/>
      <c r="E34" s="135"/>
      <c r="F34" s="170"/>
      <c r="G34" s="170"/>
      <c r="H34" s="170"/>
      <c r="I34" s="172"/>
    </row>
    <row r="35" spans="1:9" ht="20.100000000000001" customHeight="1" x14ac:dyDescent="0.25">
      <c r="A35" s="38">
        <v>30</v>
      </c>
      <c r="B35" s="173"/>
      <c r="C35" s="173"/>
      <c r="D35" s="135"/>
      <c r="E35" s="135"/>
      <c r="F35" s="170"/>
      <c r="G35" s="170"/>
      <c r="H35" s="170"/>
      <c r="I35" s="172"/>
    </row>
    <row r="36" spans="1:9" ht="20.100000000000001" customHeight="1" x14ac:dyDescent="0.25">
      <c r="A36" s="38">
        <v>31</v>
      </c>
      <c r="B36" s="173"/>
      <c r="C36" s="173"/>
      <c r="D36" s="135"/>
      <c r="E36" s="135"/>
      <c r="F36" s="170"/>
      <c r="G36" s="170"/>
      <c r="H36" s="170"/>
      <c r="I36" s="172"/>
    </row>
    <row r="37" spans="1:9" ht="20.100000000000001" customHeight="1" x14ac:dyDescent="0.25">
      <c r="A37" s="38">
        <v>32</v>
      </c>
      <c r="B37" s="173"/>
      <c r="C37" s="173"/>
      <c r="D37" s="135"/>
      <c r="E37" s="135"/>
      <c r="F37" s="170"/>
      <c r="G37" s="170"/>
      <c r="H37" s="170"/>
      <c r="I37" s="172"/>
    </row>
    <row r="38" spans="1:9" ht="20.100000000000001" customHeight="1" x14ac:dyDescent="0.25">
      <c r="A38" s="38">
        <v>33</v>
      </c>
      <c r="B38" s="173"/>
      <c r="C38" s="173"/>
      <c r="D38" s="135"/>
      <c r="E38" s="135"/>
      <c r="F38" s="170"/>
      <c r="G38" s="170"/>
      <c r="H38" s="170"/>
      <c r="I38" s="172"/>
    </row>
    <row r="39" spans="1:9" ht="20.100000000000001" customHeight="1" x14ac:dyDescent="0.25">
      <c r="A39" s="38">
        <v>34</v>
      </c>
      <c r="B39" s="173"/>
      <c r="C39" s="173"/>
      <c r="D39" s="135"/>
      <c r="E39" s="135"/>
      <c r="F39" s="170"/>
      <c r="G39" s="170"/>
      <c r="H39" s="170"/>
      <c r="I39" s="172"/>
    </row>
    <row r="40" spans="1:9" ht="20.100000000000001" customHeight="1" x14ac:dyDescent="0.25">
      <c r="A40" s="38">
        <v>35</v>
      </c>
      <c r="B40" s="173"/>
      <c r="C40" s="173"/>
      <c r="D40" s="135"/>
      <c r="E40" s="135"/>
      <c r="F40" s="170"/>
      <c r="G40" s="170"/>
      <c r="H40" s="170"/>
      <c r="I40" s="172"/>
    </row>
    <row r="41" spans="1:9" ht="20.100000000000001" customHeight="1" x14ac:dyDescent="0.25">
      <c r="A41" s="38">
        <v>36</v>
      </c>
      <c r="B41" s="173"/>
      <c r="C41" s="173"/>
      <c r="D41" s="135"/>
      <c r="E41" s="135"/>
      <c r="F41" s="170"/>
      <c r="G41" s="170"/>
      <c r="H41" s="170"/>
      <c r="I41" s="172"/>
    </row>
    <row r="42" spans="1:9" ht="20.100000000000001" customHeight="1" x14ac:dyDescent="0.25">
      <c r="A42" s="38">
        <v>37</v>
      </c>
      <c r="B42" s="173"/>
      <c r="C42" s="173"/>
      <c r="D42" s="135"/>
      <c r="E42" s="135"/>
      <c r="F42" s="170"/>
      <c r="G42" s="170"/>
      <c r="H42" s="170"/>
      <c r="I42" s="172"/>
    </row>
    <row r="43" spans="1:9" ht="20.100000000000001" customHeight="1" x14ac:dyDescent="0.25">
      <c r="A43" s="38">
        <v>38</v>
      </c>
      <c r="B43" s="173"/>
      <c r="C43" s="173"/>
      <c r="D43" s="135"/>
      <c r="E43" s="135"/>
      <c r="F43" s="170"/>
      <c r="G43" s="170"/>
      <c r="H43" s="170"/>
      <c r="I43" s="172"/>
    </row>
    <row r="44" spans="1:9" ht="20.100000000000001" customHeight="1" x14ac:dyDescent="0.25">
      <c r="A44" s="38">
        <v>39</v>
      </c>
      <c r="B44" s="173"/>
      <c r="C44" s="173"/>
      <c r="D44" s="135"/>
      <c r="E44" s="135"/>
      <c r="F44" s="170"/>
      <c r="G44" s="170"/>
      <c r="H44" s="170"/>
      <c r="I44" s="172"/>
    </row>
    <row r="45" spans="1:9" ht="20.100000000000001" customHeight="1" x14ac:dyDescent="0.25">
      <c r="A45" s="38">
        <v>40</v>
      </c>
      <c r="B45" s="173"/>
      <c r="C45" s="173"/>
      <c r="D45" s="135"/>
      <c r="E45" s="135"/>
      <c r="F45" s="170"/>
      <c r="G45" s="170"/>
      <c r="H45" s="170"/>
      <c r="I45" s="172"/>
    </row>
    <row r="46" spans="1:9" ht="20.100000000000001" customHeight="1" x14ac:dyDescent="0.25">
      <c r="A46" s="38">
        <v>41</v>
      </c>
      <c r="B46" s="173"/>
      <c r="C46" s="173"/>
      <c r="D46" s="135"/>
      <c r="E46" s="135"/>
      <c r="F46" s="170"/>
      <c r="G46" s="170"/>
      <c r="H46" s="170"/>
      <c r="I46" s="172"/>
    </row>
    <row r="47" spans="1:9" ht="20.100000000000001" customHeight="1" x14ac:dyDescent="0.25">
      <c r="A47" s="38">
        <v>42</v>
      </c>
      <c r="B47" s="173"/>
      <c r="C47" s="173"/>
      <c r="D47" s="135"/>
      <c r="E47" s="135"/>
      <c r="F47" s="170"/>
      <c r="G47" s="170"/>
      <c r="H47" s="170"/>
      <c r="I47" s="172"/>
    </row>
    <row r="48" spans="1:9" ht="20.100000000000001" customHeight="1" x14ac:dyDescent="0.25">
      <c r="A48" s="38">
        <v>43</v>
      </c>
      <c r="B48" s="173"/>
      <c r="C48" s="173"/>
      <c r="D48" s="135"/>
      <c r="E48" s="135"/>
      <c r="F48" s="170"/>
      <c r="G48" s="170"/>
      <c r="H48" s="170"/>
      <c r="I48" s="172"/>
    </row>
    <row r="49" spans="1:9" ht="20.100000000000001" customHeight="1" x14ac:dyDescent="0.25">
      <c r="A49" s="38">
        <v>44</v>
      </c>
      <c r="B49" s="173"/>
      <c r="C49" s="173"/>
      <c r="D49" s="135"/>
      <c r="E49" s="135"/>
      <c r="F49" s="170"/>
      <c r="G49" s="170"/>
      <c r="H49" s="170"/>
      <c r="I49" s="172"/>
    </row>
    <row r="50" spans="1:9" ht="20.100000000000001" customHeight="1" x14ac:dyDescent="0.25">
      <c r="A50" s="38">
        <v>45</v>
      </c>
      <c r="B50" s="173"/>
      <c r="C50" s="173"/>
      <c r="D50" s="135"/>
      <c r="E50" s="135"/>
      <c r="F50" s="170"/>
      <c r="G50" s="170"/>
      <c r="H50" s="170"/>
      <c r="I50" s="172"/>
    </row>
    <row r="51" spans="1:9" ht="20.100000000000001" customHeight="1" x14ac:dyDescent="0.25">
      <c r="A51" s="38">
        <v>46</v>
      </c>
      <c r="B51" s="173"/>
      <c r="C51" s="173"/>
      <c r="D51" s="135"/>
      <c r="E51" s="135"/>
      <c r="F51" s="170"/>
      <c r="G51" s="170"/>
      <c r="H51" s="170"/>
      <c r="I51" s="172"/>
    </row>
    <row r="52" spans="1:9" ht="20.100000000000001" customHeight="1" x14ac:dyDescent="0.25">
      <c r="A52" s="38">
        <v>47</v>
      </c>
      <c r="B52" s="173"/>
      <c r="C52" s="173"/>
      <c r="D52" s="135"/>
      <c r="E52" s="135"/>
      <c r="F52" s="170"/>
      <c r="G52" s="170"/>
      <c r="H52" s="170"/>
      <c r="I52" s="172"/>
    </row>
    <row r="53" spans="1:9" ht="20.100000000000001" customHeight="1" x14ac:dyDescent="0.25">
      <c r="A53" s="38">
        <v>48</v>
      </c>
      <c r="B53" s="173"/>
      <c r="C53" s="173"/>
      <c r="D53" s="135"/>
      <c r="E53" s="135"/>
      <c r="F53" s="170"/>
      <c r="G53" s="170"/>
      <c r="H53" s="170"/>
      <c r="I53" s="172"/>
    </row>
    <row r="54" spans="1:9" ht="20.100000000000001" customHeight="1" x14ac:dyDescent="0.25">
      <c r="A54" s="38">
        <v>49</v>
      </c>
      <c r="B54" s="173"/>
      <c r="C54" s="173"/>
      <c r="D54" s="135"/>
      <c r="E54" s="135"/>
      <c r="F54" s="170"/>
      <c r="G54" s="170"/>
      <c r="H54" s="170"/>
      <c r="I54" s="172"/>
    </row>
    <row r="55" spans="1:9" ht="20.100000000000001" customHeight="1" x14ac:dyDescent="0.25">
      <c r="A55" s="38">
        <v>50</v>
      </c>
      <c r="B55" s="173"/>
      <c r="C55" s="173"/>
      <c r="D55" s="135"/>
      <c r="E55" s="135"/>
      <c r="F55" s="170"/>
      <c r="G55" s="170"/>
      <c r="H55" s="170"/>
      <c r="I55" s="172"/>
    </row>
    <row r="56" spans="1:9" ht="20.100000000000001" customHeight="1" x14ac:dyDescent="0.25">
      <c r="A56" s="38">
        <v>51</v>
      </c>
      <c r="B56" s="173"/>
      <c r="C56" s="173"/>
      <c r="D56" s="135"/>
      <c r="E56" s="135"/>
      <c r="F56" s="170"/>
      <c r="G56" s="170"/>
      <c r="H56" s="170"/>
      <c r="I56" s="172"/>
    </row>
    <row r="57" spans="1:9" ht="20.100000000000001" customHeight="1" x14ac:dyDescent="0.25">
      <c r="A57" s="38">
        <v>52</v>
      </c>
      <c r="B57" s="173"/>
      <c r="C57" s="173"/>
      <c r="D57" s="135"/>
      <c r="E57" s="135"/>
      <c r="F57" s="170"/>
      <c r="G57" s="170"/>
      <c r="H57" s="170"/>
      <c r="I57" s="172"/>
    </row>
    <row r="58" spans="1:9" ht="20.100000000000001" customHeight="1" x14ac:dyDescent="0.25">
      <c r="A58" s="38">
        <v>53</v>
      </c>
      <c r="B58" s="173"/>
      <c r="C58" s="173"/>
      <c r="D58" s="135"/>
      <c r="E58" s="135"/>
      <c r="F58" s="170"/>
      <c r="G58" s="170"/>
      <c r="H58" s="170"/>
      <c r="I58" s="172"/>
    </row>
    <row r="59" spans="1:9" ht="20.100000000000001" customHeight="1" x14ac:dyDescent="0.25">
      <c r="A59" s="38">
        <v>54</v>
      </c>
      <c r="B59" s="173"/>
      <c r="C59" s="173"/>
      <c r="D59" s="135"/>
      <c r="E59" s="135"/>
      <c r="F59" s="170"/>
      <c r="G59" s="170"/>
      <c r="H59" s="170"/>
      <c r="I59" s="172"/>
    </row>
    <row r="60" spans="1:9" ht="20.100000000000001" customHeight="1" x14ac:dyDescent="0.25">
      <c r="A60" s="38">
        <v>55</v>
      </c>
      <c r="B60" s="173"/>
      <c r="C60" s="173"/>
      <c r="D60" s="135"/>
      <c r="E60" s="135"/>
      <c r="F60" s="170"/>
      <c r="G60" s="170"/>
      <c r="H60" s="170"/>
      <c r="I60" s="172"/>
    </row>
    <row r="61" spans="1:9" ht="20.100000000000001" customHeight="1" x14ac:dyDescent="0.25">
      <c r="A61" s="38">
        <v>56</v>
      </c>
      <c r="B61" s="173"/>
      <c r="C61" s="173"/>
      <c r="D61" s="135"/>
      <c r="E61" s="135"/>
      <c r="F61" s="170"/>
      <c r="G61" s="170"/>
      <c r="H61" s="170"/>
      <c r="I61" s="172"/>
    </row>
    <row r="62" spans="1:9" ht="20.100000000000001" customHeight="1" x14ac:dyDescent="0.25">
      <c r="A62" s="38">
        <v>57</v>
      </c>
      <c r="B62" s="173"/>
      <c r="C62" s="173"/>
      <c r="D62" s="135"/>
      <c r="E62" s="135"/>
      <c r="F62" s="170"/>
      <c r="G62" s="170"/>
      <c r="H62" s="170"/>
      <c r="I62" s="172"/>
    </row>
    <row r="63" spans="1:9" ht="20.100000000000001" customHeight="1" x14ac:dyDescent="0.25">
      <c r="A63" s="38">
        <v>58</v>
      </c>
      <c r="B63" s="173"/>
      <c r="C63" s="173"/>
      <c r="D63" s="135"/>
      <c r="E63" s="135"/>
      <c r="F63" s="170"/>
      <c r="G63" s="170"/>
      <c r="H63" s="170"/>
      <c r="I63" s="172"/>
    </row>
    <row r="64" spans="1:9" ht="20.100000000000001" customHeight="1" x14ac:dyDescent="0.25">
      <c r="A64" s="38">
        <v>59</v>
      </c>
      <c r="B64" s="173"/>
      <c r="C64" s="173"/>
      <c r="D64" s="135"/>
      <c r="E64" s="135"/>
      <c r="F64" s="170"/>
      <c r="G64" s="170"/>
      <c r="H64" s="170"/>
      <c r="I64" s="172"/>
    </row>
    <row r="65" spans="1:9" ht="20.100000000000001" customHeight="1" x14ac:dyDescent="0.25">
      <c r="A65" s="38">
        <v>60</v>
      </c>
      <c r="B65" s="173"/>
      <c r="C65" s="173"/>
      <c r="D65" s="135"/>
      <c r="E65" s="135"/>
      <c r="F65" s="170"/>
      <c r="G65" s="170"/>
      <c r="H65" s="170"/>
      <c r="I65" s="172"/>
    </row>
    <row r="66" spans="1:9" ht="20.100000000000001" customHeight="1" x14ac:dyDescent="0.25">
      <c r="A66" s="38">
        <v>61</v>
      </c>
      <c r="B66" s="173"/>
      <c r="C66" s="173"/>
      <c r="D66" s="135"/>
      <c r="E66" s="135"/>
      <c r="F66" s="170"/>
      <c r="G66" s="170"/>
      <c r="H66" s="170"/>
      <c r="I66" s="172"/>
    </row>
    <row r="67" spans="1:9" ht="20.100000000000001" customHeight="1" x14ac:dyDescent="0.25">
      <c r="A67" s="38">
        <v>62</v>
      </c>
      <c r="B67" s="173"/>
      <c r="C67" s="173"/>
      <c r="D67" s="135"/>
      <c r="E67" s="135"/>
      <c r="F67" s="170"/>
      <c r="G67" s="170"/>
      <c r="H67" s="170"/>
      <c r="I67" s="172"/>
    </row>
    <row r="68" spans="1:9" ht="20.100000000000001" customHeight="1" x14ac:dyDescent="0.25">
      <c r="A68" s="38">
        <v>63</v>
      </c>
      <c r="B68" s="173"/>
      <c r="C68" s="173"/>
      <c r="D68" s="135"/>
      <c r="E68" s="135"/>
      <c r="F68" s="170"/>
      <c r="G68" s="170"/>
      <c r="H68" s="170"/>
      <c r="I68" s="172"/>
    </row>
    <row r="69" spans="1:9" ht="20.100000000000001" customHeight="1" x14ac:dyDescent="0.25">
      <c r="A69" s="38">
        <v>64</v>
      </c>
      <c r="B69" s="173"/>
      <c r="C69" s="173"/>
      <c r="D69" s="135"/>
      <c r="E69" s="135"/>
      <c r="F69" s="170"/>
      <c r="G69" s="170"/>
      <c r="H69" s="170"/>
      <c r="I69" s="172"/>
    </row>
    <row r="70" spans="1:9" ht="20.100000000000001" customHeight="1" x14ac:dyDescent="0.25">
      <c r="A70" s="38">
        <v>65</v>
      </c>
      <c r="B70" s="173"/>
      <c r="C70" s="173"/>
      <c r="D70" s="135"/>
      <c r="E70" s="135"/>
      <c r="F70" s="170"/>
      <c r="G70" s="170"/>
      <c r="H70" s="170"/>
      <c r="I70" s="172"/>
    </row>
    <row r="71" spans="1:9" ht="20.100000000000001" customHeight="1" x14ac:dyDescent="0.25">
      <c r="A71" s="38">
        <v>66</v>
      </c>
      <c r="B71" s="173"/>
      <c r="C71" s="173"/>
      <c r="D71" s="135"/>
      <c r="E71" s="135"/>
      <c r="F71" s="170"/>
      <c r="G71" s="170"/>
      <c r="H71" s="170"/>
      <c r="I71" s="172"/>
    </row>
    <row r="72" spans="1:9" ht="20.100000000000001" customHeight="1" x14ac:dyDescent="0.25">
      <c r="A72" s="38">
        <v>67</v>
      </c>
      <c r="B72" s="173"/>
      <c r="C72" s="173"/>
      <c r="D72" s="135"/>
      <c r="E72" s="135"/>
      <c r="F72" s="170"/>
      <c r="G72" s="170"/>
      <c r="H72" s="170"/>
      <c r="I72" s="172"/>
    </row>
    <row r="73" spans="1:9" ht="20.100000000000001" customHeight="1" x14ac:dyDescent="0.25">
      <c r="A73" s="38">
        <v>68</v>
      </c>
      <c r="B73" s="173"/>
      <c r="C73" s="173"/>
      <c r="D73" s="135"/>
      <c r="E73" s="135"/>
      <c r="F73" s="170"/>
      <c r="G73" s="170"/>
      <c r="H73" s="170"/>
      <c r="I73" s="172"/>
    </row>
    <row r="74" spans="1:9" ht="20.100000000000001" customHeight="1" x14ac:dyDescent="0.25">
      <c r="A74" s="38">
        <v>69</v>
      </c>
      <c r="B74" s="173"/>
      <c r="C74" s="173"/>
      <c r="D74" s="135"/>
      <c r="E74" s="135"/>
      <c r="F74" s="170"/>
      <c r="G74" s="170"/>
      <c r="H74" s="170"/>
      <c r="I74" s="172"/>
    </row>
    <row r="75" spans="1:9" ht="20.100000000000001" customHeight="1" x14ac:dyDescent="0.25">
      <c r="A75" s="38">
        <v>70</v>
      </c>
      <c r="B75" s="173"/>
      <c r="C75" s="173"/>
      <c r="D75" s="135"/>
      <c r="E75" s="135"/>
      <c r="F75" s="170"/>
      <c r="G75" s="170"/>
      <c r="H75" s="170"/>
      <c r="I75" s="172"/>
    </row>
    <row r="76" spans="1:9" ht="20.100000000000001" customHeight="1" x14ac:dyDescent="0.25">
      <c r="A76" s="38">
        <v>71</v>
      </c>
      <c r="B76" s="173"/>
      <c r="C76" s="173"/>
      <c r="D76" s="135"/>
      <c r="E76" s="135"/>
      <c r="F76" s="170"/>
      <c r="G76" s="170"/>
      <c r="H76" s="170"/>
      <c r="I76" s="172"/>
    </row>
    <row r="77" spans="1:9" ht="20.100000000000001" customHeight="1" x14ac:dyDescent="0.25">
      <c r="A77" s="38">
        <v>72</v>
      </c>
      <c r="B77" s="173"/>
      <c r="C77" s="173"/>
      <c r="D77" s="135"/>
      <c r="E77" s="135"/>
      <c r="F77" s="170"/>
      <c r="G77" s="170"/>
      <c r="H77" s="170"/>
      <c r="I77" s="172"/>
    </row>
    <row r="78" spans="1:9" ht="20.100000000000001" customHeight="1" x14ac:dyDescent="0.25">
      <c r="A78" s="38">
        <v>73</v>
      </c>
      <c r="B78" s="173"/>
      <c r="C78" s="173"/>
      <c r="D78" s="135"/>
      <c r="E78" s="135"/>
      <c r="F78" s="170"/>
      <c r="G78" s="170"/>
      <c r="H78" s="170"/>
      <c r="I78" s="172"/>
    </row>
    <row r="79" spans="1:9" ht="20.100000000000001" customHeight="1" x14ac:dyDescent="0.25">
      <c r="A79" s="38">
        <v>74</v>
      </c>
      <c r="B79" s="173"/>
      <c r="C79" s="173"/>
      <c r="D79" s="135"/>
      <c r="E79" s="135"/>
      <c r="F79" s="170"/>
      <c r="G79" s="170"/>
      <c r="H79" s="170"/>
      <c r="I79" s="172"/>
    </row>
    <row r="80" spans="1:9" ht="20.100000000000001" customHeight="1" x14ac:dyDescent="0.25">
      <c r="A80" s="38">
        <v>75</v>
      </c>
      <c r="B80" s="173"/>
      <c r="C80" s="173"/>
      <c r="D80" s="135"/>
      <c r="E80" s="135"/>
      <c r="F80" s="170"/>
      <c r="G80" s="170"/>
      <c r="H80" s="170"/>
      <c r="I80" s="172"/>
    </row>
    <row r="81" spans="1:9" ht="20.100000000000001" customHeight="1" x14ac:dyDescent="0.25">
      <c r="A81" s="38">
        <v>76</v>
      </c>
      <c r="B81" s="173"/>
      <c r="C81" s="173"/>
      <c r="D81" s="135"/>
      <c r="E81" s="135"/>
      <c r="F81" s="170"/>
      <c r="G81" s="170"/>
      <c r="H81" s="170"/>
      <c r="I81" s="172"/>
    </row>
    <row r="82" spans="1:9" ht="20.100000000000001" customHeight="1" x14ac:dyDescent="0.25">
      <c r="A82" s="38">
        <v>77</v>
      </c>
      <c r="B82" s="173"/>
      <c r="C82" s="173"/>
      <c r="D82" s="135"/>
      <c r="E82" s="135"/>
      <c r="F82" s="170"/>
      <c r="G82" s="170"/>
      <c r="H82" s="170"/>
      <c r="I82" s="172"/>
    </row>
    <row r="83" spans="1:9" ht="20.100000000000001" customHeight="1" x14ac:dyDescent="0.25">
      <c r="A83" s="38">
        <v>78</v>
      </c>
      <c r="B83" s="173"/>
      <c r="C83" s="173"/>
      <c r="D83" s="135"/>
      <c r="E83" s="135"/>
      <c r="F83" s="170"/>
      <c r="G83" s="170"/>
      <c r="H83" s="170"/>
      <c r="I83" s="172"/>
    </row>
    <row r="84" spans="1:9" ht="20.100000000000001" customHeight="1" x14ac:dyDescent="0.25">
      <c r="A84" s="38">
        <v>79</v>
      </c>
      <c r="B84" s="173"/>
      <c r="C84" s="173"/>
      <c r="D84" s="135"/>
      <c r="E84" s="135"/>
      <c r="F84" s="170"/>
      <c r="G84" s="170"/>
      <c r="H84" s="170"/>
      <c r="I84" s="172"/>
    </row>
    <row r="85" spans="1:9" ht="20.100000000000001" customHeight="1" x14ac:dyDescent="0.25">
      <c r="A85" s="38">
        <v>80</v>
      </c>
      <c r="B85" s="173"/>
      <c r="C85" s="173"/>
      <c r="D85" s="135"/>
      <c r="E85" s="135"/>
      <c r="F85" s="170"/>
      <c r="G85" s="170"/>
      <c r="H85" s="170"/>
      <c r="I85" s="172"/>
    </row>
    <row r="86" spans="1:9" ht="20.100000000000001" customHeight="1" x14ac:dyDescent="0.25">
      <c r="A86" s="38">
        <v>81</v>
      </c>
      <c r="B86" s="173"/>
      <c r="C86" s="173"/>
      <c r="D86" s="135"/>
      <c r="E86" s="135"/>
      <c r="F86" s="170"/>
      <c r="G86" s="170"/>
      <c r="H86" s="170"/>
      <c r="I86" s="172"/>
    </row>
    <row r="87" spans="1:9" ht="20.100000000000001" customHeight="1" x14ac:dyDescent="0.25">
      <c r="A87" s="38">
        <v>82</v>
      </c>
      <c r="B87" s="173"/>
      <c r="C87" s="173"/>
      <c r="D87" s="135"/>
      <c r="E87" s="135"/>
      <c r="F87" s="170"/>
      <c r="G87" s="170"/>
      <c r="H87" s="170"/>
      <c r="I87" s="172"/>
    </row>
    <row r="88" spans="1:9" ht="20.100000000000001" customHeight="1" x14ac:dyDescent="0.25">
      <c r="A88" s="38">
        <v>83</v>
      </c>
      <c r="B88" s="173"/>
      <c r="C88" s="173"/>
      <c r="D88" s="135"/>
      <c r="E88" s="135"/>
      <c r="F88" s="170"/>
      <c r="G88" s="170"/>
      <c r="H88" s="170"/>
      <c r="I88" s="172"/>
    </row>
    <row r="89" spans="1:9" ht="20.100000000000001" customHeight="1" x14ac:dyDescent="0.25">
      <c r="A89" s="38">
        <v>84</v>
      </c>
      <c r="B89" s="173"/>
      <c r="C89" s="173"/>
      <c r="D89" s="135"/>
      <c r="E89" s="135"/>
      <c r="F89" s="170"/>
      <c r="G89" s="170"/>
      <c r="H89" s="170"/>
      <c r="I89" s="172"/>
    </row>
    <row r="90" spans="1:9" ht="20.100000000000001" customHeight="1" x14ac:dyDescent="0.25">
      <c r="A90" s="38">
        <v>85</v>
      </c>
      <c r="B90" s="173"/>
      <c r="C90" s="173"/>
      <c r="D90" s="135"/>
      <c r="E90" s="135"/>
      <c r="F90" s="170"/>
      <c r="G90" s="170"/>
      <c r="H90" s="170"/>
      <c r="I90" s="172"/>
    </row>
    <row r="91" spans="1:9" ht="20.100000000000001" customHeight="1" x14ac:dyDescent="0.25">
      <c r="A91" s="38">
        <v>86</v>
      </c>
      <c r="B91" s="173"/>
      <c r="C91" s="173"/>
      <c r="D91" s="135"/>
      <c r="E91" s="135"/>
      <c r="F91" s="170"/>
      <c r="G91" s="170"/>
      <c r="H91" s="170"/>
      <c r="I91" s="172"/>
    </row>
    <row r="92" spans="1:9" ht="20.100000000000001" customHeight="1" x14ac:dyDescent="0.25">
      <c r="A92" s="38">
        <v>87</v>
      </c>
      <c r="B92" s="173"/>
      <c r="C92" s="173"/>
      <c r="D92" s="135"/>
      <c r="E92" s="135"/>
      <c r="F92" s="170"/>
      <c r="G92" s="170"/>
      <c r="H92" s="170"/>
      <c r="I92" s="172"/>
    </row>
    <row r="93" spans="1:9" ht="20.100000000000001" customHeight="1" x14ac:dyDescent="0.25">
      <c r="A93" s="38">
        <v>88</v>
      </c>
      <c r="B93" s="173"/>
      <c r="C93" s="173"/>
      <c r="D93" s="135"/>
      <c r="E93" s="135"/>
      <c r="F93" s="170"/>
      <c r="G93" s="170"/>
      <c r="H93" s="170"/>
      <c r="I93" s="172"/>
    </row>
    <row r="94" spans="1:9" ht="20.100000000000001" customHeight="1" x14ac:dyDescent="0.25">
      <c r="A94" s="38">
        <v>89</v>
      </c>
      <c r="B94" s="173"/>
      <c r="C94" s="173"/>
      <c r="D94" s="135"/>
      <c r="E94" s="135"/>
      <c r="F94" s="170"/>
      <c r="G94" s="170"/>
      <c r="H94" s="170"/>
      <c r="I94" s="172"/>
    </row>
    <row r="95" spans="1:9" ht="20.100000000000001" customHeight="1" x14ac:dyDescent="0.25">
      <c r="A95" s="38">
        <v>90</v>
      </c>
      <c r="B95" s="173"/>
      <c r="C95" s="173"/>
      <c r="D95" s="135"/>
      <c r="E95" s="135"/>
      <c r="F95" s="170"/>
      <c r="G95" s="170"/>
      <c r="H95" s="170"/>
      <c r="I95" s="172"/>
    </row>
    <row r="96" spans="1:9" ht="20.100000000000001" customHeight="1" x14ac:dyDescent="0.25">
      <c r="A96" s="38">
        <v>91</v>
      </c>
      <c r="B96" s="173"/>
      <c r="C96" s="173"/>
      <c r="D96" s="135"/>
      <c r="E96" s="135"/>
      <c r="F96" s="170"/>
      <c r="G96" s="170"/>
      <c r="H96" s="170"/>
      <c r="I96" s="172"/>
    </row>
    <row r="97" spans="1:9" ht="20.100000000000001" customHeight="1" x14ac:dyDescent="0.25">
      <c r="A97" s="38">
        <v>92</v>
      </c>
      <c r="B97" s="173"/>
      <c r="C97" s="173"/>
      <c r="D97" s="135"/>
      <c r="E97" s="135"/>
      <c r="F97" s="170"/>
      <c r="G97" s="170"/>
      <c r="H97" s="170"/>
      <c r="I97" s="172"/>
    </row>
    <row r="98" spans="1:9" ht="20.100000000000001" customHeight="1" x14ac:dyDescent="0.25">
      <c r="A98" s="38">
        <v>93</v>
      </c>
      <c r="B98" s="173"/>
      <c r="C98" s="173"/>
      <c r="D98" s="135"/>
      <c r="E98" s="135"/>
      <c r="F98" s="170"/>
      <c r="G98" s="170"/>
      <c r="H98" s="170"/>
      <c r="I98" s="172"/>
    </row>
    <row r="99" spans="1:9" ht="20.100000000000001" customHeight="1" x14ac:dyDescent="0.25">
      <c r="A99" s="38">
        <v>94</v>
      </c>
      <c r="B99" s="173"/>
      <c r="C99" s="173"/>
      <c r="D99" s="135"/>
      <c r="E99" s="135"/>
      <c r="F99" s="170"/>
      <c r="G99" s="170"/>
      <c r="H99" s="170"/>
      <c r="I99" s="172"/>
    </row>
    <row r="100" spans="1:9" ht="20.100000000000001" customHeight="1" x14ac:dyDescent="0.25">
      <c r="A100" s="38">
        <v>95</v>
      </c>
      <c r="B100" s="173"/>
      <c r="C100" s="173"/>
      <c r="D100" s="135"/>
      <c r="E100" s="135"/>
      <c r="F100" s="170"/>
      <c r="G100" s="170"/>
      <c r="H100" s="170"/>
      <c r="I100" s="172"/>
    </row>
    <row r="101" spans="1:9" ht="20.100000000000001" customHeight="1" x14ac:dyDescent="0.25">
      <c r="A101" s="38">
        <v>96</v>
      </c>
      <c r="B101" s="173"/>
      <c r="C101" s="173"/>
      <c r="D101" s="135"/>
      <c r="E101" s="135"/>
      <c r="F101" s="170"/>
      <c r="G101" s="170"/>
      <c r="H101" s="170"/>
      <c r="I101" s="172"/>
    </row>
    <row r="102" spans="1:9" ht="20.100000000000001" customHeight="1" x14ac:dyDescent="0.25">
      <c r="A102" s="38">
        <v>97</v>
      </c>
      <c r="B102" s="173"/>
      <c r="C102" s="173"/>
      <c r="D102" s="135"/>
      <c r="E102" s="135"/>
      <c r="F102" s="170"/>
      <c r="G102" s="170"/>
      <c r="H102" s="170"/>
      <c r="I102" s="172"/>
    </row>
    <row r="103" spans="1:9" ht="20.100000000000001" customHeight="1" x14ac:dyDescent="0.25">
      <c r="A103" s="38">
        <v>98</v>
      </c>
      <c r="B103" s="173"/>
      <c r="C103" s="173"/>
      <c r="D103" s="135"/>
      <c r="E103" s="135"/>
      <c r="F103" s="170"/>
      <c r="G103" s="170"/>
      <c r="H103" s="170"/>
      <c r="I103" s="172"/>
    </row>
    <row r="104" spans="1:9" ht="20.100000000000001" customHeight="1" x14ac:dyDescent="0.25">
      <c r="A104" s="38">
        <v>99</v>
      </c>
      <c r="B104" s="173"/>
      <c r="C104" s="173"/>
      <c r="D104" s="135"/>
      <c r="E104" s="135"/>
      <c r="F104" s="170"/>
      <c r="G104" s="170"/>
      <c r="H104" s="170"/>
      <c r="I104" s="172"/>
    </row>
    <row r="105" spans="1:9" ht="20.100000000000001" customHeight="1" x14ac:dyDescent="0.25">
      <c r="A105" s="38">
        <v>100</v>
      </c>
      <c r="B105" s="173"/>
      <c r="C105" s="173"/>
      <c r="D105" s="135"/>
      <c r="E105" s="135"/>
      <c r="F105" s="170"/>
      <c r="G105" s="170"/>
      <c r="H105" s="170"/>
      <c r="I105" s="172"/>
    </row>
    <row r="106" spans="1:9" ht="20.100000000000001" customHeight="1" x14ac:dyDescent="0.25">
      <c r="A106" s="38">
        <v>101</v>
      </c>
      <c r="B106" s="173"/>
      <c r="C106" s="173"/>
      <c r="D106" s="135"/>
      <c r="E106" s="135"/>
      <c r="F106" s="170"/>
      <c r="G106" s="170"/>
      <c r="H106" s="170"/>
      <c r="I106" s="172"/>
    </row>
    <row r="107" spans="1:9" ht="20.100000000000001" customHeight="1" x14ac:dyDescent="0.25">
      <c r="A107" s="38">
        <v>102</v>
      </c>
      <c r="B107" s="173"/>
      <c r="C107" s="173"/>
      <c r="D107" s="135"/>
      <c r="E107" s="135"/>
      <c r="F107" s="170"/>
      <c r="G107" s="170"/>
      <c r="H107" s="170"/>
      <c r="I107" s="172"/>
    </row>
    <row r="108" spans="1:9" ht="20.100000000000001" customHeight="1" x14ac:dyDescent="0.25">
      <c r="A108" s="38">
        <v>103</v>
      </c>
      <c r="B108" s="173"/>
      <c r="C108" s="173"/>
      <c r="D108" s="135"/>
      <c r="E108" s="135"/>
      <c r="F108" s="170"/>
      <c r="G108" s="170"/>
      <c r="H108" s="170"/>
      <c r="I108" s="172"/>
    </row>
    <row r="109" spans="1:9" ht="20.100000000000001" customHeight="1" x14ac:dyDescent="0.25">
      <c r="A109" s="38">
        <v>104</v>
      </c>
      <c r="B109" s="173"/>
      <c r="C109" s="173"/>
      <c r="D109" s="135"/>
      <c r="E109" s="135"/>
      <c r="F109" s="170"/>
      <c r="G109" s="170"/>
      <c r="H109" s="170"/>
      <c r="I109" s="172"/>
    </row>
    <row r="110" spans="1:9" ht="20.100000000000001" customHeight="1" x14ac:dyDescent="0.25">
      <c r="A110" s="38">
        <v>105</v>
      </c>
      <c r="B110" s="173"/>
      <c r="C110" s="173"/>
      <c r="D110" s="135"/>
      <c r="E110" s="135"/>
      <c r="F110" s="170"/>
      <c r="G110" s="170"/>
      <c r="H110" s="170"/>
      <c r="I110" s="172"/>
    </row>
    <row r="111" spans="1:9" ht="20.100000000000001" customHeight="1" x14ac:dyDescent="0.25">
      <c r="A111" s="38">
        <v>106</v>
      </c>
      <c r="B111" s="173"/>
      <c r="C111" s="173"/>
      <c r="D111" s="135"/>
      <c r="E111" s="135"/>
      <c r="F111" s="170"/>
      <c r="G111" s="170"/>
      <c r="H111" s="170"/>
      <c r="I111" s="172"/>
    </row>
    <row r="112" spans="1:9" ht="20.100000000000001" customHeight="1" x14ac:dyDescent="0.25">
      <c r="A112" s="38">
        <v>107</v>
      </c>
      <c r="B112" s="173"/>
      <c r="C112" s="173"/>
      <c r="D112" s="135"/>
      <c r="E112" s="135"/>
      <c r="F112" s="170"/>
      <c r="G112" s="170"/>
      <c r="H112" s="170"/>
      <c r="I112" s="172"/>
    </row>
    <row r="113" spans="1:9" ht="20.100000000000001" customHeight="1" x14ac:dyDescent="0.25">
      <c r="A113" s="38">
        <v>108</v>
      </c>
      <c r="B113" s="173"/>
      <c r="C113" s="173"/>
      <c r="D113" s="135"/>
      <c r="E113" s="135"/>
      <c r="F113" s="170"/>
      <c r="G113" s="170"/>
      <c r="H113" s="170"/>
      <c r="I113" s="172"/>
    </row>
    <row r="114" spans="1:9" ht="20.100000000000001" customHeight="1" x14ac:dyDescent="0.25">
      <c r="A114" s="38">
        <v>109</v>
      </c>
      <c r="B114" s="173"/>
      <c r="C114" s="173"/>
      <c r="D114" s="135"/>
      <c r="E114" s="135"/>
      <c r="F114" s="170"/>
      <c r="G114" s="170"/>
      <c r="H114" s="170"/>
      <c r="I114" s="172"/>
    </row>
    <row r="115" spans="1:9" ht="20.100000000000001" customHeight="1" x14ac:dyDescent="0.25">
      <c r="A115" s="38">
        <v>110</v>
      </c>
      <c r="B115" s="173"/>
      <c r="C115" s="173"/>
      <c r="D115" s="135"/>
      <c r="E115" s="135"/>
      <c r="F115" s="170"/>
      <c r="G115" s="170"/>
      <c r="H115" s="170"/>
      <c r="I115" s="172"/>
    </row>
    <row r="116" spans="1:9" ht="20.100000000000001" customHeight="1" x14ac:dyDescent="0.25">
      <c r="A116" s="38">
        <v>111</v>
      </c>
      <c r="B116" s="173"/>
      <c r="C116" s="173"/>
      <c r="D116" s="135"/>
      <c r="E116" s="135"/>
      <c r="F116" s="170"/>
      <c r="G116" s="170"/>
      <c r="H116" s="170"/>
      <c r="I116" s="172"/>
    </row>
    <row r="117" spans="1:9" ht="20.100000000000001" customHeight="1" x14ac:dyDescent="0.25">
      <c r="A117" s="38">
        <v>112</v>
      </c>
      <c r="B117" s="173"/>
      <c r="C117" s="173"/>
      <c r="D117" s="135"/>
      <c r="E117" s="135"/>
      <c r="F117" s="170"/>
      <c r="G117" s="170"/>
      <c r="H117" s="170"/>
      <c r="I117" s="172"/>
    </row>
    <row r="118" spans="1:9" ht="20.100000000000001" customHeight="1" x14ac:dyDescent="0.25">
      <c r="A118" s="38">
        <v>113</v>
      </c>
      <c r="B118" s="173"/>
      <c r="C118" s="173"/>
      <c r="D118" s="135"/>
      <c r="E118" s="135"/>
      <c r="F118" s="170"/>
      <c r="G118" s="170"/>
      <c r="H118" s="170"/>
      <c r="I118" s="172"/>
    </row>
    <row r="119" spans="1:9" ht="20.100000000000001" customHeight="1" x14ac:dyDescent="0.25">
      <c r="A119" s="38">
        <v>114</v>
      </c>
      <c r="B119" s="173"/>
      <c r="C119" s="173"/>
      <c r="D119" s="135"/>
      <c r="E119" s="135"/>
      <c r="F119" s="170"/>
      <c r="G119" s="170"/>
      <c r="H119" s="170"/>
      <c r="I119" s="172"/>
    </row>
    <row r="120" spans="1:9" ht="20.100000000000001" customHeight="1" x14ac:dyDescent="0.25">
      <c r="A120" s="38">
        <v>115</v>
      </c>
      <c r="B120" s="173"/>
      <c r="C120" s="173"/>
      <c r="D120" s="135"/>
      <c r="E120" s="135"/>
      <c r="F120" s="170"/>
      <c r="G120" s="170"/>
      <c r="H120" s="170"/>
      <c r="I120" s="172"/>
    </row>
    <row r="121" spans="1:9" ht="20.100000000000001" customHeight="1" x14ac:dyDescent="0.25">
      <c r="A121" s="38">
        <v>116</v>
      </c>
      <c r="B121" s="173"/>
      <c r="C121" s="173"/>
      <c r="D121" s="135"/>
      <c r="E121" s="135"/>
      <c r="F121" s="170"/>
      <c r="G121" s="170"/>
      <c r="H121" s="170"/>
      <c r="I121" s="172"/>
    </row>
    <row r="122" spans="1:9" ht="20.100000000000001" customHeight="1" x14ac:dyDescent="0.25">
      <c r="A122" s="38">
        <v>117</v>
      </c>
      <c r="B122" s="173"/>
      <c r="C122" s="173"/>
      <c r="D122" s="135"/>
      <c r="E122" s="135"/>
      <c r="F122" s="170"/>
      <c r="G122" s="170"/>
      <c r="H122" s="170"/>
      <c r="I122" s="172"/>
    </row>
    <row r="123" spans="1:9" ht="20.100000000000001" customHeight="1" x14ac:dyDescent="0.25">
      <c r="A123" s="38">
        <v>118</v>
      </c>
      <c r="B123" s="173"/>
      <c r="C123" s="173"/>
      <c r="D123" s="135"/>
      <c r="E123" s="135"/>
      <c r="F123" s="170"/>
      <c r="G123" s="170"/>
      <c r="H123" s="170"/>
      <c r="I123" s="172"/>
    </row>
    <row r="124" spans="1:9" ht="20.100000000000001" customHeight="1" x14ac:dyDescent="0.25">
      <c r="A124" s="38">
        <v>119</v>
      </c>
      <c r="B124" s="173"/>
      <c r="C124" s="173"/>
      <c r="D124" s="135"/>
      <c r="E124" s="135"/>
      <c r="F124" s="170"/>
      <c r="G124" s="170"/>
      <c r="H124" s="170"/>
      <c r="I124" s="172"/>
    </row>
    <row r="125" spans="1:9" ht="20.100000000000001" customHeight="1" x14ac:dyDescent="0.25">
      <c r="A125" s="38">
        <v>120</v>
      </c>
      <c r="B125" s="173"/>
      <c r="C125" s="173"/>
      <c r="D125" s="135"/>
      <c r="E125" s="135"/>
      <c r="F125" s="170"/>
      <c r="G125" s="170"/>
      <c r="H125" s="170"/>
      <c r="I125" s="172"/>
    </row>
    <row r="126" spans="1:9" ht="20.100000000000001" customHeight="1" x14ac:dyDescent="0.25">
      <c r="A126" s="38">
        <v>121</v>
      </c>
      <c r="B126" s="173"/>
      <c r="C126" s="173"/>
      <c r="D126" s="135"/>
      <c r="E126" s="135"/>
      <c r="F126" s="170"/>
      <c r="G126" s="170"/>
      <c r="H126" s="170"/>
      <c r="I126" s="172"/>
    </row>
    <row r="127" spans="1:9" ht="20.100000000000001" customHeight="1" x14ac:dyDescent="0.25">
      <c r="A127" s="38">
        <v>122</v>
      </c>
      <c r="B127" s="173"/>
      <c r="C127" s="173"/>
      <c r="D127" s="135"/>
      <c r="E127" s="135"/>
      <c r="F127" s="170"/>
      <c r="G127" s="170"/>
      <c r="H127" s="170"/>
      <c r="I127" s="172"/>
    </row>
    <row r="128" spans="1:9" ht="20.100000000000001" customHeight="1" x14ac:dyDescent="0.25">
      <c r="A128" s="38">
        <v>123</v>
      </c>
      <c r="B128" s="173"/>
      <c r="C128" s="173"/>
      <c r="D128" s="135"/>
      <c r="E128" s="135"/>
      <c r="F128" s="170"/>
      <c r="G128" s="170"/>
      <c r="H128" s="170"/>
      <c r="I128" s="172"/>
    </row>
    <row r="129" spans="1:9" ht="20.100000000000001" customHeight="1" x14ac:dyDescent="0.25">
      <c r="A129" s="38">
        <v>124</v>
      </c>
      <c r="B129" s="173"/>
      <c r="C129" s="173"/>
      <c r="D129" s="135"/>
      <c r="E129" s="135"/>
      <c r="F129" s="170"/>
      <c r="G129" s="170"/>
      <c r="H129" s="170"/>
      <c r="I129" s="172"/>
    </row>
    <row r="130" spans="1:9" ht="20.100000000000001" customHeight="1" x14ac:dyDescent="0.25">
      <c r="A130" s="38">
        <v>125</v>
      </c>
      <c r="B130" s="173"/>
      <c r="C130" s="173"/>
      <c r="D130" s="135"/>
      <c r="E130" s="135"/>
      <c r="F130" s="170"/>
      <c r="G130" s="170"/>
      <c r="H130" s="170"/>
      <c r="I130" s="172"/>
    </row>
    <row r="131" spans="1:9" ht="20.100000000000001" customHeight="1" x14ac:dyDescent="0.25">
      <c r="A131" s="38">
        <v>126</v>
      </c>
      <c r="B131" s="173"/>
      <c r="C131" s="173"/>
      <c r="D131" s="135"/>
      <c r="E131" s="135"/>
      <c r="F131" s="170"/>
      <c r="G131" s="170"/>
      <c r="H131" s="170"/>
      <c r="I131" s="172"/>
    </row>
    <row r="132" spans="1:9" ht="20.100000000000001" customHeight="1" x14ac:dyDescent="0.25">
      <c r="A132" s="38">
        <v>127</v>
      </c>
      <c r="B132" s="173"/>
      <c r="C132" s="173"/>
      <c r="D132" s="135"/>
      <c r="E132" s="135"/>
      <c r="F132" s="170"/>
      <c r="G132" s="170"/>
      <c r="H132" s="170"/>
      <c r="I132" s="172"/>
    </row>
    <row r="133" spans="1:9" ht="20.100000000000001" customHeight="1" x14ac:dyDescent="0.25">
      <c r="A133" s="38">
        <v>128</v>
      </c>
      <c r="B133" s="173"/>
      <c r="C133" s="173"/>
      <c r="D133" s="135"/>
      <c r="E133" s="135"/>
      <c r="F133" s="170"/>
      <c r="G133" s="170"/>
      <c r="H133" s="170"/>
      <c r="I133" s="172"/>
    </row>
    <row r="134" spans="1:9" ht="20.100000000000001" customHeight="1" x14ac:dyDescent="0.25">
      <c r="A134" s="38">
        <v>129</v>
      </c>
      <c r="B134" s="173"/>
      <c r="C134" s="173"/>
      <c r="D134" s="135"/>
      <c r="E134" s="135"/>
      <c r="F134" s="170"/>
      <c r="G134" s="170"/>
      <c r="H134" s="170"/>
      <c r="I134" s="172"/>
    </row>
    <row r="135" spans="1:9" ht="20.100000000000001" customHeight="1" x14ac:dyDescent="0.25">
      <c r="A135" s="38">
        <v>130</v>
      </c>
      <c r="B135" s="173"/>
      <c r="C135" s="173"/>
      <c r="D135" s="135"/>
      <c r="E135" s="135"/>
      <c r="F135" s="170"/>
      <c r="G135" s="170"/>
      <c r="H135" s="170"/>
      <c r="I135" s="172"/>
    </row>
    <row r="136" spans="1:9" ht="20.100000000000001" customHeight="1" x14ac:dyDescent="0.25">
      <c r="A136" s="38">
        <v>131</v>
      </c>
      <c r="B136" s="173"/>
      <c r="C136" s="173"/>
      <c r="D136" s="135"/>
      <c r="E136" s="135"/>
      <c r="F136" s="170"/>
      <c r="G136" s="170"/>
      <c r="H136" s="170"/>
      <c r="I136" s="172"/>
    </row>
    <row r="137" spans="1:9" ht="20.100000000000001" customHeight="1" x14ac:dyDescent="0.25">
      <c r="A137" s="38">
        <v>132</v>
      </c>
      <c r="B137" s="173"/>
      <c r="C137" s="173"/>
      <c r="D137" s="135"/>
      <c r="E137" s="135"/>
      <c r="F137" s="170"/>
      <c r="G137" s="170"/>
      <c r="H137" s="170"/>
      <c r="I137" s="172"/>
    </row>
    <row r="138" spans="1:9" ht="20.100000000000001" customHeight="1" x14ac:dyDescent="0.25">
      <c r="A138" s="38">
        <v>133</v>
      </c>
      <c r="B138" s="173"/>
      <c r="C138" s="173"/>
      <c r="D138" s="135"/>
      <c r="E138" s="135"/>
      <c r="F138" s="170"/>
      <c r="G138" s="170"/>
      <c r="H138" s="170"/>
      <c r="I138" s="172"/>
    </row>
    <row r="139" spans="1:9" ht="20.100000000000001" customHeight="1" x14ac:dyDescent="0.25">
      <c r="A139" s="38">
        <v>134</v>
      </c>
      <c r="B139" s="173"/>
      <c r="C139" s="173"/>
      <c r="D139" s="135"/>
      <c r="E139" s="135"/>
      <c r="F139" s="170"/>
      <c r="G139" s="170"/>
      <c r="H139" s="170"/>
      <c r="I139" s="172"/>
    </row>
    <row r="140" spans="1:9" ht="20.100000000000001" customHeight="1" x14ac:dyDescent="0.25">
      <c r="A140" s="38">
        <v>135</v>
      </c>
      <c r="B140" s="173"/>
      <c r="C140" s="173"/>
      <c r="D140" s="135"/>
      <c r="E140" s="135"/>
      <c r="F140" s="170"/>
      <c r="G140" s="170"/>
      <c r="H140" s="170"/>
      <c r="I140" s="172"/>
    </row>
    <row r="141" spans="1:9" ht="20.100000000000001" customHeight="1" x14ac:dyDescent="0.25">
      <c r="A141" s="38">
        <v>136</v>
      </c>
      <c r="B141" s="173"/>
      <c r="C141" s="173"/>
      <c r="D141" s="135"/>
      <c r="E141" s="135"/>
      <c r="F141" s="170"/>
      <c r="G141" s="170"/>
      <c r="H141" s="170"/>
      <c r="I141" s="172"/>
    </row>
    <row r="142" spans="1:9" ht="20.100000000000001" customHeight="1" x14ac:dyDescent="0.25">
      <c r="A142" s="38">
        <v>137</v>
      </c>
      <c r="B142" s="173"/>
      <c r="C142" s="173"/>
      <c r="D142" s="135"/>
      <c r="E142" s="135"/>
      <c r="F142" s="170"/>
      <c r="G142" s="170"/>
      <c r="H142" s="170"/>
      <c r="I142" s="172"/>
    </row>
    <row r="143" spans="1:9" ht="20.100000000000001" customHeight="1" x14ac:dyDescent="0.25">
      <c r="A143" s="38">
        <v>138</v>
      </c>
      <c r="B143" s="173"/>
      <c r="C143" s="173"/>
      <c r="D143" s="135"/>
      <c r="E143" s="135"/>
      <c r="F143" s="170"/>
      <c r="G143" s="170"/>
      <c r="H143" s="170"/>
      <c r="I143" s="172"/>
    </row>
    <row r="144" spans="1:9" ht="20.100000000000001" customHeight="1" x14ac:dyDescent="0.25">
      <c r="A144" s="38">
        <v>139</v>
      </c>
      <c r="B144" s="173"/>
      <c r="C144" s="173"/>
      <c r="D144" s="135"/>
      <c r="E144" s="135"/>
      <c r="F144" s="170"/>
      <c r="G144" s="170"/>
      <c r="H144" s="170"/>
      <c r="I144" s="172"/>
    </row>
    <row r="145" spans="1:9" ht="20.100000000000001" customHeight="1" x14ac:dyDescent="0.25">
      <c r="A145" s="38">
        <v>140</v>
      </c>
      <c r="B145" s="173"/>
      <c r="C145" s="173"/>
      <c r="D145" s="135"/>
      <c r="E145" s="135"/>
      <c r="F145" s="170"/>
      <c r="G145" s="170"/>
      <c r="H145" s="170"/>
      <c r="I145" s="172"/>
    </row>
    <row r="146" spans="1:9" ht="20.100000000000001" customHeight="1" x14ac:dyDescent="0.25">
      <c r="A146" s="38">
        <v>141</v>
      </c>
      <c r="B146" s="173"/>
      <c r="C146" s="173"/>
      <c r="D146" s="135"/>
      <c r="E146" s="135"/>
      <c r="F146" s="170"/>
      <c r="G146" s="170"/>
      <c r="H146" s="170"/>
      <c r="I146" s="172"/>
    </row>
    <row r="147" spans="1:9" ht="20.100000000000001" customHeight="1" x14ac:dyDescent="0.25">
      <c r="A147" s="38">
        <v>142</v>
      </c>
      <c r="B147" s="173"/>
      <c r="C147" s="173"/>
      <c r="D147" s="135"/>
      <c r="E147" s="135"/>
      <c r="F147" s="170"/>
      <c r="G147" s="170"/>
      <c r="H147" s="170"/>
      <c r="I147" s="172"/>
    </row>
    <row r="148" spans="1:9" ht="20.100000000000001" customHeight="1" x14ac:dyDescent="0.25">
      <c r="A148" s="38">
        <v>143</v>
      </c>
      <c r="B148" s="173"/>
      <c r="C148" s="173"/>
      <c r="D148" s="135"/>
      <c r="E148" s="135"/>
      <c r="F148" s="170"/>
      <c r="G148" s="170"/>
      <c r="H148" s="170"/>
      <c r="I148" s="172"/>
    </row>
    <row r="149" spans="1:9" ht="20.100000000000001" customHeight="1" x14ac:dyDescent="0.25">
      <c r="A149" s="38">
        <v>144</v>
      </c>
      <c r="B149" s="173"/>
      <c r="C149" s="173"/>
      <c r="D149" s="135"/>
      <c r="E149" s="135"/>
      <c r="F149" s="170"/>
      <c r="G149" s="170"/>
      <c r="H149" s="170"/>
      <c r="I149" s="172"/>
    </row>
    <row r="150" spans="1:9" ht="20.100000000000001" customHeight="1" x14ac:dyDescent="0.25">
      <c r="A150" s="38">
        <v>145</v>
      </c>
      <c r="B150" s="173"/>
      <c r="C150" s="173"/>
      <c r="D150" s="135"/>
      <c r="E150" s="135"/>
      <c r="F150" s="170"/>
      <c r="G150" s="170"/>
      <c r="H150" s="170"/>
      <c r="I150" s="172"/>
    </row>
    <row r="151" spans="1:9" ht="20.100000000000001" customHeight="1" x14ac:dyDescent="0.25">
      <c r="A151" s="38">
        <v>146</v>
      </c>
      <c r="B151" s="173"/>
      <c r="C151" s="173"/>
      <c r="D151" s="135"/>
      <c r="E151" s="135"/>
      <c r="F151" s="170"/>
      <c r="G151" s="170"/>
      <c r="H151" s="170"/>
      <c r="I151" s="172"/>
    </row>
    <row r="152" spans="1:9" ht="20.100000000000001" customHeight="1" x14ac:dyDescent="0.25">
      <c r="A152" s="38">
        <v>147</v>
      </c>
      <c r="B152" s="173"/>
      <c r="C152" s="173"/>
      <c r="D152" s="135"/>
      <c r="E152" s="135"/>
      <c r="F152" s="170"/>
      <c r="G152" s="170"/>
      <c r="H152" s="170"/>
      <c r="I152" s="172"/>
    </row>
    <row r="153" spans="1:9" ht="20.100000000000001" customHeight="1" x14ac:dyDescent="0.25">
      <c r="A153" s="38">
        <v>148</v>
      </c>
      <c r="B153" s="173"/>
      <c r="C153" s="173"/>
      <c r="D153" s="135"/>
      <c r="E153" s="135"/>
      <c r="F153" s="170"/>
      <c r="G153" s="170"/>
      <c r="H153" s="170"/>
      <c r="I153" s="172"/>
    </row>
    <row r="154" spans="1:9" ht="20.100000000000001" customHeight="1" x14ac:dyDescent="0.25">
      <c r="A154" s="38">
        <v>149</v>
      </c>
      <c r="B154" s="173"/>
      <c r="C154" s="173"/>
      <c r="D154" s="135"/>
      <c r="E154" s="135"/>
      <c r="F154" s="170"/>
      <c r="G154" s="170"/>
      <c r="H154" s="170"/>
      <c r="I154" s="172"/>
    </row>
    <row r="155" spans="1:9" ht="20.100000000000001" customHeight="1" x14ac:dyDescent="0.25">
      <c r="A155" s="38">
        <v>150</v>
      </c>
      <c r="B155" s="173"/>
      <c r="C155" s="173"/>
      <c r="D155" s="135"/>
      <c r="E155" s="135"/>
      <c r="F155" s="170"/>
      <c r="G155" s="170"/>
      <c r="H155" s="170"/>
      <c r="I155" s="172"/>
    </row>
    <row r="156" spans="1:9" ht="20.100000000000001" customHeight="1" x14ac:dyDescent="0.25">
      <c r="A156" s="38">
        <v>151</v>
      </c>
      <c r="B156" s="173"/>
      <c r="C156" s="173"/>
      <c r="D156" s="135"/>
      <c r="E156" s="135"/>
      <c r="F156" s="170"/>
      <c r="G156" s="170"/>
      <c r="H156" s="170"/>
      <c r="I156" s="172"/>
    </row>
    <row r="157" spans="1:9" ht="20.100000000000001" customHeight="1" x14ac:dyDescent="0.25">
      <c r="A157" s="38">
        <v>152</v>
      </c>
      <c r="B157" s="173"/>
      <c r="C157" s="173"/>
      <c r="D157" s="135"/>
      <c r="E157" s="135"/>
      <c r="F157" s="170"/>
      <c r="G157" s="170"/>
      <c r="H157" s="170"/>
      <c r="I157" s="172"/>
    </row>
    <row r="158" spans="1:9" ht="20.100000000000001" customHeight="1" x14ac:dyDescent="0.25">
      <c r="A158" s="38">
        <v>153</v>
      </c>
      <c r="B158" s="173"/>
      <c r="C158" s="173"/>
      <c r="D158" s="135"/>
      <c r="E158" s="135"/>
      <c r="F158" s="170"/>
      <c r="G158" s="170"/>
      <c r="H158" s="170"/>
      <c r="I158" s="172"/>
    </row>
    <row r="159" spans="1:9" ht="20.100000000000001" customHeight="1" x14ac:dyDescent="0.25">
      <c r="A159" s="38">
        <v>154</v>
      </c>
      <c r="B159" s="173"/>
      <c r="C159" s="173"/>
      <c r="D159" s="135"/>
      <c r="E159" s="135"/>
      <c r="F159" s="170"/>
      <c r="G159" s="170"/>
      <c r="H159" s="170"/>
      <c r="I159" s="172"/>
    </row>
    <row r="160" spans="1:9" ht="20.100000000000001" customHeight="1" x14ac:dyDescent="0.25">
      <c r="A160" s="38">
        <v>155</v>
      </c>
      <c r="B160" s="173"/>
      <c r="C160" s="173"/>
      <c r="D160" s="135"/>
      <c r="E160" s="135"/>
      <c r="F160" s="170"/>
      <c r="G160" s="170"/>
      <c r="H160" s="170"/>
      <c r="I160" s="172"/>
    </row>
    <row r="161" spans="1:9" ht="20.100000000000001" customHeight="1" x14ac:dyDescent="0.25">
      <c r="A161" s="38">
        <v>156</v>
      </c>
      <c r="B161" s="173"/>
      <c r="C161" s="173"/>
      <c r="D161" s="135"/>
      <c r="E161" s="135"/>
      <c r="F161" s="170"/>
      <c r="G161" s="170"/>
      <c r="H161" s="170"/>
      <c r="I161" s="172"/>
    </row>
    <row r="162" spans="1:9" ht="20.100000000000001" customHeight="1" x14ac:dyDescent="0.25">
      <c r="A162" s="38">
        <v>157</v>
      </c>
      <c r="B162" s="173"/>
      <c r="C162" s="173"/>
      <c r="D162" s="135"/>
      <c r="E162" s="135"/>
      <c r="F162" s="170"/>
      <c r="G162" s="170"/>
      <c r="H162" s="170"/>
      <c r="I162" s="172"/>
    </row>
    <row r="163" spans="1:9" ht="20.100000000000001" customHeight="1" x14ac:dyDescent="0.25">
      <c r="A163" s="38">
        <v>158</v>
      </c>
      <c r="B163" s="173"/>
      <c r="C163" s="173"/>
      <c r="D163" s="135"/>
      <c r="E163" s="135"/>
      <c r="F163" s="170"/>
      <c r="G163" s="170"/>
      <c r="H163" s="170"/>
      <c r="I163" s="172"/>
    </row>
    <row r="164" spans="1:9" ht="20.100000000000001" customHeight="1" x14ac:dyDescent="0.25">
      <c r="A164" s="38">
        <v>159</v>
      </c>
      <c r="B164" s="173"/>
      <c r="C164" s="173"/>
      <c r="D164" s="135"/>
      <c r="E164" s="135"/>
      <c r="F164" s="170"/>
      <c r="G164" s="170"/>
      <c r="H164" s="170"/>
      <c r="I164" s="172"/>
    </row>
    <row r="165" spans="1:9" ht="20.100000000000001" customHeight="1" x14ac:dyDescent="0.25">
      <c r="A165" s="38">
        <v>160</v>
      </c>
      <c r="B165" s="173"/>
      <c r="C165" s="173"/>
      <c r="D165" s="135"/>
      <c r="E165" s="135"/>
      <c r="F165" s="170"/>
      <c r="G165" s="170"/>
      <c r="H165" s="170"/>
      <c r="I165" s="172"/>
    </row>
    <row r="166" spans="1:9" ht="20.100000000000001" customHeight="1" x14ac:dyDescent="0.25">
      <c r="A166" s="38">
        <v>161</v>
      </c>
      <c r="B166" s="173"/>
      <c r="C166" s="173"/>
      <c r="D166" s="135"/>
      <c r="E166" s="135"/>
      <c r="F166" s="170"/>
      <c r="G166" s="170"/>
      <c r="H166" s="170"/>
      <c r="I166" s="172"/>
    </row>
    <row r="167" spans="1:9" ht="20.100000000000001" customHeight="1" x14ac:dyDescent="0.25">
      <c r="A167" s="38">
        <v>162</v>
      </c>
      <c r="B167" s="173"/>
      <c r="C167" s="173"/>
      <c r="D167" s="135"/>
      <c r="E167" s="135"/>
      <c r="F167" s="170"/>
      <c r="G167" s="170"/>
      <c r="H167" s="170"/>
      <c r="I167" s="172"/>
    </row>
    <row r="168" spans="1:9" ht="20.100000000000001" customHeight="1" x14ac:dyDescent="0.25">
      <c r="A168" s="38">
        <v>163</v>
      </c>
      <c r="B168" s="173"/>
      <c r="C168" s="173"/>
      <c r="D168" s="135"/>
      <c r="E168" s="135"/>
      <c r="F168" s="170"/>
      <c r="G168" s="170"/>
      <c r="H168" s="170"/>
      <c r="I168" s="172"/>
    </row>
    <row r="169" spans="1:9" ht="20.100000000000001" customHeight="1" x14ac:dyDescent="0.25">
      <c r="A169" s="38">
        <v>164</v>
      </c>
      <c r="B169" s="173"/>
      <c r="C169" s="173"/>
      <c r="D169" s="135"/>
      <c r="E169" s="135"/>
      <c r="F169" s="170"/>
      <c r="G169" s="170"/>
      <c r="H169" s="170"/>
      <c r="I169" s="172"/>
    </row>
    <row r="170" spans="1:9" ht="20.100000000000001" customHeight="1" x14ac:dyDescent="0.25">
      <c r="A170" s="38">
        <v>165</v>
      </c>
      <c r="B170" s="173"/>
      <c r="C170" s="173"/>
      <c r="D170" s="135"/>
      <c r="E170" s="135"/>
      <c r="F170" s="170"/>
      <c r="G170" s="170"/>
      <c r="H170" s="170"/>
      <c r="I170" s="172"/>
    </row>
    <row r="171" spans="1:9" ht="20.100000000000001" customHeight="1" x14ac:dyDescent="0.25">
      <c r="A171" s="38">
        <v>166</v>
      </c>
      <c r="B171" s="173"/>
      <c r="C171" s="173"/>
      <c r="D171" s="135"/>
      <c r="E171" s="135"/>
      <c r="F171" s="170"/>
      <c r="G171" s="170"/>
      <c r="H171" s="170"/>
      <c r="I171" s="172"/>
    </row>
    <row r="172" spans="1:9" ht="20.100000000000001" customHeight="1" x14ac:dyDescent="0.25">
      <c r="A172" s="38">
        <v>167</v>
      </c>
      <c r="B172" s="173"/>
      <c r="C172" s="173"/>
      <c r="D172" s="135"/>
      <c r="E172" s="135"/>
      <c r="F172" s="170"/>
      <c r="G172" s="170"/>
      <c r="H172" s="170"/>
      <c r="I172" s="172"/>
    </row>
    <row r="173" spans="1:9" ht="20.100000000000001" customHeight="1" x14ac:dyDescent="0.25">
      <c r="A173" s="38">
        <v>168</v>
      </c>
      <c r="B173" s="173"/>
      <c r="C173" s="173"/>
      <c r="D173" s="135"/>
      <c r="E173" s="135"/>
      <c r="F173" s="170"/>
      <c r="G173" s="170"/>
      <c r="H173" s="170"/>
      <c r="I173" s="172"/>
    </row>
    <row r="174" spans="1:9" ht="20.100000000000001" customHeight="1" x14ac:dyDescent="0.25">
      <c r="A174" s="38">
        <v>169</v>
      </c>
      <c r="B174" s="173"/>
      <c r="C174" s="173"/>
      <c r="D174" s="135"/>
      <c r="E174" s="135"/>
      <c r="F174" s="170"/>
      <c r="G174" s="170"/>
      <c r="H174" s="170"/>
      <c r="I174" s="172"/>
    </row>
    <row r="175" spans="1:9" ht="20.100000000000001" customHeight="1" x14ac:dyDescent="0.25">
      <c r="A175" s="38">
        <v>170</v>
      </c>
      <c r="B175" s="173"/>
      <c r="C175" s="173"/>
      <c r="D175" s="135"/>
      <c r="E175" s="135"/>
      <c r="F175" s="170"/>
      <c r="G175" s="170"/>
      <c r="H175" s="170"/>
      <c r="I175" s="172"/>
    </row>
    <row r="176" spans="1:9" ht="20.100000000000001" customHeight="1" x14ac:dyDescent="0.25">
      <c r="A176" s="38">
        <v>171</v>
      </c>
      <c r="B176" s="173"/>
      <c r="C176" s="173"/>
      <c r="D176" s="135"/>
      <c r="E176" s="135"/>
      <c r="F176" s="170"/>
      <c r="G176" s="170"/>
      <c r="H176" s="170"/>
      <c r="I176" s="172"/>
    </row>
    <row r="177" spans="1:9" ht="20.100000000000001" customHeight="1" x14ac:dyDescent="0.25">
      <c r="A177" s="38">
        <v>172</v>
      </c>
      <c r="B177" s="173"/>
      <c r="C177" s="173"/>
      <c r="D177" s="135"/>
      <c r="E177" s="135"/>
      <c r="F177" s="170"/>
      <c r="G177" s="170"/>
      <c r="H177" s="170"/>
      <c r="I177" s="172"/>
    </row>
    <row r="178" spans="1:9" ht="20.100000000000001" customHeight="1" x14ac:dyDescent="0.25">
      <c r="A178" s="38">
        <v>173</v>
      </c>
      <c r="B178" s="173"/>
      <c r="C178" s="173"/>
      <c r="D178" s="135"/>
      <c r="E178" s="135"/>
      <c r="F178" s="170"/>
      <c r="G178" s="170"/>
      <c r="H178" s="170"/>
      <c r="I178" s="172"/>
    </row>
    <row r="179" spans="1:9" ht="20.100000000000001" customHeight="1" x14ac:dyDescent="0.25">
      <c r="A179" s="38">
        <v>174</v>
      </c>
      <c r="B179" s="173"/>
      <c r="C179" s="173"/>
      <c r="D179" s="135"/>
      <c r="E179" s="135"/>
      <c r="F179" s="170"/>
      <c r="G179" s="170"/>
      <c r="H179" s="170"/>
      <c r="I179" s="172"/>
    </row>
    <row r="180" spans="1:9" ht="20.100000000000001" customHeight="1" x14ac:dyDescent="0.25">
      <c r="A180" s="38">
        <v>175</v>
      </c>
      <c r="B180" s="173"/>
      <c r="C180" s="173"/>
      <c r="D180" s="135"/>
      <c r="E180" s="135"/>
      <c r="F180" s="170"/>
      <c r="G180" s="170"/>
      <c r="H180" s="170"/>
      <c r="I180" s="172"/>
    </row>
    <row r="181" spans="1:9" ht="20.100000000000001" customHeight="1" x14ac:dyDescent="0.25">
      <c r="A181" s="38">
        <v>176</v>
      </c>
      <c r="B181" s="173"/>
      <c r="C181" s="173"/>
      <c r="D181" s="135"/>
      <c r="E181" s="135"/>
      <c r="F181" s="170"/>
      <c r="G181" s="170"/>
      <c r="H181" s="170"/>
      <c r="I181" s="172"/>
    </row>
    <row r="182" spans="1:9" ht="20.100000000000001" customHeight="1" x14ac:dyDescent="0.25">
      <c r="A182" s="38">
        <v>177</v>
      </c>
      <c r="B182" s="173"/>
      <c r="C182" s="173"/>
      <c r="D182" s="135"/>
      <c r="E182" s="135"/>
      <c r="F182" s="170"/>
      <c r="G182" s="170"/>
      <c r="H182" s="170"/>
      <c r="I182" s="172"/>
    </row>
    <row r="183" spans="1:9" ht="20.100000000000001" customHeight="1" x14ac:dyDescent="0.25">
      <c r="A183" s="38">
        <v>178</v>
      </c>
      <c r="B183" s="173"/>
      <c r="C183" s="173"/>
      <c r="D183" s="135"/>
      <c r="E183" s="135"/>
      <c r="F183" s="170"/>
      <c r="G183" s="170"/>
      <c r="H183" s="170"/>
      <c r="I183" s="172"/>
    </row>
    <row r="184" spans="1:9" ht="20.100000000000001" customHeight="1" x14ac:dyDescent="0.25">
      <c r="A184" s="38">
        <v>179</v>
      </c>
      <c r="B184" s="173"/>
      <c r="C184" s="173"/>
      <c r="D184" s="135"/>
      <c r="E184" s="135"/>
      <c r="F184" s="170"/>
      <c r="G184" s="170"/>
      <c r="H184" s="170"/>
      <c r="I184" s="172"/>
    </row>
    <row r="185" spans="1:9" ht="20.100000000000001" customHeight="1" x14ac:dyDescent="0.25">
      <c r="A185" s="38">
        <v>180</v>
      </c>
      <c r="B185" s="173"/>
      <c r="C185" s="173"/>
      <c r="D185" s="135"/>
      <c r="E185" s="135"/>
      <c r="F185" s="170"/>
      <c r="G185" s="170"/>
      <c r="H185" s="170"/>
      <c r="I185" s="172"/>
    </row>
    <row r="186" spans="1:9" ht="20.100000000000001" customHeight="1" x14ac:dyDescent="0.25">
      <c r="A186" s="38">
        <v>181</v>
      </c>
      <c r="B186" s="173"/>
      <c r="C186" s="173"/>
      <c r="D186" s="135"/>
      <c r="E186" s="135"/>
      <c r="F186" s="170"/>
      <c r="G186" s="170"/>
      <c r="H186" s="170"/>
      <c r="I186" s="172"/>
    </row>
    <row r="187" spans="1:9" ht="20.100000000000001" customHeight="1" x14ac:dyDescent="0.25">
      <c r="A187" s="38">
        <v>182</v>
      </c>
      <c r="B187" s="173"/>
      <c r="C187" s="173"/>
      <c r="D187" s="135"/>
      <c r="E187" s="135"/>
      <c r="F187" s="170"/>
      <c r="G187" s="170"/>
      <c r="H187" s="170"/>
      <c r="I187" s="172"/>
    </row>
    <row r="188" spans="1:9" ht="20.100000000000001" customHeight="1" x14ac:dyDescent="0.25">
      <c r="A188" s="38">
        <v>183</v>
      </c>
      <c r="B188" s="173"/>
      <c r="C188" s="173"/>
      <c r="D188" s="135"/>
      <c r="E188" s="135"/>
      <c r="F188" s="170"/>
      <c r="G188" s="170"/>
      <c r="H188" s="170"/>
      <c r="I188" s="172"/>
    </row>
    <row r="189" spans="1:9" ht="20.100000000000001" customHeight="1" x14ac:dyDescent="0.25">
      <c r="A189" s="38">
        <v>184</v>
      </c>
      <c r="B189" s="173"/>
      <c r="C189" s="173"/>
      <c r="D189" s="135"/>
      <c r="E189" s="135"/>
      <c r="F189" s="170"/>
      <c r="G189" s="170"/>
      <c r="H189" s="170"/>
      <c r="I189" s="172"/>
    </row>
    <row r="190" spans="1:9" ht="20.100000000000001" customHeight="1" x14ac:dyDescent="0.25">
      <c r="A190" s="38">
        <v>185</v>
      </c>
      <c r="B190" s="173"/>
      <c r="C190" s="173"/>
      <c r="D190" s="135"/>
      <c r="E190" s="135"/>
      <c r="F190" s="170"/>
      <c r="G190" s="170"/>
      <c r="H190" s="170"/>
      <c r="I190" s="172"/>
    </row>
    <row r="191" spans="1:9" ht="20.100000000000001" customHeight="1" x14ac:dyDescent="0.25">
      <c r="A191" s="38">
        <v>186</v>
      </c>
      <c r="B191" s="173"/>
      <c r="C191" s="173"/>
      <c r="D191" s="135"/>
      <c r="E191" s="135"/>
      <c r="F191" s="170"/>
      <c r="G191" s="170"/>
      <c r="H191" s="170"/>
      <c r="I191" s="172"/>
    </row>
    <row r="192" spans="1:9" ht="20.100000000000001" customHeight="1" x14ac:dyDescent="0.25">
      <c r="A192" s="38">
        <v>187</v>
      </c>
      <c r="B192" s="173"/>
      <c r="C192" s="173"/>
      <c r="D192" s="135"/>
      <c r="E192" s="135"/>
      <c r="F192" s="170"/>
      <c r="G192" s="170"/>
      <c r="H192" s="170"/>
      <c r="I192" s="172"/>
    </row>
    <row r="193" spans="1:9" ht="20.100000000000001" customHeight="1" x14ac:dyDescent="0.25">
      <c r="A193" s="38">
        <v>188</v>
      </c>
      <c r="B193" s="173"/>
      <c r="C193" s="173"/>
      <c r="D193" s="135"/>
      <c r="E193" s="135"/>
      <c r="F193" s="170"/>
      <c r="G193" s="170"/>
      <c r="H193" s="170"/>
      <c r="I193" s="172"/>
    </row>
    <row r="194" spans="1:9" ht="20.100000000000001" customHeight="1" x14ac:dyDescent="0.25">
      <c r="A194" s="38">
        <v>189</v>
      </c>
      <c r="B194" s="173"/>
      <c r="C194" s="173"/>
      <c r="D194" s="135"/>
      <c r="E194" s="135"/>
      <c r="F194" s="170"/>
      <c r="G194" s="170"/>
      <c r="H194" s="170"/>
      <c r="I194" s="172"/>
    </row>
    <row r="195" spans="1:9" ht="20.100000000000001" customHeight="1" x14ac:dyDescent="0.25">
      <c r="A195" s="38">
        <v>190</v>
      </c>
      <c r="B195" s="173"/>
      <c r="C195" s="173"/>
      <c r="D195" s="135"/>
      <c r="E195" s="135"/>
      <c r="F195" s="170"/>
      <c r="G195" s="170"/>
      <c r="H195" s="170"/>
      <c r="I195" s="172"/>
    </row>
    <row r="196" spans="1:9" ht="20.100000000000001" customHeight="1" x14ac:dyDescent="0.25">
      <c r="A196" s="38">
        <v>191</v>
      </c>
      <c r="B196" s="173"/>
      <c r="C196" s="173"/>
      <c r="D196" s="135"/>
      <c r="E196" s="135"/>
      <c r="F196" s="170"/>
      <c r="G196" s="170"/>
      <c r="H196" s="170"/>
      <c r="I196" s="172"/>
    </row>
    <row r="197" spans="1:9" ht="20.100000000000001" customHeight="1" x14ac:dyDescent="0.25">
      <c r="A197" s="38">
        <v>192</v>
      </c>
      <c r="B197" s="173"/>
      <c r="C197" s="173"/>
      <c r="D197" s="135"/>
      <c r="E197" s="135"/>
      <c r="F197" s="170"/>
      <c r="G197" s="170"/>
      <c r="H197" s="170"/>
      <c r="I197" s="172"/>
    </row>
    <row r="198" spans="1:9" ht="20.100000000000001" customHeight="1" x14ac:dyDescent="0.25">
      <c r="A198" s="38">
        <v>193</v>
      </c>
      <c r="B198" s="173"/>
      <c r="C198" s="173"/>
      <c r="D198" s="135"/>
      <c r="E198" s="135"/>
      <c r="F198" s="170"/>
      <c r="G198" s="170"/>
      <c r="H198" s="170"/>
      <c r="I198" s="172"/>
    </row>
    <row r="199" spans="1:9" ht="20.100000000000001" customHeight="1" x14ac:dyDescent="0.25">
      <c r="A199" s="38">
        <v>194</v>
      </c>
      <c r="B199" s="173"/>
      <c r="C199" s="173"/>
      <c r="D199" s="135"/>
      <c r="E199" s="135"/>
      <c r="F199" s="170"/>
      <c r="G199" s="170"/>
      <c r="H199" s="170"/>
      <c r="I199" s="172"/>
    </row>
    <row r="200" spans="1:9" ht="20.100000000000001" customHeight="1" x14ac:dyDescent="0.25">
      <c r="A200" s="38">
        <v>195</v>
      </c>
      <c r="B200" s="173"/>
      <c r="C200" s="173"/>
      <c r="D200" s="135"/>
      <c r="E200" s="135"/>
      <c r="F200" s="170"/>
      <c r="G200" s="170"/>
      <c r="H200" s="170"/>
      <c r="I200" s="172"/>
    </row>
    <row r="201" spans="1:9" ht="20.100000000000001" customHeight="1" x14ac:dyDescent="0.25">
      <c r="A201" s="38">
        <v>196</v>
      </c>
      <c r="B201" s="173"/>
      <c r="C201" s="173"/>
      <c r="D201" s="135"/>
      <c r="E201" s="135"/>
      <c r="F201" s="170"/>
      <c r="G201" s="170"/>
      <c r="H201" s="170"/>
      <c r="I201" s="172"/>
    </row>
    <row r="202" spans="1:9" ht="20.100000000000001" customHeight="1" x14ac:dyDescent="0.25">
      <c r="A202" s="38">
        <v>197</v>
      </c>
      <c r="B202" s="173"/>
      <c r="C202" s="173"/>
      <c r="D202" s="135"/>
      <c r="E202" s="135"/>
      <c r="F202" s="170"/>
      <c r="G202" s="170"/>
      <c r="H202" s="170"/>
      <c r="I202" s="172"/>
    </row>
    <row r="203" spans="1:9" ht="20.100000000000001" customHeight="1" x14ac:dyDescent="0.25">
      <c r="A203" s="38">
        <v>198</v>
      </c>
      <c r="B203" s="173"/>
      <c r="C203" s="173"/>
      <c r="D203" s="135"/>
      <c r="E203" s="135"/>
      <c r="F203" s="170"/>
      <c r="G203" s="170"/>
      <c r="H203" s="170"/>
      <c r="I203" s="172"/>
    </row>
    <row r="204" spans="1:9" ht="20.100000000000001" customHeight="1" x14ac:dyDescent="0.25">
      <c r="A204" s="38">
        <v>199</v>
      </c>
      <c r="B204" s="173"/>
      <c r="C204" s="173"/>
      <c r="D204" s="135"/>
      <c r="E204" s="135"/>
      <c r="F204" s="170"/>
      <c r="G204" s="170"/>
      <c r="H204" s="170"/>
      <c r="I204" s="172"/>
    </row>
    <row r="205" spans="1:9" ht="20.100000000000001" customHeight="1" x14ac:dyDescent="0.25">
      <c r="A205" s="38">
        <v>200</v>
      </c>
      <c r="B205" s="173"/>
      <c r="C205" s="173"/>
      <c r="D205" s="135"/>
      <c r="E205" s="135"/>
      <c r="F205" s="170"/>
      <c r="G205" s="170"/>
      <c r="H205" s="170"/>
      <c r="I205" s="172"/>
    </row>
    <row r="206" spans="1:9" ht="20.100000000000001" customHeight="1" x14ac:dyDescent="0.25">
      <c r="A206" s="38">
        <v>201</v>
      </c>
      <c r="B206" s="173"/>
      <c r="C206" s="173"/>
      <c r="D206" s="135"/>
      <c r="E206" s="135"/>
      <c r="F206" s="170"/>
      <c r="G206" s="170"/>
      <c r="H206" s="170"/>
      <c r="I206" s="172"/>
    </row>
    <row r="207" spans="1:9" ht="20.100000000000001" customHeight="1" x14ac:dyDescent="0.25">
      <c r="A207" s="38">
        <v>202</v>
      </c>
      <c r="B207" s="173"/>
      <c r="C207" s="173"/>
      <c r="D207" s="135"/>
      <c r="E207" s="135"/>
      <c r="F207" s="170"/>
      <c r="G207" s="170"/>
      <c r="H207" s="170"/>
      <c r="I207" s="172"/>
    </row>
    <row r="208" spans="1:9" ht="20.100000000000001" customHeight="1" x14ac:dyDescent="0.25">
      <c r="A208" s="38">
        <v>203</v>
      </c>
      <c r="B208" s="173"/>
      <c r="C208" s="173"/>
      <c r="D208" s="135"/>
      <c r="E208" s="135"/>
      <c r="F208" s="170"/>
      <c r="G208" s="170"/>
      <c r="H208" s="170"/>
      <c r="I208" s="172"/>
    </row>
    <row r="209" spans="1:9" ht="20.100000000000001" customHeight="1" x14ac:dyDescent="0.25">
      <c r="A209" s="38">
        <v>204</v>
      </c>
      <c r="B209" s="173"/>
      <c r="C209" s="173"/>
      <c r="D209" s="135"/>
      <c r="E209" s="135"/>
      <c r="F209" s="170"/>
      <c r="G209" s="170"/>
      <c r="H209" s="170"/>
      <c r="I209" s="172"/>
    </row>
    <row r="210" spans="1:9" ht="20.100000000000001" customHeight="1" x14ac:dyDescent="0.25">
      <c r="A210" s="38">
        <v>205</v>
      </c>
      <c r="B210" s="173"/>
      <c r="C210" s="173"/>
      <c r="D210" s="135"/>
      <c r="E210" s="135"/>
      <c r="F210" s="170"/>
      <c r="G210" s="170"/>
      <c r="H210" s="170"/>
      <c r="I210" s="172"/>
    </row>
    <row r="211" spans="1:9" ht="20.100000000000001" customHeight="1" x14ac:dyDescent="0.25">
      <c r="A211" s="38">
        <v>206</v>
      </c>
      <c r="B211" s="173"/>
      <c r="C211" s="173"/>
      <c r="D211" s="135"/>
      <c r="E211" s="135"/>
      <c r="F211" s="170"/>
      <c r="G211" s="170"/>
      <c r="H211" s="170"/>
      <c r="I211" s="172"/>
    </row>
    <row r="212" spans="1:9" ht="20.100000000000001" customHeight="1" x14ac:dyDescent="0.25">
      <c r="A212" s="38">
        <v>207</v>
      </c>
      <c r="B212" s="173"/>
      <c r="C212" s="173"/>
      <c r="D212" s="135"/>
      <c r="E212" s="135"/>
      <c r="F212" s="170"/>
      <c r="G212" s="170"/>
      <c r="H212" s="170"/>
      <c r="I212" s="172"/>
    </row>
    <row r="213" spans="1:9" ht="20.100000000000001" customHeight="1" x14ac:dyDescent="0.25">
      <c r="A213" s="38">
        <v>208</v>
      </c>
      <c r="B213" s="173"/>
      <c r="C213" s="173"/>
      <c r="D213" s="135"/>
      <c r="E213" s="135"/>
      <c r="F213" s="170"/>
      <c r="G213" s="170"/>
      <c r="H213" s="170"/>
      <c r="I213" s="172"/>
    </row>
    <row r="214" spans="1:9" ht="20.100000000000001" customHeight="1" x14ac:dyDescent="0.25">
      <c r="A214" s="38">
        <v>209</v>
      </c>
      <c r="B214" s="173"/>
      <c r="C214" s="173"/>
      <c r="D214" s="135"/>
      <c r="E214" s="135"/>
      <c r="F214" s="170"/>
      <c r="G214" s="170"/>
      <c r="H214" s="170"/>
      <c r="I214" s="172"/>
    </row>
    <row r="215" spans="1:9" ht="20.100000000000001" customHeight="1" x14ac:dyDescent="0.25">
      <c r="A215" s="38">
        <v>210</v>
      </c>
      <c r="B215" s="173"/>
      <c r="C215" s="173"/>
      <c r="D215" s="135"/>
      <c r="E215" s="135"/>
      <c r="F215" s="170"/>
      <c r="G215" s="170"/>
      <c r="H215" s="170"/>
      <c r="I215" s="172"/>
    </row>
    <row r="216" spans="1:9" ht="20.100000000000001" customHeight="1" x14ac:dyDescent="0.25">
      <c r="A216" s="38">
        <v>211</v>
      </c>
      <c r="B216" s="173"/>
      <c r="C216" s="173"/>
      <c r="D216" s="135"/>
      <c r="E216" s="135"/>
      <c r="F216" s="170"/>
      <c r="G216" s="170"/>
      <c r="H216" s="170"/>
      <c r="I216" s="172"/>
    </row>
    <row r="217" spans="1:9" ht="20.100000000000001" customHeight="1" x14ac:dyDescent="0.25">
      <c r="A217" s="38">
        <v>212</v>
      </c>
      <c r="B217" s="173"/>
      <c r="C217" s="173"/>
      <c r="D217" s="135"/>
      <c r="E217" s="135"/>
      <c r="F217" s="170"/>
      <c r="G217" s="170"/>
      <c r="H217" s="170"/>
      <c r="I217" s="172"/>
    </row>
    <row r="218" spans="1:9" ht="20.100000000000001" customHeight="1" x14ac:dyDescent="0.25">
      <c r="A218" s="38">
        <v>213</v>
      </c>
      <c r="B218" s="173"/>
      <c r="C218" s="173"/>
      <c r="D218" s="135"/>
      <c r="E218" s="135"/>
      <c r="F218" s="170"/>
      <c r="G218" s="170"/>
      <c r="H218" s="170"/>
      <c r="I218" s="172"/>
    </row>
    <row r="219" spans="1:9" ht="20.100000000000001" customHeight="1" x14ac:dyDescent="0.25">
      <c r="A219" s="38">
        <v>214</v>
      </c>
      <c r="B219" s="173"/>
      <c r="C219" s="173"/>
      <c r="D219" s="135"/>
      <c r="E219" s="135"/>
      <c r="F219" s="170"/>
      <c r="G219" s="170"/>
      <c r="H219" s="170"/>
      <c r="I219" s="172"/>
    </row>
    <row r="220" spans="1:9" ht="20.100000000000001" customHeight="1" x14ac:dyDescent="0.25">
      <c r="A220" s="38">
        <v>215</v>
      </c>
      <c r="B220" s="173"/>
      <c r="C220" s="173"/>
      <c r="D220" s="135"/>
      <c r="E220" s="135"/>
      <c r="F220" s="170"/>
      <c r="G220" s="170"/>
      <c r="H220" s="170"/>
      <c r="I220" s="172"/>
    </row>
    <row r="221" spans="1:9" ht="20.100000000000001" customHeight="1" x14ac:dyDescent="0.25">
      <c r="A221" s="38">
        <v>216</v>
      </c>
      <c r="B221" s="173"/>
      <c r="C221" s="173"/>
      <c r="D221" s="135"/>
      <c r="E221" s="135"/>
      <c r="F221" s="170"/>
      <c r="G221" s="170"/>
      <c r="H221" s="170"/>
      <c r="I221" s="172"/>
    </row>
    <row r="222" spans="1:9" ht="20.100000000000001" customHeight="1" x14ac:dyDescent="0.25">
      <c r="A222" s="38">
        <v>217</v>
      </c>
      <c r="B222" s="173"/>
      <c r="C222" s="173"/>
      <c r="D222" s="135"/>
      <c r="E222" s="135"/>
      <c r="F222" s="170"/>
      <c r="G222" s="170"/>
      <c r="H222" s="170"/>
      <c r="I222" s="172"/>
    </row>
    <row r="223" spans="1:9" ht="20.100000000000001" customHeight="1" x14ac:dyDescent="0.25">
      <c r="A223" s="38">
        <v>218</v>
      </c>
      <c r="B223" s="173"/>
      <c r="C223" s="173"/>
      <c r="D223" s="135"/>
      <c r="E223" s="135"/>
      <c r="F223" s="170"/>
      <c r="G223" s="170"/>
      <c r="H223" s="170"/>
      <c r="I223" s="172"/>
    </row>
    <row r="224" spans="1:9" ht="20.100000000000001" customHeight="1" x14ac:dyDescent="0.25">
      <c r="A224" s="38">
        <v>219</v>
      </c>
      <c r="B224" s="173"/>
      <c r="C224" s="173"/>
      <c r="D224" s="135"/>
      <c r="E224" s="135"/>
      <c r="F224" s="170"/>
      <c r="G224" s="170"/>
      <c r="H224" s="170"/>
      <c r="I224" s="172"/>
    </row>
    <row r="225" spans="1:9" ht="20.100000000000001" customHeight="1" x14ac:dyDescent="0.25">
      <c r="A225" s="38">
        <v>220</v>
      </c>
      <c r="B225" s="173"/>
      <c r="C225" s="173"/>
      <c r="D225" s="135"/>
      <c r="E225" s="135"/>
      <c r="F225" s="170"/>
      <c r="G225" s="170"/>
      <c r="H225" s="170"/>
      <c r="I225" s="172"/>
    </row>
    <row r="226" spans="1:9" ht="20.100000000000001" customHeight="1" x14ac:dyDescent="0.25">
      <c r="A226" s="38">
        <v>221</v>
      </c>
      <c r="B226" s="173"/>
      <c r="C226" s="173"/>
      <c r="D226" s="135"/>
      <c r="E226" s="135"/>
      <c r="F226" s="170"/>
      <c r="G226" s="170"/>
      <c r="H226" s="170"/>
      <c r="I226" s="172"/>
    </row>
    <row r="227" spans="1:9" ht="20.100000000000001" customHeight="1" x14ac:dyDescent="0.25">
      <c r="A227" s="38">
        <v>222</v>
      </c>
      <c r="B227" s="173"/>
      <c r="C227" s="173"/>
      <c r="D227" s="135"/>
      <c r="E227" s="135"/>
      <c r="F227" s="170"/>
      <c r="G227" s="170"/>
      <c r="H227" s="170"/>
      <c r="I227" s="172"/>
    </row>
    <row r="228" spans="1:9" ht="20.100000000000001" customHeight="1" x14ac:dyDescent="0.25">
      <c r="A228" s="38">
        <v>223</v>
      </c>
      <c r="B228" s="173"/>
      <c r="C228" s="173"/>
      <c r="D228" s="135"/>
      <c r="E228" s="135"/>
      <c r="F228" s="170"/>
      <c r="G228" s="170"/>
      <c r="H228" s="170"/>
      <c r="I228" s="172"/>
    </row>
    <row r="229" spans="1:9" ht="20.100000000000001" customHeight="1" x14ac:dyDescent="0.25">
      <c r="A229" s="38">
        <v>224</v>
      </c>
      <c r="B229" s="173"/>
      <c r="C229" s="173"/>
      <c r="D229" s="135"/>
      <c r="E229" s="135"/>
      <c r="F229" s="170"/>
      <c r="G229" s="170"/>
      <c r="H229" s="170"/>
      <c r="I229" s="172"/>
    </row>
    <row r="230" spans="1:9" ht="20.100000000000001" customHeight="1" x14ac:dyDescent="0.25">
      <c r="A230" s="38">
        <v>225</v>
      </c>
      <c r="B230" s="173"/>
      <c r="C230" s="173"/>
      <c r="D230" s="135"/>
      <c r="E230" s="135"/>
      <c r="F230" s="170"/>
      <c r="G230" s="170"/>
      <c r="H230" s="170"/>
      <c r="I230" s="172"/>
    </row>
    <row r="231" spans="1:9" ht="20.100000000000001" customHeight="1" x14ac:dyDescent="0.25">
      <c r="A231" s="38">
        <v>226</v>
      </c>
      <c r="B231" s="173"/>
      <c r="C231" s="173"/>
      <c r="D231" s="135"/>
      <c r="E231" s="135"/>
      <c r="F231" s="170"/>
      <c r="G231" s="170"/>
      <c r="H231" s="170"/>
      <c r="I231" s="172"/>
    </row>
    <row r="232" spans="1:9" ht="20.100000000000001" customHeight="1" x14ac:dyDescent="0.25">
      <c r="A232" s="38">
        <v>227</v>
      </c>
      <c r="B232" s="173"/>
      <c r="C232" s="173"/>
      <c r="D232" s="135"/>
      <c r="E232" s="135"/>
      <c r="F232" s="170"/>
      <c r="G232" s="170"/>
      <c r="H232" s="170"/>
      <c r="I232" s="172"/>
    </row>
    <row r="233" spans="1:9" ht="20.100000000000001" customHeight="1" x14ac:dyDescent="0.25">
      <c r="A233" s="38">
        <v>228</v>
      </c>
      <c r="B233" s="173"/>
      <c r="C233" s="173"/>
      <c r="D233" s="135"/>
      <c r="E233" s="135"/>
      <c r="F233" s="170"/>
      <c r="G233" s="170"/>
      <c r="H233" s="170"/>
      <c r="I233" s="172"/>
    </row>
    <row r="234" spans="1:9" ht="20.100000000000001" customHeight="1" x14ac:dyDescent="0.25">
      <c r="A234" s="38">
        <v>229</v>
      </c>
      <c r="B234" s="173"/>
      <c r="C234" s="173"/>
      <c r="D234" s="135"/>
      <c r="E234" s="135"/>
      <c r="F234" s="170"/>
      <c r="G234" s="170"/>
      <c r="H234" s="170"/>
      <c r="I234" s="172"/>
    </row>
    <row r="235" spans="1:9" ht="20.100000000000001" customHeight="1" x14ac:dyDescent="0.25">
      <c r="A235" s="38">
        <v>230</v>
      </c>
      <c r="B235" s="173"/>
      <c r="C235" s="173"/>
      <c r="D235" s="135"/>
      <c r="E235" s="135"/>
      <c r="F235" s="170"/>
      <c r="G235" s="170"/>
      <c r="H235" s="170"/>
      <c r="I235" s="172"/>
    </row>
    <row r="236" spans="1:9" ht="20.100000000000001" customHeight="1" x14ac:dyDescent="0.25">
      <c r="A236" s="38">
        <v>231</v>
      </c>
      <c r="B236" s="173"/>
      <c r="C236" s="173"/>
      <c r="D236" s="135"/>
      <c r="E236" s="135"/>
      <c r="F236" s="170"/>
      <c r="G236" s="170"/>
      <c r="H236" s="170"/>
      <c r="I236" s="172"/>
    </row>
    <row r="237" spans="1:9" ht="20.100000000000001" customHeight="1" x14ac:dyDescent="0.25">
      <c r="A237" s="38">
        <v>232</v>
      </c>
      <c r="B237" s="173"/>
      <c r="C237" s="173"/>
      <c r="D237" s="135"/>
      <c r="E237" s="135"/>
      <c r="F237" s="170"/>
      <c r="G237" s="170"/>
      <c r="H237" s="170"/>
      <c r="I237" s="172"/>
    </row>
    <row r="238" spans="1:9" ht="20.100000000000001" customHeight="1" x14ac:dyDescent="0.25">
      <c r="A238" s="38">
        <v>233</v>
      </c>
      <c r="B238" s="173"/>
      <c r="C238" s="173"/>
      <c r="D238" s="135"/>
      <c r="E238" s="135"/>
      <c r="F238" s="170"/>
      <c r="G238" s="170"/>
      <c r="H238" s="170"/>
      <c r="I238" s="172"/>
    </row>
    <row r="239" spans="1:9" ht="20.100000000000001" customHeight="1" x14ac:dyDescent="0.25">
      <c r="A239" s="38">
        <v>234</v>
      </c>
      <c r="B239" s="173"/>
      <c r="C239" s="173"/>
      <c r="D239" s="135"/>
      <c r="E239" s="135"/>
      <c r="F239" s="170"/>
      <c r="G239" s="170"/>
      <c r="H239" s="170"/>
      <c r="I239" s="172"/>
    </row>
    <row r="240" spans="1:9" ht="20.100000000000001" customHeight="1" x14ac:dyDescent="0.25">
      <c r="A240" s="38">
        <v>235</v>
      </c>
      <c r="B240" s="173"/>
      <c r="C240" s="173"/>
      <c r="D240" s="135"/>
      <c r="E240" s="135"/>
      <c r="F240" s="170"/>
      <c r="G240" s="170"/>
      <c r="H240" s="170"/>
      <c r="I240" s="172"/>
    </row>
    <row r="241" spans="1:9" ht="20.100000000000001" customHeight="1" x14ac:dyDescent="0.25">
      <c r="A241" s="38">
        <v>236</v>
      </c>
      <c r="B241" s="173"/>
      <c r="C241" s="173"/>
      <c r="D241" s="135"/>
      <c r="E241" s="135"/>
      <c r="F241" s="170"/>
      <c r="G241" s="170"/>
      <c r="H241" s="170"/>
      <c r="I241" s="172"/>
    </row>
    <row r="242" spans="1:9" ht="20.100000000000001" customHeight="1" x14ac:dyDescent="0.25">
      <c r="A242" s="38">
        <v>237</v>
      </c>
      <c r="B242" s="173"/>
      <c r="C242" s="173"/>
      <c r="D242" s="135"/>
      <c r="E242" s="135"/>
      <c r="F242" s="170"/>
      <c r="G242" s="170"/>
      <c r="H242" s="170"/>
      <c r="I242" s="172"/>
    </row>
    <row r="243" spans="1:9" ht="20.100000000000001" customHeight="1" x14ac:dyDescent="0.25">
      <c r="A243" s="38">
        <v>238</v>
      </c>
      <c r="B243" s="173"/>
      <c r="C243" s="173"/>
      <c r="D243" s="135"/>
      <c r="E243" s="135"/>
      <c r="F243" s="170"/>
      <c r="G243" s="170"/>
      <c r="H243" s="170"/>
      <c r="I243" s="172"/>
    </row>
    <row r="244" spans="1:9" ht="20.100000000000001" customHeight="1" x14ac:dyDescent="0.25">
      <c r="A244" s="38">
        <v>239</v>
      </c>
      <c r="B244" s="173"/>
      <c r="C244" s="173"/>
      <c r="D244" s="135"/>
      <c r="E244" s="135"/>
      <c r="F244" s="170"/>
      <c r="G244" s="170"/>
      <c r="H244" s="170"/>
      <c r="I244" s="172"/>
    </row>
    <row r="245" spans="1:9" ht="20.100000000000001" customHeight="1" x14ac:dyDescent="0.25">
      <c r="A245" s="38">
        <v>240</v>
      </c>
      <c r="B245" s="173"/>
      <c r="C245" s="173"/>
      <c r="D245" s="135"/>
      <c r="E245" s="135"/>
      <c r="F245" s="170"/>
      <c r="G245" s="170"/>
      <c r="H245" s="170"/>
      <c r="I245" s="172"/>
    </row>
    <row r="246" spans="1:9" ht="20.100000000000001" customHeight="1" x14ac:dyDescent="0.25">
      <c r="A246" s="38">
        <v>241</v>
      </c>
      <c r="B246" s="173"/>
      <c r="C246" s="173"/>
      <c r="D246" s="135"/>
      <c r="E246" s="135"/>
      <c r="F246" s="170"/>
      <c r="G246" s="170"/>
      <c r="H246" s="170"/>
      <c r="I246" s="172"/>
    </row>
    <row r="247" spans="1:9" ht="20.100000000000001" customHeight="1" x14ac:dyDescent="0.25">
      <c r="A247" s="38">
        <v>242</v>
      </c>
      <c r="B247" s="173"/>
      <c r="C247" s="173"/>
      <c r="D247" s="135"/>
      <c r="E247" s="135"/>
      <c r="F247" s="170"/>
      <c r="G247" s="170"/>
      <c r="H247" s="170"/>
      <c r="I247" s="172"/>
    </row>
    <row r="248" spans="1:9" ht="20.100000000000001" customHeight="1" x14ac:dyDescent="0.25">
      <c r="A248" s="38">
        <v>243</v>
      </c>
      <c r="B248" s="173"/>
      <c r="C248" s="173"/>
      <c r="D248" s="135"/>
      <c r="E248" s="135"/>
      <c r="F248" s="170"/>
      <c r="G248" s="170"/>
      <c r="H248" s="170"/>
      <c r="I248" s="172"/>
    </row>
    <row r="249" spans="1:9" ht="20.100000000000001" customHeight="1" x14ac:dyDescent="0.25">
      <c r="A249" s="38">
        <v>244</v>
      </c>
      <c r="B249" s="173"/>
      <c r="C249" s="173"/>
      <c r="D249" s="135"/>
      <c r="E249" s="135"/>
      <c r="F249" s="170"/>
      <c r="G249" s="170"/>
      <c r="H249" s="170"/>
      <c r="I249" s="172"/>
    </row>
    <row r="250" spans="1:9" ht="20.100000000000001" customHeight="1" x14ac:dyDescent="0.25">
      <c r="A250" s="38">
        <v>245</v>
      </c>
      <c r="B250" s="173"/>
      <c r="C250" s="173"/>
      <c r="D250" s="135"/>
      <c r="E250" s="135"/>
      <c r="F250" s="170"/>
      <c r="G250" s="170"/>
      <c r="H250" s="170"/>
      <c r="I250" s="172"/>
    </row>
    <row r="251" spans="1:9" ht="20.100000000000001" customHeight="1" x14ac:dyDescent="0.25">
      <c r="A251" s="38">
        <v>246</v>
      </c>
      <c r="B251" s="173"/>
      <c r="C251" s="173"/>
      <c r="D251" s="135"/>
      <c r="E251" s="135"/>
      <c r="F251" s="170"/>
      <c r="G251" s="170"/>
      <c r="H251" s="170"/>
      <c r="I251" s="172"/>
    </row>
    <row r="252" spans="1:9" ht="20.100000000000001" customHeight="1" x14ac:dyDescent="0.25">
      <c r="A252" s="38">
        <v>247</v>
      </c>
      <c r="B252" s="173"/>
      <c r="C252" s="173"/>
      <c r="D252" s="135"/>
      <c r="E252" s="135"/>
      <c r="F252" s="170"/>
      <c r="G252" s="170"/>
      <c r="H252" s="170"/>
      <c r="I252" s="172"/>
    </row>
    <row r="253" spans="1:9" ht="20.100000000000001" customHeight="1" x14ac:dyDescent="0.25">
      <c r="A253" s="38">
        <v>248</v>
      </c>
      <c r="B253" s="173"/>
      <c r="C253" s="173"/>
      <c r="D253" s="135"/>
      <c r="E253" s="135"/>
      <c r="F253" s="170"/>
      <c r="G253" s="170"/>
      <c r="H253" s="170"/>
      <c r="I253" s="172"/>
    </row>
    <row r="254" spans="1:9" ht="20.100000000000001" customHeight="1" x14ac:dyDescent="0.25">
      <c r="A254" s="38">
        <v>249</v>
      </c>
      <c r="B254" s="173"/>
      <c r="C254" s="173"/>
      <c r="D254" s="135"/>
      <c r="E254" s="135"/>
      <c r="F254" s="170"/>
      <c r="G254" s="170"/>
      <c r="H254" s="170"/>
      <c r="I254" s="172"/>
    </row>
    <row r="255" spans="1:9" ht="20.100000000000001" customHeight="1" x14ac:dyDescent="0.25">
      <c r="A255" s="38">
        <v>250</v>
      </c>
      <c r="B255" s="173"/>
      <c r="C255" s="173"/>
      <c r="D255" s="135"/>
      <c r="E255" s="135"/>
      <c r="F255" s="170"/>
      <c r="G255" s="170"/>
      <c r="H255" s="170"/>
      <c r="I255" s="172"/>
    </row>
    <row r="256" spans="1:9" ht="20.100000000000001" customHeight="1" x14ac:dyDescent="0.25">
      <c r="A256" s="38">
        <v>251</v>
      </c>
      <c r="B256" s="173"/>
      <c r="C256" s="173"/>
      <c r="D256" s="135"/>
      <c r="E256" s="135"/>
      <c r="F256" s="170"/>
      <c r="G256" s="170"/>
      <c r="H256" s="170"/>
      <c r="I256" s="172"/>
    </row>
    <row r="257" spans="1:9" ht="20.100000000000001" customHeight="1" x14ac:dyDescent="0.25">
      <c r="A257" s="38">
        <v>252</v>
      </c>
      <c r="B257" s="173"/>
      <c r="C257" s="173"/>
      <c r="D257" s="135"/>
      <c r="E257" s="135"/>
      <c r="F257" s="170"/>
      <c r="G257" s="170"/>
      <c r="H257" s="170"/>
      <c r="I257" s="172"/>
    </row>
    <row r="258" spans="1:9" ht="20.100000000000001" customHeight="1" x14ac:dyDescent="0.25">
      <c r="A258" s="38">
        <v>253</v>
      </c>
      <c r="B258" s="173"/>
      <c r="C258" s="173"/>
      <c r="D258" s="135"/>
      <c r="E258" s="135"/>
      <c r="F258" s="170"/>
      <c r="G258" s="170"/>
      <c r="H258" s="170"/>
      <c r="I258" s="172"/>
    </row>
    <row r="259" spans="1:9" ht="20.100000000000001" customHeight="1" x14ac:dyDescent="0.25">
      <c r="A259" s="38">
        <v>254</v>
      </c>
      <c r="B259" s="173"/>
      <c r="C259" s="173"/>
      <c r="D259" s="135"/>
      <c r="E259" s="135"/>
      <c r="F259" s="170"/>
      <c r="G259" s="170"/>
      <c r="H259" s="170"/>
      <c r="I259" s="172"/>
    </row>
    <row r="260" spans="1:9" ht="20.100000000000001" customHeight="1" x14ac:dyDescent="0.25">
      <c r="A260" s="38">
        <v>255</v>
      </c>
      <c r="B260" s="173"/>
      <c r="C260" s="173"/>
      <c r="D260" s="135"/>
      <c r="E260" s="135"/>
      <c r="F260" s="170"/>
      <c r="G260" s="170"/>
      <c r="H260" s="170"/>
      <c r="I260" s="172"/>
    </row>
    <row r="261" spans="1:9" ht="20.100000000000001" customHeight="1" x14ac:dyDescent="0.25">
      <c r="A261" s="38">
        <v>256</v>
      </c>
      <c r="B261" s="173"/>
      <c r="C261" s="173"/>
      <c r="D261" s="135"/>
      <c r="E261" s="135"/>
      <c r="F261" s="170"/>
      <c r="G261" s="170"/>
      <c r="H261" s="170"/>
      <c r="I261" s="172"/>
    </row>
    <row r="262" spans="1:9" ht="20.100000000000001" customHeight="1" x14ac:dyDescent="0.25">
      <c r="A262" s="38">
        <v>257</v>
      </c>
      <c r="B262" s="173"/>
      <c r="C262" s="173"/>
      <c r="D262" s="135"/>
      <c r="E262" s="135"/>
      <c r="F262" s="170"/>
      <c r="G262" s="170"/>
      <c r="H262" s="170"/>
      <c r="I262" s="172"/>
    </row>
    <row r="263" spans="1:9" ht="20.100000000000001" customHeight="1" x14ac:dyDescent="0.25">
      <c r="A263" s="38">
        <v>258</v>
      </c>
      <c r="B263" s="173"/>
      <c r="C263" s="173"/>
      <c r="D263" s="135"/>
      <c r="E263" s="135"/>
      <c r="F263" s="170"/>
      <c r="G263" s="170"/>
      <c r="H263" s="170"/>
      <c r="I263" s="172"/>
    </row>
    <row r="264" spans="1:9" ht="20.100000000000001" customHeight="1" x14ac:dyDescent="0.25">
      <c r="A264" s="38">
        <v>259</v>
      </c>
      <c r="B264" s="173"/>
      <c r="C264" s="173"/>
      <c r="D264" s="135"/>
      <c r="E264" s="135"/>
      <c r="F264" s="170"/>
      <c r="G264" s="170"/>
      <c r="H264" s="170"/>
      <c r="I264" s="172"/>
    </row>
    <row r="265" spans="1:9" ht="20.100000000000001" customHeight="1" x14ac:dyDescent="0.25">
      <c r="A265" s="38">
        <v>260</v>
      </c>
      <c r="B265" s="173"/>
      <c r="C265" s="173"/>
      <c r="D265" s="135"/>
      <c r="E265" s="135"/>
      <c r="F265" s="170"/>
      <c r="G265" s="170"/>
      <c r="H265" s="170"/>
      <c r="I265" s="172"/>
    </row>
    <row r="266" spans="1:9" ht="20.100000000000001" customHeight="1" x14ac:dyDescent="0.25">
      <c r="A266" s="38">
        <v>261</v>
      </c>
      <c r="B266" s="173"/>
      <c r="C266" s="173"/>
      <c r="D266" s="135"/>
      <c r="E266" s="135"/>
      <c r="F266" s="170"/>
      <c r="G266" s="170"/>
      <c r="H266" s="170"/>
      <c r="I266" s="172"/>
    </row>
    <row r="267" spans="1:9" ht="20.100000000000001" customHeight="1" x14ac:dyDescent="0.25">
      <c r="A267" s="38">
        <v>262</v>
      </c>
      <c r="B267" s="173"/>
      <c r="C267" s="173"/>
      <c r="D267" s="135"/>
      <c r="E267" s="135"/>
      <c r="F267" s="170"/>
      <c r="G267" s="170"/>
      <c r="H267" s="170"/>
      <c r="I267" s="172"/>
    </row>
    <row r="268" spans="1:9" ht="20.100000000000001" customHeight="1" x14ac:dyDescent="0.25">
      <c r="A268" s="38">
        <v>263</v>
      </c>
      <c r="B268" s="173"/>
      <c r="C268" s="173"/>
      <c r="D268" s="135"/>
      <c r="E268" s="135"/>
      <c r="F268" s="170"/>
      <c r="G268" s="170"/>
      <c r="H268" s="170"/>
      <c r="I268" s="172"/>
    </row>
    <row r="269" spans="1:9" ht="20.100000000000001" customHeight="1" x14ac:dyDescent="0.25">
      <c r="A269" s="38">
        <v>264</v>
      </c>
      <c r="B269" s="173"/>
      <c r="C269" s="173"/>
      <c r="D269" s="135"/>
      <c r="E269" s="135"/>
      <c r="F269" s="170"/>
      <c r="G269" s="170"/>
      <c r="H269" s="170"/>
      <c r="I269" s="172"/>
    </row>
    <row r="270" spans="1:9" ht="20.100000000000001" customHeight="1" x14ac:dyDescent="0.25">
      <c r="A270" s="38">
        <v>265</v>
      </c>
      <c r="B270" s="173"/>
      <c r="C270" s="173"/>
      <c r="D270" s="135"/>
      <c r="E270" s="135"/>
      <c r="F270" s="170"/>
      <c r="G270" s="170"/>
      <c r="H270" s="170"/>
      <c r="I270" s="172"/>
    </row>
    <row r="271" spans="1:9" ht="20.100000000000001" customHeight="1" x14ac:dyDescent="0.25">
      <c r="A271" s="38">
        <v>266</v>
      </c>
      <c r="B271" s="173"/>
      <c r="C271" s="173"/>
      <c r="D271" s="135"/>
      <c r="E271" s="135"/>
      <c r="F271" s="170"/>
      <c r="G271" s="170"/>
      <c r="H271" s="170"/>
      <c r="I271" s="172"/>
    </row>
    <row r="272" spans="1:9" ht="20.100000000000001" customHeight="1" x14ac:dyDescent="0.25">
      <c r="A272" s="38">
        <v>267</v>
      </c>
      <c r="B272" s="173"/>
      <c r="C272" s="173"/>
      <c r="D272" s="135"/>
      <c r="E272" s="135"/>
      <c r="F272" s="170"/>
      <c r="G272" s="170"/>
      <c r="H272" s="170"/>
      <c r="I272" s="172"/>
    </row>
    <row r="273" spans="1:9" ht="20.100000000000001" customHeight="1" x14ac:dyDescent="0.25">
      <c r="A273" s="38">
        <v>268</v>
      </c>
      <c r="B273" s="173"/>
      <c r="C273" s="173"/>
      <c r="D273" s="135"/>
      <c r="E273" s="135"/>
      <c r="F273" s="170"/>
      <c r="G273" s="170"/>
      <c r="H273" s="170"/>
      <c r="I273" s="172"/>
    </row>
    <row r="274" spans="1:9" ht="20.100000000000001" customHeight="1" x14ac:dyDescent="0.25">
      <c r="A274" s="38">
        <v>269</v>
      </c>
      <c r="B274" s="173"/>
      <c r="C274" s="173"/>
      <c r="D274" s="135"/>
      <c r="E274" s="135"/>
      <c r="F274" s="170"/>
      <c r="G274" s="170"/>
      <c r="H274" s="170"/>
      <c r="I274" s="172"/>
    </row>
    <row r="275" spans="1:9" ht="20.100000000000001" customHeight="1" x14ac:dyDescent="0.25">
      <c r="A275" s="38">
        <v>270</v>
      </c>
      <c r="B275" s="173"/>
      <c r="C275" s="173"/>
      <c r="D275" s="135"/>
      <c r="E275" s="135"/>
      <c r="F275" s="170"/>
      <c r="G275" s="170"/>
      <c r="H275" s="170"/>
      <c r="I275" s="172"/>
    </row>
    <row r="276" spans="1:9" ht="20.100000000000001" customHeight="1" x14ac:dyDescent="0.25">
      <c r="A276" s="38">
        <v>271</v>
      </c>
      <c r="B276" s="173"/>
      <c r="C276" s="173"/>
      <c r="D276" s="135"/>
      <c r="E276" s="135"/>
      <c r="F276" s="170"/>
      <c r="G276" s="170"/>
      <c r="H276" s="170"/>
      <c r="I276" s="172"/>
    </row>
    <row r="277" spans="1:9" ht="20.100000000000001" customHeight="1" x14ac:dyDescent="0.25">
      <c r="A277" s="38">
        <v>272</v>
      </c>
      <c r="B277" s="173"/>
      <c r="C277" s="173"/>
      <c r="D277" s="135"/>
      <c r="E277" s="135"/>
      <c r="F277" s="170"/>
      <c r="G277" s="170"/>
      <c r="H277" s="170"/>
      <c r="I277" s="172"/>
    </row>
    <row r="278" spans="1:9" ht="20.100000000000001" customHeight="1" x14ac:dyDescent="0.25">
      <c r="A278" s="38">
        <v>273</v>
      </c>
      <c r="B278" s="173"/>
      <c r="C278" s="173"/>
      <c r="D278" s="135"/>
      <c r="E278" s="135"/>
      <c r="F278" s="170"/>
      <c r="G278" s="170"/>
      <c r="H278" s="170"/>
      <c r="I278" s="172"/>
    </row>
    <row r="279" spans="1:9" ht="20.100000000000001" customHeight="1" x14ac:dyDescent="0.25">
      <c r="A279" s="38">
        <v>274</v>
      </c>
      <c r="B279" s="173"/>
      <c r="C279" s="173"/>
      <c r="D279" s="135"/>
      <c r="E279" s="135"/>
      <c r="F279" s="170"/>
      <c r="G279" s="170"/>
      <c r="H279" s="170"/>
      <c r="I279" s="172"/>
    </row>
    <row r="280" spans="1:9" ht="20.100000000000001" customHeight="1" x14ac:dyDescent="0.25">
      <c r="A280" s="38">
        <v>275</v>
      </c>
      <c r="B280" s="173"/>
      <c r="C280" s="173"/>
      <c r="D280" s="135"/>
      <c r="E280" s="135"/>
      <c r="F280" s="170"/>
      <c r="G280" s="170"/>
      <c r="H280" s="170"/>
      <c r="I280" s="172"/>
    </row>
    <row r="281" spans="1:9" ht="20.100000000000001" customHeight="1" x14ac:dyDescent="0.25">
      <c r="A281" s="38">
        <v>276</v>
      </c>
      <c r="B281" s="173"/>
      <c r="C281" s="173"/>
      <c r="D281" s="135"/>
      <c r="E281" s="135"/>
      <c r="F281" s="170"/>
      <c r="G281" s="170"/>
      <c r="H281" s="170"/>
      <c r="I281" s="172"/>
    </row>
    <row r="282" spans="1:9" ht="20.100000000000001" customHeight="1" x14ac:dyDescent="0.25">
      <c r="A282" s="38">
        <v>277</v>
      </c>
      <c r="B282" s="173"/>
      <c r="C282" s="173"/>
      <c r="D282" s="135"/>
      <c r="E282" s="135"/>
      <c r="F282" s="170"/>
      <c r="G282" s="170"/>
      <c r="H282" s="170"/>
      <c r="I282" s="172"/>
    </row>
    <row r="283" spans="1:9" ht="20.100000000000001" customHeight="1" x14ac:dyDescent="0.25">
      <c r="A283" s="38">
        <v>278</v>
      </c>
      <c r="B283" s="173"/>
      <c r="C283" s="173"/>
      <c r="D283" s="135"/>
      <c r="E283" s="135"/>
      <c r="F283" s="170"/>
      <c r="G283" s="170"/>
      <c r="H283" s="170"/>
      <c r="I283" s="172"/>
    </row>
    <row r="284" spans="1:9" ht="20.100000000000001" customHeight="1" x14ac:dyDescent="0.25">
      <c r="A284" s="38">
        <v>279</v>
      </c>
      <c r="B284" s="173"/>
      <c r="C284" s="173"/>
      <c r="D284" s="135"/>
      <c r="E284" s="135"/>
      <c r="F284" s="170"/>
      <c r="G284" s="170"/>
      <c r="H284" s="170"/>
      <c r="I284" s="172"/>
    </row>
    <row r="285" spans="1:9" ht="20.100000000000001" customHeight="1" x14ac:dyDescent="0.25">
      <c r="A285" s="38">
        <v>280</v>
      </c>
      <c r="B285" s="173"/>
      <c r="C285" s="173"/>
      <c r="D285" s="135"/>
      <c r="E285" s="135"/>
      <c r="F285" s="170"/>
      <c r="G285" s="170"/>
      <c r="H285" s="170"/>
      <c r="I285" s="172"/>
    </row>
    <row r="286" spans="1:9" ht="20.100000000000001" customHeight="1" x14ac:dyDescent="0.25">
      <c r="A286" s="38">
        <v>281</v>
      </c>
      <c r="B286" s="173"/>
      <c r="C286" s="173"/>
      <c r="D286" s="135"/>
      <c r="E286" s="135"/>
      <c r="F286" s="170"/>
      <c r="G286" s="170"/>
      <c r="H286" s="170"/>
      <c r="I286" s="172"/>
    </row>
    <row r="287" spans="1:9" ht="20.100000000000001" customHeight="1" x14ac:dyDescent="0.25">
      <c r="A287" s="38">
        <v>282</v>
      </c>
      <c r="B287" s="173"/>
      <c r="C287" s="173"/>
      <c r="D287" s="135"/>
      <c r="E287" s="135"/>
      <c r="F287" s="170"/>
      <c r="G287" s="170"/>
      <c r="H287" s="170"/>
      <c r="I287" s="172"/>
    </row>
    <row r="288" spans="1:9" ht="20.100000000000001" customHeight="1" x14ac:dyDescent="0.25">
      <c r="A288" s="38">
        <v>283</v>
      </c>
      <c r="B288" s="173"/>
      <c r="C288" s="173"/>
      <c r="D288" s="135"/>
      <c r="E288" s="135"/>
      <c r="F288" s="170"/>
      <c r="G288" s="170"/>
      <c r="H288" s="170"/>
      <c r="I288" s="172"/>
    </row>
    <row r="289" spans="1:9" ht="20.100000000000001" customHeight="1" x14ac:dyDescent="0.25">
      <c r="A289" s="38">
        <v>284</v>
      </c>
      <c r="B289" s="173"/>
      <c r="C289" s="173"/>
      <c r="D289" s="135"/>
      <c r="E289" s="135"/>
      <c r="F289" s="170"/>
      <c r="G289" s="170"/>
      <c r="H289" s="170"/>
      <c r="I289" s="172"/>
    </row>
    <row r="290" spans="1:9" ht="20.100000000000001" customHeight="1" x14ac:dyDescent="0.25">
      <c r="A290" s="38">
        <v>285</v>
      </c>
      <c r="B290" s="173"/>
      <c r="C290" s="173"/>
      <c r="D290" s="135"/>
      <c r="E290" s="135"/>
      <c r="F290" s="170"/>
      <c r="G290" s="170"/>
      <c r="H290" s="170"/>
      <c r="I290" s="172"/>
    </row>
    <row r="291" spans="1:9" ht="20.100000000000001" customHeight="1" x14ac:dyDescent="0.25">
      <c r="A291" s="38">
        <v>286</v>
      </c>
      <c r="B291" s="173"/>
      <c r="C291" s="173"/>
      <c r="D291" s="135"/>
      <c r="E291" s="135"/>
      <c r="F291" s="170"/>
      <c r="G291" s="170"/>
      <c r="H291" s="170"/>
      <c r="I291" s="172"/>
    </row>
    <row r="292" spans="1:9" ht="20.100000000000001" customHeight="1" x14ac:dyDescent="0.25">
      <c r="A292" s="38">
        <v>287</v>
      </c>
      <c r="B292" s="173"/>
      <c r="C292" s="173"/>
      <c r="D292" s="135"/>
      <c r="E292" s="135"/>
      <c r="F292" s="170"/>
      <c r="G292" s="170"/>
      <c r="H292" s="170"/>
      <c r="I292" s="172"/>
    </row>
    <row r="293" spans="1:9" ht="20.100000000000001" customHeight="1" x14ac:dyDescent="0.25">
      <c r="A293" s="38">
        <v>288</v>
      </c>
      <c r="B293" s="173"/>
      <c r="C293" s="173"/>
      <c r="D293" s="135"/>
      <c r="E293" s="135"/>
      <c r="F293" s="170"/>
      <c r="G293" s="170"/>
      <c r="H293" s="170"/>
      <c r="I293" s="172"/>
    </row>
    <row r="294" spans="1:9" ht="20.100000000000001" customHeight="1" x14ac:dyDescent="0.25">
      <c r="A294" s="38">
        <v>289</v>
      </c>
      <c r="B294" s="173"/>
      <c r="C294" s="173"/>
      <c r="D294" s="135"/>
      <c r="E294" s="135"/>
      <c r="F294" s="170"/>
      <c r="G294" s="170"/>
      <c r="H294" s="170"/>
      <c r="I294" s="172"/>
    </row>
    <row r="295" spans="1:9" ht="20.100000000000001" customHeight="1" x14ac:dyDescent="0.25">
      <c r="A295" s="38">
        <v>290</v>
      </c>
      <c r="B295" s="173"/>
      <c r="C295" s="173"/>
      <c r="D295" s="135"/>
      <c r="E295" s="135"/>
      <c r="F295" s="170"/>
      <c r="G295" s="170"/>
      <c r="H295" s="170"/>
      <c r="I295" s="172"/>
    </row>
    <row r="296" spans="1:9" ht="20.100000000000001" customHeight="1" x14ac:dyDescent="0.25">
      <c r="A296" s="38">
        <v>291</v>
      </c>
      <c r="B296" s="173"/>
      <c r="C296" s="173"/>
      <c r="D296" s="135"/>
      <c r="E296" s="135"/>
      <c r="F296" s="170"/>
      <c r="G296" s="170"/>
      <c r="H296" s="170"/>
      <c r="I296" s="172"/>
    </row>
    <row r="297" spans="1:9" ht="20.100000000000001" customHeight="1" x14ac:dyDescent="0.25">
      <c r="A297" s="38">
        <v>292</v>
      </c>
      <c r="B297" s="173"/>
      <c r="C297" s="173"/>
      <c r="D297" s="135"/>
      <c r="E297" s="135"/>
      <c r="F297" s="170"/>
      <c r="G297" s="170"/>
      <c r="H297" s="170"/>
      <c r="I297" s="172"/>
    </row>
    <row r="298" spans="1:9" ht="20.100000000000001" customHeight="1" x14ac:dyDescent="0.25">
      <c r="A298" s="38">
        <v>293</v>
      </c>
      <c r="B298" s="173"/>
      <c r="C298" s="173"/>
      <c r="D298" s="135"/>
      <c r="E298" s="135"/>
      <c r="F298" s="170"/>
      <c r="G298" s="170"/>
      <c r="H298" s="170"/>
      <c r="I298" s="172"/>
    </row>
    <row r="299" spans="1:9" ht="20.100000000000001" customHeight="1" x14ac:dyDescent="0.25">
      <c r="A299" s="38">
        <v>294</v>
      </c>
      <c r="B299" s="173"/>
      <c r="C299" s="173"/>
      <c r="D299" s="135"/>
      <c r="E299" s="135"/>
      <c r="F299" s="170"/>
      <c r="G299" s="170"/>
      <c r="H299" s="170"/>
      <c r="I299" s="172"/>
    </row>
    <row r="300" spans="1:9" ht="20.100000000000001" customHeight="1" x14ac:dyDescent="0.25">
      <c r="A300" s="38">
        <v>295</v>
      </c>
      <c r="B300" s="173"/>
      <c r="C300" s="173"/>
      <c r="D300" s="135"/>
      <c r="E300" s="135"/>
      <c r="F300" s="170"/>
      <c r="G300" s="170"/>
      <c r="H300" s="170"/>
      <c r="I300" s="172"/>
    </row>
    <row r="301" spans="1:9" ht="20.100000000000001" customHeight="1" x14ac:dyDescent="0.25">
      <c r="A301" s="38">
        <v>296</v>
      </c>
      <c r="B301" s="173"/>
      <c r="C301" s="173"/>
      <c r="D301" s="135"/>
      <c r="E301" s="135"/>
      <c r="F301" s="170"/>
      <c r="G301" s="170"/>
      <c r="H301" s="170"/>
      <c r="I301" s="172"/>
    </row>
    <row r="302" spans="1:9" ht="20.100000000000001" customHeight="1" x14ac:dyDescent="0.25">
      <c r="A302" s="38">
        <v>297</v>
      </c>
      <c r="B302" s="173"/>
      <c r="C302" s="173"/>
      <c r="D302" s="135"/>
      <c r="E302" s="135"/>
      <c r="F302" s="170"/>
      <c r="G302" s="170"/>
      <c r="H302" s="170"/>
      <c r="I302" s="172"/>
    </row>
    <row r="303" spans="1:9" ht="20.100000000000001" customHeight="1" x14ac:dyDescent="0.25">
      <c r="A303" s="38">
        <v>298</v>
      </c>
      <c r="B303" s="173"/>
      <c r="C303" s="173"/>
      <c r="D303" s="135"/>
      <c r="E303" s="135"/>
      <c r="F303" s="170"/>
      <c r="G303" s="170"/>
      <c r="H303" s="170"/>
      <c r="I303" s="172"/>
    </row>
    <row r="304" spans="1:9" ht="20.100000000000001" customHeight="1" x14ac:dyDescent="0.25">
      <c r="A304" s="38">
        <v>299</v>
      </c>
      <c r="B304" s="173"/>
      <c r="C304" s="173"/>
      <c r="D304" s="135"/>
      <c r="E304" s="135"/>
      <c r="F304" s="170"/>
      <c r="G304" s="170"/>
      <c r="H304" s="170"/>
      <c r="I304" s="172"/>
    </row>
    <row r="305" spans="1:9" ht="20.100000000000001" customHeight="1" x14ac:dyDescent="0.25">
      <c r="A305" s="38">
        <v>300</v>
      </c>
      <c r="B305" s="173"/>
      <c r="C305" s="173"/>
      <c r="D305" s="135"/>
      <c r="E305" s="135"/>
      <c r="F305" s="170"/>
      <c r="G305" s="170"/>
      <c r="H305" s="170"/>
      <c r="I305" s="172"/>
    </row>
    <row r="306" spans="1:9" ht="20.100000000000001" customHeight="1" x14ac:dyDescent="0.25">
      <c r="A306" s="38">
        <v>301</v>
      </c>
      <c r="B306" s="173"/>
      <c r="C306" s="173"/>
      <c r="D306" s="135"/>
      <c r="E306" s="135"/>
      <c r="F306" s="170"/>
      <c r="G306" s="170"/>
      <c r="H306" s="170"/>
      <c r="I306" s="172"/>
    </row>
    <row r="307" spans="1:9" ht="20.100000000000001" customHeight="1" x14ac:dyDescent="0.25">
      <c r="A307" s="38">
        <v>302</v>
      </c>
      <c r="B307" s="173"/>
      <c r="C307" s="173"/>
      <c r="D307" s="135"/>
      <c r="E307" s="135"/>
      <c r="F307" s="170"/>
      <c r="G307" s="170"/>
      <c r="H307" s="170"/>
      <c r="I307" s="172"/>
    </row>
    <row r="308" spans="1:9" ht="20.100000000000001" customHeight="1" x14ac:dyDescent="0.25">
      <c r="A308" s="38">
        <v>303</v>
      </c>
      <c r="B308" s="173"/>
      <c r="C308" s="173"/>
      <c r="D308" s="135"/>
      <c r="E308" s="135"/>
      <c r="F308" s="170"/>
      <c r="G308" s="170"/>
      <c r="H308" s="170"/>
      <c r="I308" s="172"/>
    </row>
    <row r="309" spans="1:9" ht="20.100000000000001" customHeight="1" x14ac:dyDescent="0.25">
      <c r="A309" s="38">
        <v>304</v>
      </c>
      <c r="B309" s="173"/>
      <c r="C309" s="173"/>
      <c r="D309" s="135"/>
      <c r="E309" s="135"/>
      <c r="F309" s="170"/>
      <c r="G309" s="170"/>
      <c r="H309" s="170"/>
      <c r="I309" s="172"/>
    </row>
    <row r="310" spans="1:9" ht="20.100000000000001" customHeight="1" x14ac:dyDescent="0.25">
      <c r="A310" s="38">
        <v>305</v>
      </c>
      <c r="B310" s="173"/>
      <c r="C310" s="173"/>
      <c r="D310" s="135"/>
      <c r="E310" s="135"/>
      <c r="F310" s="170"/>
      <c r="G310" s="170"/>
      <c r="H310" s="170"/>
      <c r="I310" s="172"/>
    </row>
    <row r="311" spans="1:9" ht="20.100000000000001" customHeight="1" x14ac:dyDescent="0.25">
      <c r="A311" s="38">
        <v>306</v>
      </c>
      <c r="B311" s="173"/>
      <c r="C311" s="173"/>
      <c r="D311" s="135"/>
      <c r="E311" s="135"/>
      <c r="F311" s="170"/>
      <c r="G311" s="170"/>
      <c r="H311" s="170"/>
      <c r="I311" s="172"/>
    </row>
    <row r="312" spans="1:9" ht="20.100000000000001" customHeight="1" x14ac:dyDescent="0.25">
      <c r="A312" s="38">
        <v>307</v>
      </c>
      <c r="B312" s="173"/>
      <c r="C312" s="173"/>
      <c r="D312" s="135"/>
      <c r="E312" s="135"/>
      <c r="F312" s="170"/>
      <c r="G312" s="170"/>
      <c r="H312" s="170"/>
      <c r="I312" s="172"/>
    </row>
    <row r="313" spans="1:9" ht="20.100000000000001" customHeight="1" x14ac:dyDescent="0.25">
      <c r="A313" s="38">
        <v>308</v>
      </c>
      <c r="B313" s="173"/>
      <c r="C313" s="173"/>
      <c r="D313" s="135"/>
      <c r="E313" s="135"/>
      <c r="F313" s="170"/>
      <c r="G313" s="170"/>
      <c r="H313" s="170"/>
      <c r="I313" s="172"/>
    </row>
    <row r="314" spans="1:9" ht="20.100000000000001" customHeight="1" x14ac:dyDescent="0.25">
      <c r="A314" s="38">
        <v>309</v>
      </c>
      <c r="B314" s="173"/>
      <c r="C314" s="173"/>
      <c r="D314" s="135"/>
      <c r="E314" s="135"/>
      <c r="F314" s="170"/>
      <c r="G314" s="170"/>
      <c r="H314" s="170"/>
      <c r="I314" s="172"/>
    </row>
    <row r="315" spans="1:9" ht="20.100000000000001" customHeight="1" x14ac:dyDescent="0.25">
      <c r="A315" s="38">
        <v>310</v>
      </c>
      <c r="B315" s="173"/>
      <c r="C315" s="173"/>
      <c r="D315" s="135"/>
      <c r="E315" s="135"/>
      <c r="F315" s="170"/>
      <c r="G315" s="170"/>
      <c r="H315" s="170"/>
      <c r="I315" s="172"/>
    </row>
    <row r="316" spans="1:9" ht="20.100000000000001" customHeight="1" x14ac:dyDescent="0.25">
      <c r="A316" s="38">
        <v>311</v>
      </c>
      <c r="B316" s="173"/>
      <c r="C316" s="173"/>
      <c r="D316" s="135"/>
      <c r="E316" s="135"/>
      <c r="F316" s="170"/>
      <c r="G316" s="170"/>
      <c r="H316" s="170"/>
      <c r="I316" s="172"/>
    </row>
    <row r="317" spans="1:9" ht="20.100000000000001" customHeight="1" x14ac:dyDescent="0.25">
      <c r="A317" s="38">
        <v>312</v>
      </c>
      <c r="B317" s="173"/>
      <c r="C317" s="173"/>
      <c r="D317" s="135"/>
      <c r="E317" s="135"/>
      <c r="F317" s="170"/>
      <c r="G317" s="170"/>
      <c r="H317" s="170"/>
      <c r="I317" s="172"/>
    </row>
    <row r="318" spans="1:9" ht="20.100000000000001" customHeight="1" x14ac:dyDescent="0.25">
      <c r="A318" s="38">
        <v>313</v>
      </c>
      <c r="B318" s="173"/>
      <c r="C318" s="173"/>
      <c r="D318" s="135"/>
      <c r="E318" s="135"/>
      <c r="F318" s="170"/>
      <c r="G318" s="170"/>
      <c r="H318" s="170"/>
      <c r="I318" s="172"/>
    </row>
    <row r="319" spans="1:9" ht="20.100000000000001" customHeight="1" x14ac:dyDescent="0.25">
      <c r="A319" s="38">
        <v>314</v>
      </c>
      <c r="B319" s="173"/>
      <c r="C319" s="173"/>
      <c r="D319" s="135"/>
      <c r="E319" s="135"/>
      <c r="F319" s="170"/>
      <c r="G319" s="170"/>
      <c r="H319" s="170"/>
      <c r="I319" s="172"/>
    </row>
    <row r="320" spans="1:9" ht="20.100000000000001" customHeight="1" x14ac:dyDescent="0.25">
      <c r="A320" s="38">
        <v>315</v>
      </c>
      <c r="B320" s="173"/>
      <c r="C320" s="173"/>
      <c r="D320" s="135"/>
      <c r="E320" s="135"/>
      <c r="F320" s="170"/>
      <c r="G320" s="170"/>
      <c r="H320" s="170"/>
      <c r="I320" s="172"/>
    </row>
    <row r="321" spans="1:9" ht="20.100000000000001" customHeight="1" x14ac:dyDescent="0.25">
      <c r="A321" s="38">
        <v>316</v>
      </c>
      <c r="B321" s="173"/>
      <c r="C321" s="173"/>
      <c r="D321" s="135"/>
      <c r="E321" s="135"/>
      <c r="F321" s="170"/>
      <c r="G321" s="170"/>
      <c r="H321" s="170"/>
      <c r="I321" s="172"/>
    </row>
    <row r="322" spans="1:9" ht="20.100000000000001" customHeight="1" x14ac:dyDescent="0.25">
      <c r="A322" s="38">
        <v>317</v>
      </c>
      <c r="B322" s="173"/>
      <c r="C322" s="173"/>
      <c r="D322" s="135"/>
      <c r="E322" s="135"/>
      <c r="F322" s="170"/>
      <c r="G322" s="170"/>
      <c r="H322" s="170"/>
      <c r="I322" s="172"/>
    </row>
    <row r="323" spans="1:9" ht="20.100000000000001" customHeight="1" x14ac:dyDescent="0.25">
      <c r="A323" s="38">
        <v>318</v>
      </c>
      <c r="B323" s="173"/>
      <c r="C323" s="173"/>
      <c r="D323" s="135"/>
      <c r="E323" s="135"/>
      <c r="F323" s="170"/>
      <c r="G323" s="170"/>
      <c r="H323" s="170"/>
      <c r="I323" s="172"/>
    </row>
    <row r="324" spans="1:9" ht="20.100000000000001" customHeight="1" x14ac:dyDescent="0.25">
      <c r="A324" s="38">
        <v>319</v>
      </c>
      <c r="B324" s="173"/>
      <c r="C324" s="173"/>
      <c r="D324" s="135"/>
      <c r="E324" s="135"/>
      <c r="F324" s="170"/>
      <c r="G324" s="170"/>
      <c r="H324" s="170"/>
      <c r="I324" s="172"/>
    </row>
    <row r="325" spans="1:9" ht="20.100000000000001" customHeight="1" x14ac:dyDescent="0.25">
      <c r="A325" s="38">
        <v>320</v>
      </c>
      <c r="B325" s="173"/>
      <c r="C325" s="173"/>
      <c r="D325" s="135"/>
      <c r="E325" s="135"/>
      <c r="F325" s="170"/>
      <c r="G325" s="170"/>
      <c r="H325" s="170"/>
      <c r="I325" s="172"/>
    </row>
    <row r="326" spans="1:9" ht="20.100000000000001" customHeight="1" x14ac:dyDescent="0.25">
      <c r="A326" s="38">
        <v>321</v>
      </c>
      <c r="B326" s="173"/>
      <c r="C326" s="173"/>
      <c r="D326" s="135"/>
      <c r="E326" s="135"/>
      <c r="F326" s="170"/>
      <c r="G326" s="170"/>
      <c r="H326" s="170"/>
      <c r="I326" s="172"/>
    </row>
    <row r="327" spans="1:9" ht="20.100000000000001" customHeight="1" x14ac:dyDescent="0.25">
      <c r="A327" s="38">
        <v>322</v>
      </c>
      <c r="B327" s="173"/>
      <c r="C327" s="173"/>
      <c r="D327" s="135"/>
      <c r="E327" s="135"/>
      <c r="F327" s="170"/>
      <c r="G327" s="170"/>
      <c r="H327" s="170"/>
      <c r="I327" s="172"/>
    </row>
    <row r="328" spans="1:9" ht="20.100000000000001" customHeight="1" x14ac:dyDescent="0.25">
      <c r="A328" s="38">
        <v>323</v>
      </c>
      <c r="B328" s="173"/>
      <c r="C328" s="173"/>
      <c r="D328" s="135"/>
      <c r="E328" s="135"/>
      <c r="F328" s="170"/>
      <c r="G328" s="170"/>
      <c r="H328" s="170"/>
      <c r="I328" s="172"/>
    </row>
    <row r="329" spans="1:9" ht="20.100000000000001" customHeight="1" x14ac:dyDescent="0.25">
      <c r="A329" s="38">
        <v>324</v>
      </c>
      <c r="B329" s="173"/>
      <c r="C329" s="173"/>
      <c r="D329" s="135"/>
      <c r="E329" s="135"/>
      <c r="F329" s="170"/>
      <c r="G329" s="170"/>
      <c r="H329" s="170"/>
      <c r="I329" s="172"/>
    </row>
    <row r="330" spans="1:9" ht="20.100000000000001" customHeight="1" x14ac:dyDescent="0.25">
      <c r="A330" s="38">
        <v>325</v>
      </c>
      <c r="B330" s="173"/>
      <c r="C330" s="173"/>
      <c r="D330" s="135"/>
      <c r="E330" s="135"/>
      <c r="F330" s="170"/>
      <c r="G330" s="170"/>
      <c r="H330" s="170"/>
      <c r="I330" s="172"/>
    </row>
    <row r="331" spans="1:9" ht="20.100000000000001" customHeight="1" x14ac:dyDescent="0.25">
      <c r="A331" s="38">
        <v>326</v>
      </c>
      <c r="B331" s="173"/>
      <c r="C331" s="173"/>
      <c r="D331" s="135"/>
      <c r="E331" s="135"/>
      <c r="F331" s="170"/>
      <c r="G331" s="170"/>
      <c r="H331" s="170"/>
      <c r="I331" s="172"/>
    </row>
    <row r="332" spans="1:9" ht="20.100000000000001" customHeight="1" x14ac:dyDescent="0.25">
      <c r="A332" s="38">
        <v>327</v>
      </c>
      <c r="B332" s="173"/>
      <c r="C332" s="173"/>
      <c r="D332" s="135"/>
      <c r="E332" s="135"/>
      <c r="F332" s="170"/>
      <c r="G332" s="170"/>
      <c r="H332" s="170"/>
      <c r="I332" s="172"/>
    </row>
    <row r="333" spans="1:9" ht="20.100000000000001" customHeight="1" x14ac:dyDescent="0.25">
      <c r="A333" s="38">
        <v>328</v>
      </c>
      <c r="B333" s="173"/>
      <c r="C333" s="173"/>
      <c r="D333" s="135"/>
      <c r="E333" s="135"/>
      <c r="F333" s="170"/>
      <c r="G333" s="170"/>
      <c r="H333" s="170"/>
      <c r="I333" s="172"/>
    </row>
    <row r="334" spans="1:9" ht="20.100000000000001" customHeight="1" x14ac:dyDescent="0.25">
      <c r="A334" s="38">
        <v>329</v>
      </c>
      <c r="B334" s="173"/>
      <c r="C334" s="173"/>
      <c r="D334" s="135"/>
      <c r="E334" s="135"/>
      <c r="F334" s="170"/>
      <c r="G334" s="170"/>
      <c r="H334" s="170"/>
      <c r="I334" s="172"/>
    </row>
    <row r="335" spans="1:9" ht="20.100000000000001" customHeight="1" x14ac:dyDescent="0.25">
      <c r="A335" s="38">
        <v>330</v>
      </c>
      <c r="B335" s="173"/>
      <c r="C335" s="173"/>
      <c r="D335" s="135"/>
      <c r="E335" s="135"/>
      <c r="F335" s="170"/>
      <c r="G335" s="170"/>
      <c r="H335" s="170"/>
      <c r="I335" s="172"/>
    </row>
    <row r="336" spans="1:9" ht="20.100000000000001" customHeight="1" x14ac:dyDescent="0.25">
      <c r="A336" s="38">
        <v>331</v>
      </c>
      <c r="B336" s="173"/>
      <c r="C336" s="173"/>
      <c r="D336" s="135"/>
      <c r="E336" s="135"/>
      <c r="F336" s="170"/>
      <c r="G336" s="170"/>
      <c r="H336" s="170"/>
      <c r="I336" s="172"/>
    </row>
    <row r="337" spans="1:9" ht="20.100000000000001" customHeight="1" x14ac:dyDescent="0.25">
      <c r="A337" s="38">
        <v>332</v>
      </c>
      <c r="B337" s="173"/>
      <c r="C337" s="173"/>
      <c r="D337" s="135"/>
      <c r="E337" s="135"/>
      <c r="F337" s="170"/>
      <c r="G337" s="170"/>
      <c r="H337" s="170"/>
      <c r="I337" s="172"/>
    </row>
    <row r="338" spans="1:9" ht="20.100000000000001" customHeight="1" x14ac:dyDescent="0.25">
      <c r="A338" s="38">
        <v>333</v>
      </c>
      <c r="B338" s="173"/>
      <c r="C338" s="173"/>
      <c r="D338" s="135"/>
      <c r="E338" s="135"/>
      <c r="F338" s="170"/>
      <c r="G338" s="170"/>
      <c r="H338" s="170"/>
      <c r="I338" s="172"/>
    </row>
    <row r="339" spans="1:9" ht="20.100000000000001" customHeight="1" x14ac:dyDescent="0.25">
      <c r="A339" s="38">
        <v>334</v>
      </c>
      <c r="B339" s="173"/>
      <c r="C339" s="173"/>
      <c r="D339" s="135"/>
      <c r="E339" s="135"/>
      <c r="F339" s="170"/>
      <c r="G339" s="170"/>
      <c r="H339" s="170"/>
      <c r="I339" s="172"/>
    </row>
    <row r="340" spans="1:9" ht="20.100000000000001" customHeight="1" x14ac:dyDescent="0.25">
      <c r="A340" s="38">
        <v>335</v>
      </c>
      <c r="B340" s="173"/>
      <c r="C340" s="173"/>
      <c r="D340" s="135"/>
      <c r="E340" s="135"/>
      <c r="F340" s="170"/>
      <c r="G340" s="170"/>
      <c r="H340" s="170"/>
      <c r="I340" s="172"/>
    </row>
    <row r="341" spans="1:9" ht="20.100000000000001" customHeight="1" x14ac:dyDescent="0.25">
      <c r="A341" s="38">
        <v>336</v>
      </c>
      <c r="B341" s="173"/>
      <c r="C341" s="173"/>
      <c r="D341" s="135"/>
      <c r="E341" s="135"/>
      <c r="F341" s="170"/>
      <c r="G341" s="170"/>
      <c r="H341" s="170"/>
      <c r="I341" s="172"/>
    </row>
    <row r="342" spans="1:9" ht="20.100000000000001" customHeight="1" x14ac:dyDescent="0.25">
      <c r="A342" s="38">
        <v>337</v>
      </c>
      <c r="B342" s="173"/>
      <c r="C342" s="173"/>
      <c r="D342" s="135"/>
      <c r="E342" s="135"/>
      <c r="F342" s="170"/>
      <c r="G342" s="170"/>
      <c r="H342" s="170"/>
      <c r="I342" s="172"/>
    </row>
    <row r="343" spans="1:9" ht="20.100000000000001" customHeight="1" x14ac:dyDescent="0.25">
      <c r="A343" s="38">
        <v>338</v>
      </c>
      <c r="B343" s="173"/>
      <c r="C343" s="173"/>
      <c r="D343" s="135"/>
      <c r="E343" s="135"/>
      <c r="F343" s="170"/>
      <c r="G343" s="170"/>
      <c r="H343" s="170"/>
      <c r="I343" s="172"/>
    </row>
    <row r="344" spans="1:9" ht="20.100000000000001" customHeight="1" x14ac:dyDescent="0.25">
      <c r="A344" s="38">
        <v>339</v>
      </c>
      <c r="B344" s="173"/>
      <c r="C344" s="173"/>
      <c r="D344" s="135"/>
      <c r="E344" s="135"/>
      <c r="F344" s="170"/>
      <c r="G344" s="170"/>
      <c r="H344" s="170"/>
      <c r="I344" s="172"/>
    </row>
    <row r="345" spans="1:9" ht="20.100000000000001" customHeight="1" x14ac:dyDescent="0.25">
      <c r="A345" s="38">
        <v>340</v>
      </c>
      <c r="B345" s="173"/>
      <c r="C345" s="173"/>
      <c r="D345" s="135"/>
      <c r="E345" s="135"/>
      <c r="F345" s="170"/>
      <c r="G345" s="170"/>
      <c r="H345" s="170"/>
      <c r="I345" s="172"/>
    </row>
    <row r="346" spans="1:9" ht="20.100000000000001" customHeight="1" x14ac:dyDescent="0.25">
      <c r="A346" s="38">
        <v>341</v>
      </c>
      <c r="B346" s="173"/>
      <c r="C346" s="173"/>
      <c r="D346" s="135"/>
      <c r="E346" s="135"/>
      <c r="F346" s="170"/>
      <c r="G346" s="170"/>
      <c r="H346" s="170"/>
      <c r="I346" s="172"/>
    </row>
    <row r="347" spans="1:9" ht="20.100000000000001" customHeight="1" x14ac:dyDescent="0.25">
      <c r="A347" s="38">
        <v>342</v>
      </c>
      <c r="B347" s="173"/>
      <c r="C347" s="173"/>
      <c r="D347" s="135"/>
      <c r="E347" s="135"/>
      <c r="F347" s="170"/>
      <c r="G347" s="170"/>
      <c r="H347" s="170"/>
      <c r="I347" s="172"/>
    </row>
    <row r="348" spans="1:9" ht="20.100000000000001" customHeight="1" x14ac:dyDescent="0.25">
      <c r="A348" s="38">
        <v>343</v>
      </c>
      <c r="B348" s="173"/>
      <c r="C348" s="173"/>
      <c r="D348" s="135"/>
      <c r="E348" s="135"/>
      <c r="F348" s="170"/>
      <c r="G348" s="170"/>
      <c r="H348" s="170"/>
      <c r="I348" s="172"/>
    </row>
    <row r="349" spans="1:9" ht="20.100000000000001" customHeight="1" x14ac:dyDescent="0.25">
      <c r="A349" s="38">
        <v>344</v>
      </c>
      <c r="B349" s="173"/>
      <c r="C349" s="173"/>
      <c r="D349" s="135"/>
      <c r="E349" s="135"/>
      <c r="F349" s="170"/>
      <c r="G349" s="170"/>
      <c r="H349" s="170"/>
      <c r="I349" s="172"/>
    </row>
    <row r="350" spans="1:9" ht="20.100000000000001" customHeight="1" x14ac:dyDescent="0.25">
      <c r="A350" s="38">
        <v>345</v>
      </c>
      <c r="B350" s="173"/>
      <c r="C350" s="173"/>
      <c r="D350" s="135"/>
      <c r="E350" s="135"/>
      <c r="F350" s="170"/>
      <c r="G350" s="170"/>
      <c r="H350" s="170"/>
      <c r="I350" s="172"/>
    </row>
    <row r="351" spans="1:9" ht="20.100000000000001" customHeight="1" x14ac:dyDescent="0.25">
      <c r="A351" s="38">
        <v>346</v>
      </c>
      <c r="B351" s="173"/>
      <c r="C351" s="173"/>
      <c r="D351" s="135"/>
      <c r="E351" s="135"/>
      <c r="F351" s="170"/>
      <c r="G351" s="170"/>
      <c r="H351" s="170"/>
      <c r="I351" s="172"/>
    </row>
    <row r="352" spans="1:9" ht="20.100000000000001" customHeight="1" x14ac:dyDescent="0.25">
      <c r="A352" s="38">
        <v>347</v>
      </c>
      <c r="B352" s="173"/>
      <c r="C352" s="173"/>
      <c r="D352" s="135"/>
      <c r="E352" s="135"/>
      <c r="F352" s="170"/>
      <c r="G352" s="170"/>
      <c r="H352" s="170"/>
      <c r="I352" s="172"/>
    </row>
    <row r="353" spans="1:9" ht="20.100000000000001" customHeight="1" x14ac:dyDescent="0.25">
      <c r="A353" s="38">
        <v>348</v>
      </c>
      <c r="B353" s="173"/>
      <c r="C353" s="173"/>
      <c r="D353" s="135"/>
      <c r="E353" s="135"/>
      <c r="F353" s="170"/>
      <c r="G353" s="170"/>
      <c r="H353" s="170"/>
      <c r="I353" s="172"/>
    </row>
    <row r="354" spans="1:9" ht="20.100000000000001" customHeight="1" x14ac:dyDescent="0.25">
      <c r="A354" s="38">
        <v>349</v>
      </c>
      <c r="B354" s="173"/>
      <c r="C354" s="173"/>
      <c r="D354" s="135"/>
      <c r="E354" s="135"/>
      <c r="F354" s="170"/>
      <c r="G354" s="170"/>
      <c r="H354" s="170"/>
      <c r="I354" s="172"/>
    </row>
    <row r="355" spans="1:9" ht="20.100000000000001" customHeight="1" x14ac:dyDescent="0.25">
      <c r="A355" s="38">
        <v>350</v>
      </c>
      <c r="B355" s="173"/>
      <c r="C355" s="173"/>
      <c r="D355" s="135"/>
      <c r="E355" s="135"/>
      <c r="F355" s="170"/>
      <c r="G355" s="170"/>
      <c r="H355" s="170"/>
      <c r="I355" s="172"/>
    </row>
    <row r="356" spans="1:9" ht="20.100000000000001" customHeight="1" x14ac:dyDescent="0.25">
      <c r="A356" s="38">
        <v>351</v>
      </c>
      <c r="B356" s="173"/>
      <c r="C356" s="173"/>
      <c r="D356" s="135"/>
      <c r="E356" s="135"/>
      <c r="F356" s="170"/>
      <c r="G356" s="170"/>
      <c r="H356" s="170"/>
      <c r="I356" s="172"/>
    </row>
    <row r="357" spans="1:9" ht="20.100000000000001" customHeight="1" x14ac:dyDescent="0.25">
      <c r="A357" s="38">
        <v>352</v>
      </c>
      <c r="B357" s="173"/>
      <c r="C357" s="173"/>
      <c r="D357" s="135"/>
      <c r="E357" s="135"/>
      <c r="F357" s="170"/>
      <c r="G357" s="170"/>
      <c r="H357" s="170"/>
      <c r="I357" s="172"/>
    </row>
    <row r="358" spans="1:9" ht="20.100000000000001" customHeight="1" x14ac:dyDescent="0.25">
      <c r="A358" s="38">
        <v>353</v>
      </c>
      <c r="B358" s="173"/>
      <c r="C358" s="173"/>
      <c r="D358" s="135"/>
      <c r="E358" s="135"/>
      <c r="F358" s="170"/>
      <c r="G358" s="170"/>
      <c r="H358" s="170"/>
      <c r="I358" s="172"/>
    </row>
    <row r="359" spans="1:9" ht="20.100000000000001" customHeight="1" x14ac:dyDescent="0.25">
      <c r="A359" s="38">
        <v>354</v>
      </c>
      <c r="B359" s="173"/>
      <c r="C359" s="173"/>
      <c r="D359" s="135"/>
      <c r="E359" s="135"/>
      <c r="F359" s="170"/>
      <c r="G359" s="170"/>
      <c r="H359" s="170"/>
      <c r="I359" s="172"/>
    </row>
    <row r="360" spans="1:9" ht="20.100000000000001" customHeight="1" x14ac:dyDescent="0.25">
      <c r="A360" s="38">
        <v>355</v>
      </c>
      <c r="B360" s="173"/>
      <c r="C360" s="173"/>
      <c r="D360" s="135"/>
      <c r="E360" s="135"/>
      <c r="F360" s="170"/>
      <c r="G360" s="170"/>
      <c r="H360" s="170"/>
      <c r="I360" s="172"/>
    </row>
    <row r="361" spans="1:9" ht="20.100000000000001" customHeight="1" x14ac:dyDescent="0.25">
      <c r="A361" s="38">
        <v>356</v>
      </c>
      <c r="B361" s="173"/>
      <c r="C361" s="173"/>
      <c r="D361" s="135"/>
      <c r="E361" s="135"/>
      <c r="F361" s="170"/>
      <c r="G361" s="170"/>
      <c r="H361" s="170"/>
      <c r="I361" s="172"/>
    </row>
    <row r="362" spans="1:9" ht="20.100000000000001" customHeight="1" x14ac:dyDescent="0.25">
      <c r="A362" s="38">
        <v>357</v>
      </c>
      <c r="B362" s="173"/>
      <c r="C362" s="173"/>
      <c r="D362" s="135"/>
      <c r="E362" s="135"/>
      <c r="F362" s="170"/>
      <c r="G362" s="170"/>
      <c r="H362" s="170"/>
      <c r="I362" s="172"/>
    </row>
    <row r="363" spans="1:9" ht="20.100000000000001" customHeight="1" x14ac:dyDescent="0.25">
      <c r="A363" s="38">
        <v>358</v>
      </c>
      <c r="B363" s="173"/>
      <c r="C363" s="173"/>
      <c r="D363" s="135"/>
      <c r="E363" s="135"/>
      <c r="F363" s="170"/>
      <c r="G363" s="170"/>
      <c r="H363" s="170"/>
      <c r="I363" s="172"/>
    </row>
    <row r="364" spans="1:9" ht="20.100000000000001" customHeight="1" x14ac:dyDescent="0.25">
      <c r="A364" s="38">
        <v>359</v>
      </c>
      <c r="B364" s="173"/>
      <c r="C364" s="173"/>
      <c r="D364" s="135"/>
      <c r="E364" s="135"/>
      <c r="F364" s="170"/>
      <c r="G364" s="170"/>
      <c r="H364" s="170"/>
      <c r="I364" s="172"/>
    </row>
    <row r="365" spans="1:9" ht="20.100000000000001" customHeight="1" x14ac:dyDescent="0.25">
      <c r="A365" s="38">
        <v>360</v>
      </c>
      <c r="B365" s="173"/>
      <c r="C365" s="173"/>
      <c r="D365" s="135"/>
      <c r="E365" s="135"/>
      <c r="F365" s="170"/>
      <c r="G365" s="170"/>
      <c r="H365" s="170"/>
      <c r="I365" s="172"/>
    </row>
    <row r="366" spans="1:9" ht="20.100000000000001" customHeight="1" x14ac:dyDescent="0.25">
      <c r="A366" s="38">
        <v>361</v>
      </c>
      <c r="B366" s="173"/>
      <c r="C366" s="173"/>
      <c r="D366" s="135"/>
      <c r="E366" s="135"/>
      <c r="F366" s="170"/>
      <c r="G366" s="170"/>
      <c r="H366" s="170"/>
      <c r="I366" s="172"/>
    </row>
    <row r="367" spans="1:9" ht="20.100000000000001" customHeight="1" x14ac:dyDescent="0.25">
      <c r="A367" s="38">
        <v>362</v>
      </c>
      <c r="B367" s="173"/>
      <c r="C367" s="173"/>
      <c r="D367" s="135"/>
      <c r="E367" s="135"/>
      <c r="F367" s="170"/>
      <c r="G367" s="170"/>
      <c r="H367" s="170"/>
      <c r="I367" s="172"/>
    </row>
    <row r="368" spans="1:9" ht="20.100000000000001" customHeight="1" x14ac:dyDescent="0.25">
      <c r="A368" s="38">
        <v>363</v>
      </c>
      <c r="B368" s="173"/>
      <c r="C368" s="173"/>
      <c r="D368" s="135"/>
      <c r="E368" s="135"/>
      <c r="F368" s="170"/>
      <c r="G368" s="170"/>
      <c r="H368" s="170"/>
      <c r="I368" s="172"/>
    </row>
    <row r="369" spans="1:9" ht="20.100000000000001" customHeight="1" x14ac:dyDescent="0.25">
      <c r="A369" s="38">
        <v>364</v>
      </c>
      <c r="B369" s="173"/>
      <c r="C369" s="173"/>
      <c r="D369" s="135"/>
      <c r="E369" s="135"/>
      <c r="F369" s="170"/>
      <c r="G369" s="170"/>
      <c r="H369" s="170"/>
      <c r="I369" s="172"/>
    </row>
    <row r="370" spans="1:9" ht="20.100000000000001" customHeight="1" x14ac:dyDescent="0.25">
      <c r="A370" s="38">
        <v>365</v>
      </c>
      <c r="B370" s="173"/>
      <c r="C370" s="173"/>
      <c r="D370" s="135"/>
      <c r="E370" s="135"/>
      <c r="F370" s="170"/>
      <c r="G370" s="170"/>
      <c r="H370" s="170"/>
      <c r="I370" s="172"/>
    </row>
    <row r="371" spans="1:9" ht="20.100000000000001" customHeight="1" x14ac:dyDescent="0.25">
      <c r="A371" s="38">
        <v>366</v>
      </c>
      <c r="B371" s="173"/>
      <c r="C371" s="173"/>
      <c r="D371" s="135"/>
      <c r="E371" s="135"/>
      <c r="F371" s="170"/>
      <c r="G371" s="170"/>
      <c r="H371" s="170"/>
      <c r="I371" s="172"/>
    </row>
    <row r="372" spans="1:9" ht="20.100000000000001" customHeight="1" x14ac:dyDescent="0.25">
      <c r="A372" s="38">
        <v>367</v>
      </c>
      <c r="B372" s="173"/>
      <c r="C372" s="173"/>
      <c r="D372" s="135"/>
      <c r="E372" s="135"/>
      <c r="F372" s="170"/>
      <c r="G372" s="170"/>
      <c r="H372" s="170"/>
      <c r="I372" s="172"/>
    </row>
    <row r="373" spans="1:9" ht="20.100000000000001" customHeight="1" x14ac:dyDescent="0.25">
      <c r="A373" s="38">
        <v>368</v>
      </c>
      <c r="B373" s="173"/>
      <c r="C373" s="173"/>
      <c r="D373" s="135"/>
      <c r="E373" s="135"/>
      <c r="F373" s="170"/>
      <c r="G373" s="170"/>
      <c r="H373" s="170"/>
      <c r="I373" s="172"/>
    </row>
    <row r="374" spans="1:9" ht="20.100000000000001" customHeight="1" x14ac:dyDescent="0.25">
      <c r="A374" s="38">
        <v>369</v>
      </c>
      <c r="B374" s="173"/>
      <c r="C374" s="173"/>
      <c r="D374" s="135"/>
      <c r="E374" s="135"/>
      <c r="F374" s="170"/>
      <c r="G374" s="170"/>
      <c r="H374" s="170"/>
      <c r="I374" s="172"/>
    </row>
    <row r="375" spans="1:9" ht="20.100000000000001" customHeight="1" x14ac:dyDescent="0.25">
      <c r="A375" s="38">
        <v>370</v>
      </c>
      <c r="B375" s="173"/>
      <c r="C375" s="173"/>
      <c r="D375" s="135"/>
      <c r="E375" s="135"/>
      <c r="F375" s="170"/>
      <c r="G375" s="170"/>
      <c r="H375" s="170"/>
      <c r="I375" s="172"/>
    </row>
    <row r="376" spans="1:9" ht="20.100000000000001" customHeight="1" x14ac:dyDescent="0.25">
      <c r="A376" s="38">
        <v>371</v>
      </c>
      <c r="B376" s="173"/>
      <c r="C376" s="173"/>
      <c r="D376" s="135"/>
      <c r="E376" s="135"/>
      <c r="F376" s="170"/>
      <c r="G376" s="170"/>
      <c r="H376" s="170"/>
      <c r="I376" s="172"/>
    </row>
    <row r="377" spans="1:9" ht="20.100000000000001" customHeight="1" x14ac:dyDescent="0.25">
      <c r="A377" s="38">
        <v>372</v>
      </c>
      <c r="B377" s="173"/>
      <c r="C377" s="173"/>
      <c r="D377" s="135"/>
      <c r="E377" s="135"/>
      <c r="F377" s="170"/>
      <c r="G377" s="170"/>
      <c r="H377" s="170"/>
      <c r="I377" s="172"/>
    </row>
    <row r="378" spans="1:9" ht="20.100000000000001" customHeight="1" x14ac:dyDescent="0.25">
      <c r="A378" s="38">
        <v>373</v>
      </c>
      <c r="B378" s="173"/>
      <c r="C378" s="173"/>
      <c r="D378" s="135"/>
      <c r="E378" s="135"/>
      <c r="F378" s="170"/>
      <c r="G378" s="170"/>
      <c r="H378" s="170"/>
      <c r="I378" s="172"/>
    </row>
    <row r="379" spans="1:9" ht="20.100000000000001" customHeight="1" x14ac:dyDescent="0.25">
      <c r="A379" s="38">
        <v>374</v>
      </c>
      <c r="B379" s="173"/>
      <c r="C379" s="173"/>
      <c r="D379" s="135"/>
      <c r="E379" s="135"/>
      <c r="F379" s="170"/>
      <c r="G379" s="170"/>
      <c r="H379" s="170"/>
      <c r="I379" s="172"/>
    </row>
    <row r="380" spans="1:9" ht="20.100000000000001" customHeight="1" x14ac:dyDescent="0.25">
      <c r="A380" s="38">
        <v>375</v>
      </c>
      <c r="B380" s="173"/>
      <c r="C380" s="173"/>
      <c r="D380" s="135"/>
      <c r="E380" s="135"/>
      <c r="F380" s="170"/>
      <c r="G380" s="170"/>
      <c r="H380" s="170"/>
      <c r="I380" s="172"/>
    </row>
    <row r="381" spans="1:9" ht="20.100000000000001" customHeight="1" x14ac:dyDescent="0.25">
      <c r="A381" s="38">
        <v>376</v>
      </c>
      <c r="B381" s="173"/>
      <c r="C381" s="173"/>
      <c r="D381" s="135"/>
      <c r="E381" s="135"/>
      <c r="F381" s="170"/>
      <c r="G381" s="170"/>
      <c r="H381" s="170"/>
      <c r="I381" s="172"/>
    </row>
    <row r="382" spans="1:9" ht="20.100000000000001" customHeight="1" x14ac:dyDescent="0.25">
      <c r="A382" s="38">
        <v>377</v>
      </c>
      <c r="B382" s="173"/>
      <c r="C382" s="173"/>
      <c r="D382" s="135"/>
      <c r="E382" s="135"/>
      <c r="F382" s="170"/>
      <c r="G382" s="170"/>
      <c r="H382" s="170"/>
      <c r="I382" s="172"/>
    </row>
    <row r="383" spans="1:9" ht="20.100000000000001" customHeight="1" x14ac:dyDescent="0.25">
      <c r="A383" s="38">
        <v>378</v>
      </c>
      <c r="B383" s="173"/>
      <c r="C383" s="173"/>
      <c r="D383" s="135"/>
      <c r="E383" s="135"/>
      <c r="F383" s="170"/>
      <c r="G383" s="170"/>
      <c r="H383" s="170"/>
      <c r="I383" s="172"/>
    </row>
    <row r="384" spans="1:9" ht="20.100000000000001" customHeight="1" x14ac:dyDescent="0.25">
      <c r="A384" s="38">
        <v>379</v>
      </c>
      <c r="B384" s="173"/>
      <c r="C384" s="173"/>
      <c r="D384" s="135"/>
      <c r="E384" s="135"/>
      <c r="F384" s="170"/>
      <c r="G384" s="170"/>
      <c r="H384" s="170"/>
      <c r="I384" s="172"/>
    </row>
    <row r="385" spans="1:9" ht="20.100000000000001" customHeight="1" x14ac:dyDescent="0.25">
      <c r="A385" s="38">
        <v>380</v>
      </c>
      <c r="B385" s="173"/>
      <c r="C385" s="173"/>
      <c r="D385" s="135"/>
      <c r="E385" s="135"/>
      <c r="F385" s="170"/>
      <c r="G385" s="170"/>
      <c r="H385" s="170"/>
      <c r="I385" s="172"/>
    </row>
    <row r="386" spans="1:9" ht="20.100000000000001" customHeight="1" x14ac:dyDescent="0.25">
      <c r="A386" s="38">
        <v>381</v>
      </c>
      <c r="B386" s="173"/>
      <c r="C386" s="173"/>
      <c r="D386" s="135"/>
      <c r="E386" s="135"/>
      <c r="F386" s="170"/>
      <c r="G386" s="170"/>
      <c r="H386" s="170"/>
      <c r="I386" s="172"/>
    </row>
    <row r="387" spans="1:9" ht="20.100000000000001" customHeight="1" x14ac:dyDescent="0.25">
      <c r="A387" s="38">
        <v>382</v>
      </c>
      <c r="B387" s="173"/>
      <c r="C387" s="173"/>
      <c r="D387" s="135"/>
      <c r="E387" s="135"/>
      <c r="F387" s="170"/>
      <c r="G387" s="170"/>
      <c r="H387" s="170"/>
      <c r="I387" s="172"/>
    </row>
    <row r="388" spans="1:9" ht="20.100000000000001" customHeight="1" x14ac:dyDescent="0.25">
      <c r="A388" s="38">
        <v>383</v>
      </c>
      <c r="B388" s="173"/>
      <c r="C388" s="173"/>
      <c r="D388" s="135"/>
      <c r="E388" s="135"/>
      <c r="F388" s="170"/>
      <c r="G388" s="170"/>
      <c r="H388" s="170"/>
      <c r="I388" s="172"/>
    </row>
    <row r="389" spans="1:9" ht="20.100000000000001" customHeight="1" x14ac:dyDescent="0.25">
      <c r="A389" s="38">
        <v>384</v>
      </c>
      <c r="B389" s="173"/>
      <c r="C389" s="173"/>
      <c r="D389" s="135"/>
      <c r="E389" s="135"/>
      <c r="F389" s="170"/>
      <c r="G389" s="170"/>
      <c r="H389" s="170"/>
      <c r="I389" s="172"/>
    </row>
    <row r="390" spans="1:9" ht="20.100000000000001" customHeight="1" x14ac:dyDescent="0.25">
      <c r="A390" s="38">
        <v>385</v>
      </c>
      <c r="B390" s="173"/>
      <c r="C390" s="173"/>
      <c r="D390" s="135"/>
      <c r="E390" s="135"/>
      <c r="F390" s="170"/>
      <c r="G390" s="170"/>
      <c r="H390" s="170"/>
      <c r="I390" s="172"/>
    </row>
    <row r="391" spans="1:9" ht="20.100000000000001" customHeight="1" x14ac:dyDescent="0.25">
      <c r="A391" s="38">
        <v>386</v>
      </c>
      <c r="B391" s="173"/>
      <c r="C391" s="173"/>
      <c r="D391" s="135"/>
      <c r="E391" s="135"/>
      <c r="F391" s="170"/>
      <c r="G391" s="170"/>
      <c r="H391" s="170"/>
      <c r="I391" s="172"/>
    </row>
    <row r="392" spans="1:9" ht="20.100000000000001" customHeight="1" x14ac:dyDescent="0.25">
      <c r="A392" s="38">
        <v>387</v>
      </c>
      <c r="B392" s="173"/>
      <c r="C392" s="173"/>
      <c r="D392" s="135"/>
      <c r="E392" s="135"/>
      <c r="F392" s="170"/>
      <c r="G392" s="170"/>
      <c r="H392" s="170"/>
      <c r="I392" s="172"/>
    </row>
    <row r="393" spans="1:9" ht="20.100000000000001" customHeight="1" x14ac:dyDescent="0.25">
      <c r="A393" s="38">
        <v>388</v>
      </c>
      <c r="B393" s="173"/>
      <c r="C393" s="173"/>
      <c r="D393" s="135"/>
      <c r="E393" s="135"/>
      <c r="F393" s="170"/>
      <c r="G393" s="170"/>
      <c r="H393" s="170"/>
      <c r="I393" s="172"/>
    </row>
    <row r="394" spans="1:9" ht="20.100000000000001" customHeight="1" x14ac:dyDescent="0.25">
      <c r="A394" s="38">
        <v>389</v>
      </c>
      <c r="B394" s="173"/>
      <c r="C394" s="173"/>
      <c r="D394" s="135"/>
      <c r="E394" s="135"/>
      <c r="F394" s="170"/>
      <c r="G394" s="170"/>
      <c r="H394" s="170"/>
      <c r="I394" s="172"/>
    </row>
    <row r="395" spans="1:9" ht="20.100000000000001" customHeight="1" x14ac:dyDescent="0.25">
      <c r="A395" s="38">
        <v>390</v>
      </c>
      <c r="B395" s="173"/>
      <c r="C395" s="173"/>
      <c r="D395" s="135"/>
      <c r="E395" s="135"/>
      <c r="F395" s="170"/>
      <c r="G395" s="170"/>
      <c r="H395" s="170"/>
      <c r="I395" s="172"/>
    </row>
    <row r="396" spans="1:9" ht="20.100000000000001" customHeight="1" x14ac:dyDescent="0.25">
      <c r="A396" s="38">
        <v>391</v>
      </c>
      <c r="B396" s="173"/>
      <c r="C396" s="173"/>
      <c r="D396" s="135"/>
      <c r="E396" s="135"/>
      <c r="F396" s="170"/>
      <c r="G396" s="170"/>
      <c r="H396" s="170"/>
      <c r="I396" s="172"/>
    </row>
    <row r="397" spans="1:9" ht="20.100000000000001" customHeight="1" x14ac:dyDescent="0.25">
      <c r="A397" s="38">
        <v>392</v>
      </c>
      <c r="B397" s="173"/>
      <c r="C397" s="173"/>
      <c r="D397" s="135"/>
      <c r="E397" s="135"/>
      <c r="F397" s="170"/>
      <c r="G397" s="170"/>
      <c r="H397" s="170"/>
      <c r="I397" s="172"/>
    </row>
    <row r="398" spans="1:9" ht="20.100000000000001" customHeight="1" x14ac:dyDescent="0.25">
      <c r="A398" s="38">
        <v>393</v>
      </c>
      <c r="B398" s="173"/>
      <c r="C398" s="173"/>
      <c r="D398" s="135"/>
      <c r="E398" s="135"/>
      <c r="F398" s="170"/>
      <c r="G398" s="170"/>
      <c r="H398" s="170"/>
      <c r="I398" s="172"/>
    </row>
    <row r="399" spans="1:9" ht="20.100000000000001" customHeight="1" x14ac:dyDescent="0.25">
      <c r="A399" s="38">
        <v>394</v>
      </c>
      <c r="B399" s="173"/>
      <c r="C399" s="173"/>
      <c r="D399" s="135"/>
      <c r="E399" s="135"/>
      <c r="F399" s="170"/>
      <c r="G399" s="170"/>
      <c r="H399" s="170"/>
      <c r="I399" s="172"/>
    </row>
    <row r="400" spans="1:9" ht="20.100000000000001" customHeight="1" x14ac:dyDescent="0.25">
      <c r="A400" s="38">
        <v>395</v>
      </c>
      <c r="B400" s="173"/>
      <c r="C400" s="173"/>
      <c r="D400" s="135"/>
      <c r="E400" s="135"/>
      <c r="F400" s="170"/>
      <c r="G400" s="170"/>
      <c r="H400" s="170"/>
      <c r="I400" s="172"/>
    </row>
    <row r="401" spans="1:9" ht="20.100000000000001" customHeight="1" x14ac:dyDescent="0.25">
      <c r="A401" s="38">
        <v>396</v>
      </c>
      <c r="B401" s="173"/>
      <c r="C401" s="173"/>
      <c r="D401" s="135"/>
      <c r="E401" s="135"/>
      <c r="F401" s="170"/>
      <c r="G401" s="170"/>
      <c r="H401" s="170"/>
      <c r="I401" s="172"/>
    </row>
    <row r="402" spans="1:9" ht="20.100000000000001" customHeight="1" x14ac:dyDescent="0.25">
      <c r="A402" s="38">
        <v>397</v>
      </c>
      <c r="B402" s="173"/>
      <c r="C402" s="173"/>
      <c r="D402" s="135"/>
      <c r="E402" s="135"/>
      <c r="F402" s="170"/>
      <c r="G402" s="170"/>
      <c r="H402" s="170"/>
      <c r="I402" s="172"/>
    </row>
    <row r="403" spans="1:9" ht="20.100000000000001" customHeight="1" x14ac:dyDescent="0.25">
      <c r="A403" s="38">
        <v>398</v>
      </c>
      <c r="B403" s="173"/>
      <c r="C403" s="173"/>
      <c r="D403" s="135"/>
      <c r="E403" s="135"/>
      <c r="F403" s="170"/>
      <c r="G403" s="170"/>
      <c r="H403" s="170"/>
      <c r="I403" s="172"/>
    </row>
    <row r="404" spans="1:9" ht="20.100000000000001" customHeight="1" x14ac:dyDescent="0.25">
      <c r="A404" s="38">
        <v>399</v>
      </c>
      <c r="B404" s="173"/>
      <c r="C404" s="173"/>
      <c r="D404" s="135"/>
      <c r="E404" s="135"/>
      <c r="F404" s="170"/>
      <c r="G404" s="170"/>
      <c r="H404" s="170"/>
      <c r="I404" s="172"/>
    </row>
    <row r="405" spans="1:9" ht="20.100000000000001" customHeight="1" x14ac:dyDescent="0.25">
      <c r="A405" s="38">
        <v>400</v>
      </c>
      <c r="B405" s="173"/>
      <c r="C405" s="173"/>
      <c r="D405" s="135"/>
      <c r="E405" s="135"/>
      <c r="F405" s="170"/>
      <c r="G405" s="170"/>
      <c r="H405" s="170"/>
      <c r="I405" s="172"/>
    </row>
    <row r="406" spans="1:9" ht="20.100000000000001" customHeight="1" x14ac:dyDescent="0.25">
      <c r="A406" s="38">
        <v>401</v>
      </c>
      <c r="B406" s="173"/>
      <c r="C406" s="173"/>
      <c r="D406" s="135"/>
      <c r="E406" s="135"/>
      <c r="F406" s="170"/>
      <c r="G406" s="170"/>
      <c r="H406" s="170"/>
      <c r="I406" s="172"/>
    </row>
    <row r="407" spans="1:9" ht="20.100000000000001" customHeight="1" x14ac:dyDescent="0.25">
      <c r="A407" s="38">
        <v>402</v>
      </c>
      <c r="B407" s="173"/>
      <c r="C407" s="173"/>
      <c r="D407" s="135"/>
      <c r="E407" s="135"/>
      <c r="F407" s="170"/>
      <c r="G407" s="170"/>
      <c r="H407" s="170"/>
      <c r="I407" s="172"/>
    </row>
    <row r="408" spans="1:9" ht="20.100000000000001" customHeight="1" x14ac:dyDescent="0.25">
      <c r="A408" s="38">
        <v>403</v>
      </c>
      <c r="B408" s="173"/>
      <c r="C408" s="173"/>
      <c r="D408" s="135"/>
      <c r="E408" s="135"/>
      <c r="F408" s="170"/>
      <c r="G408" s="170"/>
      <c r="H408" s="170"/>
      <c r="I408" s="172"/>
    </row>
    <row r="409" spans="1:9" ht="20.100000000000001" customHeight="1" x14ac:dyDescent="0.25">
      <c r="A409" s="38">
        <v>404</v>
      </c>
      <c r="B409" s="173"/>
      <c r="C409" s="173"/>
      <c r="D409" s="135"/>
      <c r="E409" s="135"/>
      <c r="F409" s="170"/>
      <c r="G409" s="170"/>
      <c r="H409" s="170"/>
      <c r="I409" s="172"/>
    </row>
    <row r="410" spans="1:9" ht="20.100000000000001" customHeight="1" x14ac:dyDescent="0.25">
      <c r="A410" s="38">
        <v>405</v>
      </c>
      <c r="B410" s="173"/>
      <c r="C410" s="173"/>
      <c r="D410" s="135"/>
      <c r="E410" s="135"/>
      <c r="F410" s="170"/>
      <c r="G410" s="170"/>
      <c r="H410" s="170"/>
      <c r="I410" s="172"/>
    </row>
    <row r="411" spans="1:9" ht="20.100000000000001" customHeight="1" x14ac:dyDescent="0.25">
      <c r="A411" s="38">
        <v>406</v>
      </c>
      <c r="B411" s="173"/>
      <c r="C411" s="173"/>
      <c r="D411" s="135"/>
      <c r="E411" s="135"/>
      <c r="F411" s="170"/>
      <c r="G411" s="170"/>
      <c r="H411" s="170"/>
      <c r="I411" s="172"/>
    </row>
    <row r="412" spans="1:9" ht="20.100000000000001" customHeight="1" x14ac:dyDescent="0.25">
      <c r="A412" s="38">
        <v>407</v>
      </c>
      <c r="B412" s="173"/>
      <c r="C412" s="173"/>
      <c r="D412" s="135"/>
      <c r="E412" s="135"/>
      <c r="F412" s="170"/>
      <c r="G412" s="170"/>
      <c r="H412" s="170"/>
      <c r="I412" s="172"/>
    </row>
    <row r="413" spans="1:9" ht="20.100000000000001" customHeight="1" x14ac:dyDescent="0.25">
      <c r="A413" s="38">
        <v>408</v>
      </c>
      <c r="B413" s="173"/>
      <c r="C413" s="173"/>
      <c r="D413" s="135"/>
      <c r="E413" s="135"/>
      <c r="F413" s="170"/>
      <c r="G413" s="170"/>
      <c r="H413" s="170"/>
      <c r="I413" s="172"/>
    </row>
    <row r="414" spans="1:9" ht="20.100000000000001" customHeight="1" x14ac:dyDescent="0.25">
      <c r="A414" s="38">
        <v>409</v>
      </c>
      <c r="B414" s="173"/>
      <c r="C414" s="173"/>
      <c r="D414" s="135"/>
      <c r="E414" s="135"/>
      <c r="F414" s="170"/>
      <c r="G414" s="170"/>
      <c r="H414" s="170"/>
      <c r="I414" s="172"/>
    </row>
    <row r="415" spans="1:9" ht="20.100000000000001" customHeight="1" x14ac:dyDescent="0.25">
      <c r="A415" s="38">
        <v>410</v>
      </c>
      <c r="B415" s="173"/>
      <c r="C415" s="173"/>
      <c r="D415" s="135"/>
      <c r="E415" s="135"/>
      <c r="F415" s="170"/>
      <c r="G415" s="170"/>
      <c r="H415" s="170"/>
      <c r="I415" s="172"/>
    </row>
    <row r="416" spans="1:9" ht="20.100000000000001" customHeight="1" x14ac:dyDescent="0.25">
      <c r="A416" s="38">
        <v>411</v>
      </c>
      <c r="B416" s="173"/>
      <c r="C416" s="173"/>
      <c r="D416" s="135"/>
      <c r="E416" s="135"/>
      <c r="F416" s="170"/>
      <c r="G416" s="170"/>
      <c r="H416" s="170"/>
      <c r="I416" s="172"/>
    </row>
    <row r="417" spans="1:9" ht="20.100000000000001" customHeight="1" x14ac:dyDescent="0.25">
      <c r="A417" s="38">
        <v>412</v>
      </c>
      <c r="B417" s="173"/>
      <c r="C417" s="173"/>
      <c r="D417" s="135"/>
      <c r="E417" s="135"/>
      <c r="F417" s="170"/>
      <c r="G417" s="170"/>
      <c r="H417" s="170"/>
      <c r="I417" s="172"/>
    </row>
    <row r="418" spans="1:9" ht="20.100000000000001" customHeight="1" x14ac:dyDescent="0.25">
      <c r="A418" s="38">
        <v>413</v>
      </c>
      <c r="B418" s="173"/>
      <c r="C418" s="173"/>
      <c r="D418" s="135"/>
      <c r="E418" s="135"/>
      <c r="F418" s="170"/>
      <c r="G418" s="170"/>
      <c r="H418" s="170"/>
      <c r="I418" s="172"/>
    </row>
    <row r="419" spans="1:9" ht="20.100000000000001" customHeight="1" x14ac:dyDescent="0.25">
      <c r="A419" s="38">
        <v>414</v>
      </c>
      <c r="B419" s="173"/>
      <c r="C419" s="173"/>
      <c r="D419" s="135"/>
      <c r="E419" s="135"/>
      <c r="F419" s="170"/>
      <c r="G419" s="170"/>
      <c r="H419" s="170"/>
      <c r="I419" s="172"/>
    </row>
    <row r="420" spans="1:9" ht="20.100000000000001" customHeight="1" x14ac:dyDescent="0.25">
      <c r="A420" s="38">
        <v>415</v>
      </c>
      <c r="B420" s="173"/>
      <c r="C420" s="173"/>
      <c r="D420" s="135"/>
      <c r="E420" s="135"/>
      <c r="F420" s="170"/>
      <c r="G420" s="170"/>
      <c r="H420" s="170"/>
      <c r="I420" s="172"/>
    </row>
    <row r="421" spans="1:9" ht="20.100000000000001" customHeight="1" x14ac:dyDescent="0.25">
      <c r="A421" s="38">
        <v>416</v>
      </c>
      <c r="B421" s="173"/>
      <c r="C421" s="173"/>
      <c r="D421" s="135"/>
      <c r="E421" s="135"/>
      <c r="F421" s="170"/>
      <c r="G421" s="170"/>
      <c r="H421" s="170"/>
      <c r="I421" s="172"/>
    </row>
    <row r="422" spans="1:9" ht="20.100000000000001" customHeight="1" x14ac:dyDescent="0.25">
      <c r="A422" s="38">
        <v>417</v>
      </c>
      <c r="B422" s="173"/>
      <c r="C422" s="173"/>
      <c r="D422" s="135"/>
      <c r="E422" s="135"/>
      <c r="F422" s="170"/>
      <c r="G422" s="170"/>
      <c r="H422" s="170"/>
      <c r="I422" s="172"/>
    </row>
    <row r="423" spans="1:9" ht="20.100000000000001" customHeight="1" x14ac:dyDescent="0.25">
      <c r="A423" s="38">
        <v>418</v>
      </c>
      <c r="B423" s="173"/>
      <c r="C423" s="173"/>
      <c r="D423" s="135"/>
      <c r="E423" s="135"/>
      <c r="F423" s="170"/>
      <c r="G423" s="170"/>
      <c r="H423" s="170"/>
      <c r="I423" s="172"/>
    </row>
    <row r="424" spans="1:9" ht="20.100000000000001" customHeight="1" x14ac:dyDescent="0.25">
      <c r="A424" s="38">
        <v>419</v>
      </c>
      <c r="B424" s="173"/>
      <c r="C424" s="173"/>
      <c r="D424" s="135"/>
      <c r="E424" s="135"/>
      <c r="F424" s="170"/>
      <c r="G424" s="170"/>
      <c r="H424" s="170"/>
      <c r="I424" s="172"/>
    </row>
    <row r="425" spans="1:9" ht="20.100000000000001" customHeight="1" x14ac:dyDescent="0.25">
      <c r="A425" s="38">
        <v>420</v>
      </c>
      <c r="B425" s="173"/>
      <c r="C425" s="173"/>
      <c r="D425" s="135"/>
      <c r="E425" s="135"/>
      <c r="F425" s="170"/>
      <c r="G425" s="170"/>
      <c r="H425" s="170"/>
      <c r="I425" s="172"/>
    </row>
    <row r="426" spans="1:9" ht="20.100000000000001" customHeight="1" x14ac:dyDescent="0.25">
      <c r="A426" s="38">
        <v>421</v>
      </c>
      <c r="B426" s="173"/>
      <c r="C426" s="173"/>
      <c r="D426" s="135"/>
      <c r="E426" s="135"/>
      <c r="F426" s="170"/>
      <c r="G426" s="170"/>
      <c r="H426" s="170"/>
      <c r="I426" s="172"/>
    </row>
    <row r="427" spans="1:9" ht="20.100000000000001" customHeight="1" x14ac:dyDescent="0.25">
      <c r="A427" s="38">
        <v>422</v>
      </c>
      <c r="B427" s="173"/>
      <c r="C427" s="173"/>
      <c r="D427" s="135"/>
      <c r="E427" s="135"/>
      <c r="F427" s="170"/>
      <c r="G427" s="170"/>
      <c r="H427" s="170"/>
      <c r="I427" s="172"/>
    </row>
    <row r="428" spans="1:9" ht="20.100000000000001" customHeight="1" x14ac:dyDescent="0.25">
      <c r="A428" s="38">
        <v>423</v>
      </c>
      <c r="B428" s="173"/>
      <c r="C428" s="173"/>
      <c r="D428" s="135"/>
      <c r="E428" s="135"/>
      <c r="F428" s="170"/>
      <c r="G428" s="170"/>
      <c r="H428" s="170"/>
      <c r="I428" s="172"/>
    </row>
    <row r="429" spans="1:9" ht="20.100000000000001" customHeight="1" x14ac:dyDescent="0.25">
      <c r="A429" s="38">
        <v>424</v>
      </c>
      <c r="B429" s="173"/>
      <c r="C429" s="173"/>
      <c r="D429" s="135"/>
      <c r="E429" s="135"/>
      <c r="F429" s="170"/>
      <c r="G429" s="170"/>
      <c r="H429" s="170"/>
      <c r="I429" s="172"/>
    </row>
    <row r="430" spans="1:9" ht="20.100000000000001" customHeight="1" x14ac:dyDescent="0.25">
      <c r="A430" s="38">
        <v>425</v>
      </c>
      <c r="B430" s="173"/>
      <c r="C430" s="173"/>
      <c r="D430" s="135"/>
      <c r="E430" s="135"/>
      <c r="F430" s="170"/>
      <c r="G430" s="170"/>
      <c r="H430" s="170"/>
      <c r="I430" s="172"/>
    </row>
    <row r="431" spans="1:9" ht="20.100000000000001" customHeight="1" x14ac:dyDescent="0.25">
      <c r="A431" s="38">
        <v>426</v>
      </c>
      <c r="B431" s="173"/>
      <c r="C431" s="173"/>
      <c r="D431" s="135"/>
      <c r="E431" s="135"/>
      <c r="F431" s="170"/>
      <c r="G431" s="170"/>
      <c r="H431" s="170"/>
      <c r="I431" s="172"/>
    </row>
    <row r="432" spans="1:9" ht="20.100000000000001" customHeight="1" x14ac:dyDescent="0.25">
      <c r="A432" s="38">
        <v>427</v>
      </c>
      <c r="B432" s="173"/>
      <c r="C432" s="173"/>
      <c r="D432" s="135"/>
      <c r="E432" s="135"/>
      <c r="F432" s="170"/>
      <c r="G432" s="170"/>
      <c r="H432" s="170"/>
      <c r="I432" s="172"/>
    </row>
    <row r="433" spans="1:9" ht="20.100000000000001" customHeight="1" x14ac:dyDescent="0.25">
      <c r="A433" s="38">
        <v>428</v>
      </c>
      <c r="B433" s="173"/>
      <c r="C433" s="173"/>
      <c r="D433" s="135"/>
      <c r="E433" s="135"/>
      <c r="F433" s="170"/>
      <c r="G433" s="170"/>
      <c r="H433" s="170"/>
      <c r="I433" s="172"/>
    </row>
    <row r="434" spans="1:9" ht="20.100000000000001" customHeight="1" x14ac:dyDescent="0.25">
      <c r="A434" s="38">
        <v>429</v>
      </c>
      <c r="B434" s="173"/>
      <c r="C434" s="173"/>
      <c r="D434" s="135"/>
      <c r="E434" s="135"/>
      <c r="F434" s="170"/>
      <c r="G434" s="170"/>
      <c r="H434" s="170"/>
      <c r="I434" s="172"/>
    </row>
    <row r="435" spans="1:9" ht="20.100000000000001" customHeight="1" x14ac:dyDescent="0.25">
      <c r="A435" s="38">
        <v>430</v>
      </c>
      <c r="B435" s="173"/>
      <c r="C435" s="173"/>
      <c r="D435" s="135"/>
      <c r="E435" s="135"/>
      <c r="F435" s="170"/>
      <c r="G435" s="170"/>
      <c r="H435" s="170"/>
      <c r="I435" s="172"/>
    </row>
    <row r="436" spans="1:9" ht="20.100000000000001" customHeight="1" x14ac:dyDescent="0.25">
      <c r="A436" s="38">
        <v>431</v>
      </c>
      <c r="B436" s="173"/>
      <c r="C436" s="173"/>
      <c r="D436" s="135"/>
      <c r="E436" s="135"/>
      <c r="F436" s="170"/>
      <c r="G436" s="170"/>
      <c r="H436" s="170"/>
      <c r="I436" s="172"/>
    </row>
    <row r="437" spans="1:9" ht="20.100000000000001" customHeight="1" x14ac:dyDescent="0.25">
      <c r="A437" s="38">
        <v>432</v>
      </c>
      <c r="B437" s="173"/>
      <c r="C437" s="173"/>
      <c r="D437" s="135"/>
      <c r="E437" s="135"/>
      <c r="F437" s="170"/>
      <c r="G437" s="170"/>
      <c r="H437" s="170"/>
      <c r="I437" s="172"/>
    </row>
    <row r="438" spans="1:9" ht="20.100000000000001" customHeight="1" x14ac:dyDescent="0.25">
      <c r="A438" s="38">
        <v>433</v>
      </c>
      <c r="B438" s="173"/>
      <c r="C438" s="173"/>
      <c r="D438" s="135"/>
      <c r="E438" s="135"/>
      <c r="F438" s="170"/>
      <c r="G438" s="170"/>
      <c r="H438" s="170"/>
      <c r="I438" s="172"/>
    </row>
    <row r="439" spans="1:9" ht="20.100000000000001" customHeight="1" x14ac:dyDescent="0.25">
      <c r="A439" s="38">
        <v>434</v>
      </c>
      <c r="B439" s="173"/>
      <c r="C439" s="173"/>
      <c r="D439" s="135"/>
      <c r="E439" s="135"/>
      <c r="F439" s="170"/>
      <c r="G439" s="170"/>
      <c r="H439" s="170"/>
      <c r="I439" s="172"/>
    </row>
    <row r="440" spans="1:9" ht="20.100000000000001" customHeight="1" x14ac:dyDescent="0.25">
      <c r="A440" s="38">
        <v>435</v>
      </c>
      <c r="B440" s="173"/>
      <c r="C440" s="173"/>
      <c r="D440" s="135"/>
      <c r="E440" s="135"/>
      <c r="F440" s="170"/>
      <c r="G440" s="170"/>
      <c r="H440" s="170"/>
      <c r="I440" s="172"/>
    </row>
    <row r="441" spans="1:9" ht="20.100000000000001" customHeight="1" x14ac:dyDescent="0.25">
      <c r="A441" s="38">
        <v>436</v>
      </c>
      <c r="B441" s="173"/>
      <c r="C441" s="173"/>
      <c r="D441" s="135"/>
      <c r="E441" s="135"/>
      <c r="F441" s="170"/>
      <c r="G441" s="170"/>
      <c r="H441" s="170"/>
      <c r="I441" s="172"/>
    </row>
    <row r="442" spans="1:9" ht="20.100000000000001" customHeight="1" x14ac:dyDescent="0.25">
      <c r="A442" s="38">
        <v>437</v>
      </c>
      <c r="B442" s="173"/>
      <c r="C442" s="173"/>
      <c r="D442" s="135"/>
      <c r="E442" s="135"/>
      <c r="F442" s="170"/>
      <c r="G442" s="170"/>
      <c r="H442" s="170"/>
      <c r="I442" s="172"/>
    </row>
    <row r="443" spans="1:9" ht="20.100000000000001" customHeight="1" x14ac:dyDescent="0.25">
      <c r="A443" s="38">
        <v>438</v>
      </c>
      <c r="B443" s="173"/>
      <c r="C443" s="173"/>
      <c r="D443" s="135"/>
      <c r="E443" s="135"/>
      <c r="F443" s="170"/>
      <c r="G443" s="170"/>
      <c r="H443" s="170"/>
      <c r="I443" s="172"/>
    </row>
    <row r="444" spans="1:9" ht="20.100000000000001" customHeight="1" x14ac:dyDescent="0.25">
      <c r="A444" s="38">
        <v>439</v>
      </c>
      <c r="B444" s="173"/>
      <c r="C444" s="173"/>
      <c r="D444" s="135"/>
      <c r="E444" s="135"/>
      <c r="F444" s="170"/>
      <c r="G444" s="170"/>
      <c r="H444" s="170"/>
      <c r="I444" s="172"/>
    </row>
    <row r="445" spans="1:9" ht="20.100000000000001" customHeight="1" x14ac:dyDescent="0.25">
      <c r="A445" s="38">
        <v>440</v>
      </c>
      <c r="B445" s="173"/>
      <c r="C445" s="173"/>
      <c r="D445" s="135"/>
      <c r="E445" s="135"/>
      <c r="F445" s="170"/>
      <c r="G445" s="170"/>
      <c r="H445" s="170"/>
      <c r="I445" s="172"/>
    </row>
    <row r="446" spans="1:9" ht="20.100000000000001" customHeight="1" x14ac:dyDescent="0.25">
      <c r="A446" s="38">
        <v>441</v>
      </c>
      <c r="B446" s="173"/>
      <c r="C446" s="173"/>
      <c r="D446" s="135"/>
      <c r="E446" s="135"/>
      <c r="F446" s="170"/>
      <c r="G446" s="170"/>
      <c r="H446" s="170"/>
      <c r="I446" s="172"/>
    </row>
    <row r="447" spans="1:9" ht="20.100000000000001" customHeight="1" x14ac:dyDescent="0.25">
      <c r="A447" s="38">
        <v>442</v>
      </c>
      <c r="B447" s="173"/>
      <c r="C447" s="173"/>
      <c r="D447" s="135"/>
      <c r="E447" s="135"/>
      <c r="F447" s="170"/>
      <c r="G447" s="170"/>
      <c r="H447" s="170"/>
      <c r="I447" s="172"/>
    </row>
    <row r="448" spans="1:9" ht="20.100000000000001" customHeight="1" x14ac:dyDescent="0.25">
      <c r="A448" s="38">
        <v>443</v>
      </c>
      <c r="B448" s="173"/>
      <c r="C448" s="173"/>
      <c r="D448" s="135"/>
      <c r="E448" s="135"/>
      <c r="F448" s="170"/>
      <c r="G448" s="170"/>
      <c r="H448" s="170"/>
      <c r="I448" s="172"/>
    </row>
    <row r="449" spans="1:9" ht="20.100000000000001" customHeight="1" x14ac:dyDescent="0.25">
      <c r="A449" s="38">
        <v>444</v>
      </c>
      <c r="B449" s="173"/>
      <c r="C449" s="173"/>
      <c r="D449" s="135"/>
      <c r="E449" s="135"/>
      <c r="F449" s="170"/>
      <c r="G449" s="170"/>
      <c r="H449" s="170"/>
      <c r="I449" s="172"/>
    </row>
    <row r="450" spans="1:9" ht="20.100000000000001" customHeight="1" x14ac:dyDescent="0.25">
      <c r="A450" s="38">
        <v>445</v>
      </c>
      <c r="B450" s="173"/>
      <c r="C450" s="173"/>
      <c r="D450" s="135"/>
      <c r="E450" s="135"/>
      <c r="F450" s="170"/>
      <c r="G450" s="170"/>
      <c r="H450" s="170"/>
      <c r="I450" s="172"/>
    </row>
    <row r="451" spans="1:9" ht="20.100000000000001" customHeight="1" x14ac:dyDescent="0.25">
      <c r="A451" s="38">
        <v>446</v>
      </c>
      <c r="B451" s="173"/>
      <c r="C451" s="173"/>
      <c r="D451" s="135"/>
      <c r="E451" s="135"/>
      <c r="F451" s="170"/>
      <c r="G451" s="170"/>
      <c r="H451" s="170"/>
      <c r="I451" s="172"/>
    </row>
    <row r="452" spans="1:9" ht="20.100000000000001" customHeight="1" x14ac:dyDescent="0.25">
      <c r="A452" s="38">
        <v>447</v>
      </c>
      <c r="B452" s="173"/>
      <c r="C452" s="173"/>
      <c r="D452" s="135"/>
      <c r="E452" s="135"/>
      <c r="F452" s="170"/>
      <c r="G452" s="170"/>
      <c r="H452" s="170"/>
      <c r="I452" s="172"/>
    </row>
    <row r="453" spans="1:9" ht="20.100000000000001" customHeight="1" x14ac:dyDescent="0.25">
      <c r="A453" s="38">
        <v>448</v>
      </c>
      <c r="B453" s="173"/>
      <c r="C453" s="173"/>
      <c r="D453" s="135"/>
      <c r="E453" s="135"/>
      <c r="F453" s="170"/>
      <c r="G453" s="170"/>
      <c r="H453" s="170"/>
      <c r="I453" s="172"/>
    </row>
    <row r="454" spans="1:9" ht="20.100000000000001" customHeight="1" x14ac:dyDescent="0.25">
      <c r="A454" s="38">
        <v>449</v>
      </c>
      <c r="B454" s="173"/>
      <c r="C454" s="173"/>
      <c r="D454" s="135"/>
      <c r="E454" s="135"/>
      <c r="F454" s="170"/>
      <c r="G454" s="170"/>
      <c r="H454" s="170"/>
      <c r="I454" s="172"/>
    </row>
    <row r="455" spans="1:9" ht="20.100000000000001" customHeight="1" x14ac:dyDescent="0.25">
      <c r="A455" s="38">
        <v>450</v>
      </c>
      <c r="B455" s="173"/>
      <c r="C455" s="173"/>
      <c r="D455" s="135"/>
      <c r="E455" s="135"/>
      <c r="F455" s="170"/>
      <c r="G455" s="170"/>
      <c r="H455" s="170"/>
      <c r="I455" s="172"/>
    </row>
    <row r="456" spans="1:9" ht="20.100000000000001" customHeight="1" x14ac:dyDescent="0.25">
      <c r="A456" s="38">
        <v>451</v>
      </c>
      <c r="B456" s="173"/>
      <c r="C456" s="173"/>
      <c r="D456" s="135"/>
      <c r="E456" s="135"/>
      <c r="F456" s="170"/>
      <c r="G456" s="170"/>
      <c r="H456" s="170"/>
      <c r="I456" s="172"/>
    </row>
    <row r="457" spans="1:9" ht="20.100000000000001" customHeight="1" x14ac:dyDescent="0.25">
      <c r="A457" s="38">
        <v>452</v>
      </c>
      <c r="B457" s="173"/>
      <c r="C457" s="173"/>
      <c r="D457" s="135"/>
      <c r="E457" s="135"/>
      <c r="F457" s="170"/>
      <c r="G457" s="170"/>
      <c r="H457" s="170"/>
      <c r="I457" s="172"/>
    </row>
    <row r="458" spans="1:9" ht="20.100000000000001" customHeight="1" x14ac:dyDescent="0.25">
      <c r="A458" s="38">
        <v>453</v>
      </c>
      <c r="B458" s="173"/>
      <c r="C458" s="173"/>
      <c r="D458" s="135"/>
      <c r="E458" s="135"/>
      <c r="F458" s="170"/>
      <c r="G458" s="170"/>
      <c r="H458" s="170"/>
      <c r="I458" s="172"/>
    </row>
    <row r="459" spans="1:9" ht="20.100000000000001" customHeight="1" x14ac:dyDescent="0.25">
      <c r="A459" s="38">
        <v>454</v>
      </c>
      <c r="B459" s="173"/>
      <c r="C459" s="173"/>
      <c r="D459" s="135"/>
      <c r="E459" s="135"/>
      <c r="F459" s="170"/>
      <c r="G459" s="170"/>
      <c r="H459" s="170"/>
      <c r="I459" s="172"/>
    </row>
    <row r="460" spans="1:9" ht="20.100000000000001" customHeight="1" x14ac:dyDescent="0.25">
      <c r="A460" s="38">
        <v>455</v>
      </c>
      <c r="B460" s="173"/>
      <c r="C460" s="173"/>
      <c r="D460" s="135"/>
      <c r="E460" s="135"/>
      <c r="F460" s="170"/>
      <c r="G460" s="170"/>
      <c r="H460" s="170"/>
      <c r="I460" s="172"/>
    </row>
    <row r="461" spans="1:9" ht="20.100000000000001" customHeight="1" x14ac:dyDescent="0.25">
      <c r="A461" s="38">
        <v>456</v>
      </c>
      <c r="B461" s="173"/>
      <c r="C461" s="173"/>
      <c r="D461" s="135"/>
      <c r="E461" s="135"/>
      <c r="F461" s="170"/>
      <c r="G461" s="170"/>
      <c r="H461" s="170"/>
      <c r="I461" s="172"/>
    </row>
    <row r="462" spans="1:9" ht="20.100000000000001" customHeight="1" x14ac:dyDescent="0.25">
      <c r="A462" s="38">
        <v>457</v>
      </c>
      <c r="B462" s="173"/>
      <c r="C462" s="173"/>
      <c r="D462" s="135"/>
      <c r="E462" s="135"/>
      <c r="F462" s="170"/>
      <c r="G462" s="170"/>
      <c r="H462" s="170"/>
      <c r="I462" s="172"/>
    </row>
    <row r="463" spans="1:9" ht="20.100000000000001" customHeight="1" x14ac:dyDescent="0.25">
      <c r="A463" s="38">
        <v>458</v>
      </c>
      <c r="B463" s="173"/>
      <c r="C463" s="173"/>
      <c r="D463" s="135"/>
      <c r="E463" s="135"/>
      <c r="F463" s="170"/>
      <c r="G463" s="170"/>
      <c r="H463" s="170"/>
      <c r="I463" s="172"/>
    </row>
    <row r="464" spans="1:9" ht="20.100000000000001" customHeight="1" x14ac:dyDescent="0.25">
      <c r="A464" s="38">
        <v>459</v>
      </c>
      <c r="B464" s="173"/>
      <c r="C464" s="173"/>
      <c r="D464" s="135"/>
      <c r="E464" s="135"/>
      <c r="F464" s="170"/>
      <c r="G464" s="170"/>
      <c r="H464" s="170"/>
      <c r="I464" s="172"/>
    </row>
    <row r="465" spans="1:9" ht="20.100000000000001" customHeight="1" x14ac:dyDescent="0.25">
      <c r="A465" s="38">
        <v>460</v>
      </c>
      <c r="B465" s="173"/>
      <c r="C465" s="173"/>
      <c r="D465" s="135"/>
      <c r="E465" s="135"/>
      <c r="F465" s="170"/>
      <c r="G465" s="170"/>
      <c r="H465" s="170"/>
      <c r="I465" s="172"/>
    </row>
    <row r="466" spans="1:9" ht="20.100000000000001" customHeight="1" x14ac:dyDescent="0.25">
      <c r="A466" s="38">
        <v>461</v>
      </c>
      <c r="B466" s="173"/>
      <c r="C466" s="173"/>
      <c r="D466" s="135"/>
      <c r="E466" s="135"/>
      <c r="F466" s="170"/>
      <c r="G466" s="170"/>
      <c r="H466" s="170"/>
      <c r="I466" s="172"/>
    </row>
    <row r="467" spans="1:9" ht="20.100000000000001" customHeight="1" x14ac:dyDescent="0.25">
      <c r="A467" s="38">
        <v>462</v>
      </c>
      <c r="B467" s="173"/>
      <c r="C467" s="173"/>
      <c r="D467" s="135"/>
      <c r="E467" s="135"/>
      <c r="F467" s="170"/>
      <c r="G467" s="170"/>
      <c r="H467" s="170"/>
      <c r="I467" s="172"/>
    </row>
    <row r="468" spans="1:9" ht="20.100000000000001" customHeight="1" x14ac:dyDescent="0.25">
      <c r="A468" s="38">
        <v>463</v>
      </c>
      <c r="B468" s="173"/>
      <c r="C468" s="173"/>
      <c r="D468" s="135"/>
      <c r="E468" s="135"/>
      <c r="F468" s="170"/>
      <c r="G468" s="170"/>
      <c r="H468" s="170"/>
      <c r="I468" s="172"/>
    </row>
    <row r="469" spans="1:9" ht="20.100000000000001" customHeight="1" x14ac:dyDescent="0.25">
      <c r="A469" s="38">
        <v>464</v>
      </c>
      <c r="B469" s="173"/>
      <c r="C469" s="173"/>
      <c r="D469" s="135"/>
      <c r="E469" s="135"/>
      <c r="F469" s="170"/>
      <c r="G469" s="170"/>
      <c r="H469" s="170"/>
      <c r="I469" s="172"/>
    </row>
    <row r="470" spans="1:9" ht="20.100000000000001" customHeight="1" x14ac:dyDescent="0.25">
      <c r="A470" s="38">
        <v>465</v>
      </c>
      <c r="B470" s="173"/>
      <c r="C470" s="173"/>
      <c r="D470" s="135"/>
      <c r="E470" s="135"/>
      <c r="F470" s="170"/>
      <c r="G470" s="170"/>
      <c r="H470" s="170"/>
      <c r="I470" s="172"/>
    </row>
    <row r="471" spans="1:9" ht="20.100000000000001" customHeight="1" x14ac:dyDescent="0.25">
      <c r="A471" s="38">
        <v>466</v>
      </c>
      <c r="B471" s="173"/>
      <c r="C471" s="173"/>
      <c r="D471" s="135"/>
      <c r="E471" s="135"/>
      <c r="F471" s="170"/>
      <c r="G471" s="170"/>
      <c r="H471" s="170"/>
      <c r="I471" s="172"/>
    </row>
    <row r="472" spans="1:9" ht="20.100000000000001" customHeight="1" x14ac:dyDescent="0.25">
      <c r="A472" s="38">
        <v>467</v>
      </c>
      <c r="B472" s="173"/>
      <c r="C472" s="173"/>
      <c r="D472" s="135"/>
      <c r="E472" s="135"/>
      <c r="F472" s="170"/>
      <c r="G472" s="170"/>
      <c r="H472" s="170"/>
      <c r="I472" s="172"/>
    </row>
    <row r="473" spans="1:9" ht="20.100000000000001" customHeight="1" x14ac:dyDescent="0.25">
      <c r="A473" s="38">
        <v>468</v>
      </c>
      <c r="B473" s="173"/>
      <c r="C473" s="173"/>
      <c r="D473" s="135"/>
      <c r="E473" s="135"/>
      <c r="F473" s="170"/>
      <c r="G473" s="170"/>
      <c r="H473" s="170"/>
      <c r="I473" s="172"/>
    </row>
    <row r="474" spans="1:9" ht="20.100000000000001" customHeight="1" x14ac:dyDescent="0.25">
      <c r="A474" s="38">
        <v>469</v>
      </c>
      <c r="B474" s="173"/>
      <c r="C474" s="173"/>
      <c r="D474" s="135"/>
      <c r="E474" s="135"/>
      <c r="F474" s="170"/>
      <c r="G474" s="170"/>
      <c r="H474" s="170"/>
      <c r="I474" s="172"/>
    </row>
    <row r="475" spans="1:9" ht="20.100000000000001" customHeight="1" x14ac:dyDescent="0.25">
      <c r="A475" s="38">
        <v>470</v>
      </c>
      <c r="B475" s="173"/>
      <c r="C475" s="173"/>
      <c r="D475" s="135"/>
      <c r="E475" s="135"/>
      <c r="F475" s="170"/>
      <c r="G475" s="170"/>
      <c r="H475" s="170"/>
      <c r="I475" s="172"/>
    </row>
    <row r="476" spans="1:9" ht="20.100000000000001" customHeight="1" x14ac:dyDescent="0.25">
      <c r="A476" s="38">
        <v>471</v>
      </c>
      <c r="B476" s="173"/>
      <c r="C476" s="173"/>
      <c r="D476" s="135"/>
      <c r="E476" s="135"/>
      <c r="F476" s="170"/>
      <c r="G476" s="170"/>
      <c r="H476" s="170"/>
      <c r="I476" s="172"/>
    </row>
    <row r="477" spans="1:9" ht="20.100000000000001" customHeight="1" x14ac:dyDescent="0.25">
      <c r="A477" s="38">
        <v>472</v>
      </c>
      <c r="B477" s="173"/>
      <c r="C477" s="173"/>
      <c r="D477" s="135"/>
      <c r="E477" s="135"/>
      <c r="F477" s="170"/>
      <c r="G477" s="170"/>
      <c r="H477" s="170"/>
      <c r="I477" s="172"/>
    </row>
    <row r="478" spans="1:9" ht="20.100000000000001" customHeight="1" x14ac:dyDescent="0.25">
      <c r="A478" s="38">
        <v>473</v>
      </c>
      <c r="B478" s="173"/>
      <c r="C478" s="173"/>
      <c r="D478" s="135"/>
      <c r="E478" s="135"/>
      <c r="F478" s="170"/>
      <c r="G478" s="170"/>
      <c r="H478" s="170"/>
      <c r="I478" s="172"/>
    </row>
    <row r="479" spans="1:9" ht="20.100000000000001" customHeight="1" x14ac:dyDescent="0.25">
      <c r="A479" s="38">
        <v>474</v>
      </c>
      <c r="B479" s="173"/>
      <c r="C479" s="173"/>
      <c r="D479" s="135"/>
      <c r="E479" s="135"/>
      <c r="F479" s="170"/>
      <c r="G479" s="170"/>
      <c r="H479" s="170"/>
      <c r="I479" s="172"/>
    </row>
    <row r="480" spans="1:9" ht="20.100000000000001" customHeight="1" x14ac:dyDescent="0.25">
      <c r="A480" s="38">
        <v>475</v>
      </c>
      <c r="B480" s="173"/>
      <c r="C480" s="173"/>
      <c r="D480" s="135"/>
      <c r="E480" s="135"/>
      <c r="F480" s="170"/>
      <c r="G480" s="170"/>
      <c r="H480" s="170"/>
      <c r="I480" s="172"/>
    </row>
    <row r="481" spans="1:9" ht="20.100000000000001" customHeight="1" x14ac:dyDescent="0.25">
      <c r="A481" s="38">
        <v>476</v>
      </c>
      <c r="B481" s="173"/>
      <c r="C481" s="173"/>
      <c r="D481" s="135"/>
      <c r="E481" s="135"/>
      <c r="F481" s="170"/>
      <c r="G481" s="170"/>
      <c r="H481" s="170"/>
      <c r="I481" s="172"/>
    </row>
    <row r="482" spans="1:9" ht="20.100000000000001" customHeight="1" x14ac:dyDescent="0.25">
      <c r="A482" s="38">
        <v>477</v>
      </c>
      <c r="B482" s="173"/>
      <c r="C482" s="173"/>
      <c r="D482" s="135"/>
      <c r="E482" s="135"/>
      <c r="F482" s="170"/>
      <c r="G482" s="170"/>
      <c r="H482" s="170"/>
      <c r="I482" s="172"/>
    </row>
    <row r="483" spans="1:9" ht="20.100000000000001" customHeight="1" x14ac:dyDescent="0.25">
      <c r="A483" s="38">
        <v>478</v>
      </c>
      <c r="B483" s="173"/>
      <c r="C483" s="173"/>
      <c r="D483" s="135"/>
      <c r="E483" s="135"/>
      <c r="F483" s="170"/>
      <c r="G483" s="170"/>
      <c r="H483" s="170"/>
      <c r="I483" s="172"/>
    </row>
    <row r="484" spans="1:9" ht="20.100000000000001" customHeight="1" x14ac:dyDescent="0.25">
      <c r="A484" s="38">
        <v>479</v>
      </c>
      <c r="B484" s="173"/>
      <c r="C484" s="173"/>
      <c r="D484" s="135"/>
      <c r="E484" s="135"/>
      <c r="F484" s="170"/>
      <c r="G484" s="170"/>
      <c r="H484" s="170"/>
      <c r="I484" s="172"/>
    </row>
    <row r="485" spans="1:9" ht="20.100000000000001" customHeight="1" x14ac:dyDescent="0.25">
      <c r="A485" s="38">
        <v>480</v>
      </c>
      <c r="B485" s="173"/>
      <c r="C485" s="173"/>
      <c r="D485" s="135"/>
      <c r="E485" s="135"/>
      <c r="F485" s="170"/>
      <c r="G485" s="170"/>
      <c r="H485" s="170"/>
      <c r="I485" s="172"/>
    </row>
    <row r="486" spans="1:9" ht="20.100000000000001" customHeight="1" x14ac:dyDescent="0.25">
      <c r="A486" s="38">
        <v>481</v>
      </c>
      <c r="B486" s="173"/>
      <c r="C486" s="173"/>
      <c r="D486" s="135"/>
      <c r="E486" s="135"/>
      <c r="F486" s="170"/>
      <c r="G486" s="170"/>
      <c r="H486" s="170"/>
      <c r="I486" s="172"/>
    </row>
    <row r="487" spans="1:9" ht="20.100000000000001" customHeight="1" x14ac:dyDescent="0.25">
      <c r="A487" s="38">
        <v>482</v>
      </c>
      <c r="B487" s="173"/>
      <c r="C487" s="173"/>
      <c r="D487" s="135"/>
      <c r="E487" s="135"/>
      <c r="F487" s="170"/>
      <c r="G487" s="170"/>
      <c r="H487" s="170"/>
      <c r="I487" s="172"/>
    </row>
    <row r="488" spans="1:9" ht="20.100000000000001" customHeight="1" x14ac:dyDescent="0.25">
      <c r="A488" s="38">
        <v>483</v>
      </c>
      <c r="B488" s="173"/>
      <c r="C488" s="173"/>
      <c r="D488" s="135"/>
      <c r="E488" s="135"/>
      <c r="F488" s="170"/>
      <c r="G488" s="170"/>
      <c r="H488" s="170"/>
      <c r="I488" s="172"/>
    </row>
    <row r="489" spans="1:9" ht="20.100000000000001" customHeight="1" x14ac:dyDescent="0.25">
      <c r="A489" s="38">
        <v>484</v>
      </c>
      <c r="B489" s="173"/>
      <c r="C489" s="173"/>
      <c r="D489" s="135"/>
      <c r="E489" s="135"/>
      <c r="F489" s="170"/>
      <c r="G489" s="170"/>
      <c r="H489" s="170"/>
      <c r="I489" s="172"/>
    </row>
    <row r="490" spans="1:9" ht="20.100000000000001" customHeight="1" x14ac:dyDescent="0.25">
      <c r="A490" s="38">
        <v>485</v>
      </c>
      <c r="B490" s="173"/>
      <c r="C490" s="173"/>
      <c r="D490" s="135"/>
      <c r="E490" s="135"/>
      <c r="F490" s="170"/>
      <c r="G490" s="170"/>
      <c r="H490" s="170"/>
      <c r="I490" s="172"/>
    </row>
    <row r="491" spans="1:9" ht="20.100000000000001" customHeight="1" x14ac:dyDescent="0.25">
      <c r="A491" s="38">
        <v>486</v>
      </c>
      <c r="B491" s="173"/>
      <c r="C491" s="173"/>
      <c r="D491" s="135"/>
      <c r="E491" s="135"/>
      <c r="F491" s="170"/>
      <c r="G491" s="170"/>
      <c r="H491" s="170"/>
      <c r="I491" s="172"/>
    </row>
    <row r="492" spans="1:9" ht="20.100000000000001" customHeight="1" x14ac:dyDescent="0.25">
      <c r="A492" s="38">
        <v>487</v>
      </c>
      <c r="B492" s="173"/>
      <c r="C492" s="173"/>
      <c r="D492" s="135"/>
      <c r="E492" s="135"/>
      <c r="F492" s="170"/>
      <c r="G492" s="170"/>
      <c r="H492" s="170"/>
      <c r="I492" s="172"/>
    </row>
    <row r="493" spans="1:9" ht="20.100000000000001" customHeight="1" x14ac:dyDescent="0.25">
      <c r="A493" s="38">
        <v>488</v>
      </c>
      <c r="B493" s="173"/>
      <c r="C493" s="173"/>
      <c r="D493" s="135"/>
      <c r="E493" s="135"/>
      <c r="F493" s="170"/>
      <c r="G493" s="170"/>
      <c r="H493" s="170"/>
      <c r="I493" s="172"/>
    </row>
    <row r="494" spans="1:9" ht="20.100000000000001" customHeight="1" x14ac:dyDescent="0.25">
      <c r="A494" s="38">
        <v>489</v>
      </c>
      <c r="B494" s="173"/>
      <c r="C494" s="173"/>
      <c r="D494" s="135"/>
      <c r="E494" s="135"/>
      <c r="F494" s="170"/>
      <c r="G494" s="170"/>
      <c r="H494" s="170"/>
      <c r="I494" s="172"/>
    </row>
    <row r="495" spans="1:9" ht="20.100000000000001" customHeight="1" x14ac:dyDescent="0.25">
      <c r="A495" s="38">
        <v>490</v>
      </c>
      <c r="B495" s="173"/>
      <c r="C495" s="173"/>
      <c r="D495" s="135"/>
      <c r="E495" s="135"/>
      <c r="F495" s="170"/>
      <c r="G495" s="170"/>
      <c r="H495" s="170"/>
      <c r="I495" s="172"/>
    </row>
    <row r="496" spans="1:9" ht="20.100000000000001" customHeight="1" x14ac:dyDescent="0.25">
      <c r="A496" s="38">
        <v>491</v>
      </c>
      <c r="B496" s="173"/>
      <c r="C496" s="173"/>
      <c r="D496" s="135"/>
      <c r="E496" s="135"/>
      <c r="F496" s="170"/>
      <c r="G496" s="170"/>
      <c r="H496" s="170"/>
      <c r="I496" s="172"/>
    </row>
    <row r="497" spans="1:9" ht="20.100000000000001" customHeight="1" x14ac:dyDescent="0.25">
      <c r="A497" s="38">
        <v>492</v>
      </c>
      <c r="B497" s="173"/>
      <c r="C497" s="173"/>
      <c r="D497" s="135"/>
      <c r="E497" s="135"/>
      <c r="F497" s="170"/>
      <c r="G497" s="170"/>
      <c r="H497" s="170"/>
      <c r="I497" s="172"/>
    </row>
    <row r="498" spans="1:9" ht="20.100000000000001" customHeight="1" x14ac:dyDescent="0.25">
      <c r="A498" s="38">
        <v>493</v>
      </c>
      <c r="B498" s="173"/>
      <c r="C498" s="173"/>
      <c r="D498" s="135"/>
      <c r="E498" s="135"/>
      <c r="F498" s="170"/>
      <c r="G498" s="170"/>
      <c r="H498" s="170"/>
      <c r="I498" s="172"/>
    </row>
    <row r="499" spans="1:9" ht="20.100000000000001" customHeight="1" x14ac:dyDescent="0.25">
      <c r="A499" s="38">
        <v>494</v>
      </c>
      <c r="B499" s="173"/>
      <c r="C499" s="173"/>
      <c r="D499" s="135"/>
      <c r="E499" s="135"/>
      <c r="F499" s="170"/>
      <c r="G499" s="170"/>
      <c r="H499" s="170"/>
      <c r="I499" s="172"/>
    </row>
    <row r="500" spans="1:9" ht="20.100000000000001" customHeight="1" x14ac:dyDescent="0.25">
      <c r="A500" s="38">
        <v>495</v>
      </c>
      <c r="B500" s="173"/>
      <c r="C500" s="173"/>
      <c r="D500" s="135"/>
      <c r="E500" s="135"/>
      <c r="F500" s="170"/>
      <c r="G500" s="170"/>
      <c r="H500" s="170"/>
      <c r="I500" s="172"/>
    </row>
    <row r="501" spans="1:9" ht="20.100000000000001" customHeight="1" x14ac:dyDescent="0.25">
      <c r="A501" s="38">
        <v>496</v>
      </c>
      <c r="B501" s="173"/>
      <c r="C501" s="173"/>
      <c r="D501" s="135"/>
      <c r="E501" s="135"/>
      <c r="F501" s="170"/>
      <c r="G501" s="170"/>
      <c r="H501" s="170"/>
      <c r="I501" s="172"/>
    </row>
    <row r="502" spans="1:9" ht="20.100000000000001" customHeight="1" x14ac:dyDescent="0.25">
      <c r="A502" s="38">
        <v>497</v>
      </c>
      <c r="B502" s="173"/>
      <c r="C502" s="173"/>
      <c r="D502" s="135"/>
      <c r="E502" s="135"/>
      <c r="F502" s="170"/>
      <c r="G502" s="170"/>
      <c r="H502" s="170"/>
      <c r="I502" s="172"/>
    </row>
    <row r="503" spans="1:9" ht="20.100000000000001" customHeight="1" x14ac:dyDescent="0.25">
      <c r="A503" s="38">
        <v>498</v>
      </c>
      <c r="B503" s="173"/>
      <c r="C503" s="173"/>
      <c r="D503" s="135"/>
      <c r="E503" s="135"/>
      <c r="F503" s="170"/>
      <c r="G503" s="170"/>
      <c r="H503" s="170"/>
      <c r="I503" s="172"/>
    </row>
    <row r="504" spans="1:9" ht="20.100000000000001" customHeight="1" x14ac:dyDescent="0.25">
      <c r="A504" s="38">
        <v>499</v>
      </c>
      <c r="B504" s="173"/>
      <c r="C504" s="173"/>
      <c r="D504" s="135"/>
      <c r="E504" s="135"/>
      <c r="F504" s="170"/>
      <c r="G504" s="170"/>
      <c r="H504" s="170"/>
      <c r="I504" s="172"/>
    </row>
    <row r="505" spans="1:9" ht="20.100000000000001" customHeight="1" thickBot="1" x14ac:dyDescent="0.3">
      <c r="A505" s="39">
        <v>500</v>
      </c>
      <c r="B505" s="174"/>
      <c r="C505" s="174"/>
      <c r="D505" s="167"/>
      <c r="E505" s="167"/>
      <c r="F505" s="170"/>
      <c r="G505" s="175"/>
      <c r="H505" s="175"/>
      <c r="I505" s="176"/>
    </row>
    <row r="506" spans="1:9" s="40" customFormat="1" ht="20.100000000000001" customHeight="1" thickBot="1" x14ac:dyDescent="0.35">
      <c r="E506" s="131" t="s">
        <v>46</v>
      </c>
      <c r="F506" s="41">
        <f>SUM(F6:F505)</f>
        <v>0</v>
      </c>
      <c r="I506" s="26"/>
    </row>
  </sheetData>
  <sheetProtection algorithmName="SHA-512" hashValue="gvYEoBCK70AP4wcZ7Ez983oTVWZlImu8fdFY3XRcZDrh51ct0i5sYvoRgQBazWlXlWELUzIBY+wwX/ZbNHdwUA==" saltValue="a4ZRNgeXZHaDdQHAheGOFw==" spinCount="100000" sheet="1" objects="1" scenarios="1"/>
  <mergeCells count="3">
    <mergeCell ref="A3:A4"/>
    <mergeCell ref="A1:I1"/>
    <mergeCell ref="A2:I2"/>
  </mergeCells>
  <dataValidations count="1">
    <dataValidation type="decimal" operator="greaterThan" allowBlank="1" showInputMessage="1" showErrorMessage="1" sqref="F6:H505">
      <formula1>0</formula1>
    </dataValidation>
  </dataValidations>
  <pageMargins left="0.7" right="0.7" top="0.75" bottom="0.75" header="0.3" footer="0.3"/>
  <pageSetup paperSize="9" scale="50" fitToHeight="0" orientation="landscape" r:id="rId1"/>
  <extLst>
    <ext xmlns:x14="http://schemas.microsoft.com/office/spreadsheetml/2009/9/main" uri="{78C0D931-6437-407d-A8EE-F0AAD7539E65}">
      <x14:conditionalFormattings>
        <x14:conditionalFormatting xmlns:xm="http://schemas.microsoft.com/office/excel/2006/main">
          <x14:cfRule type="expression" priority="2" id="{32829970-F4E3-48B2-A7BB-80120519968F}">
            <xm:f>'Synthèse dépenses bénéficiaire'!$C$26&lt;&gt;"Actions de formation exclusivement"</xm:f>
            <x14:dxf>
              <font>
                <b val="0"/>
                <i val="0"/>
              </font>
            </x14:dxf>
          </x14:cfRule>
          <x14:cfRule type="expression" priority="3" id="{EF0A52B0-4441-40BC-83DF-3C7241FEA275}">
            <xm:f>'Synthèse dépenses bénéficiaire'!$C$26="Actions de formation exclusivement"</xm:f>
            <x14:dxf>
              <font>
                <b/>
                <i val="0"/>
              </font>
              <fill>
                <patternFill>
                  <bgColor rgb="FFFF0000"/>
                </patternFill>
              </fill>
            </x14:dxf>
          </x14:cfRule>
          <xm:sqref>A2:F2 I2</xm:sqref>
        </x14:conditionalFormatting>
      </x14:conditionalFormattings>
    </ext>
    <ext xmlns:x14="http://schemas.microsoft.com/office/spreadsheetml/2009/9/main" uri="{CCE6A557-97BC-4b89-ADB6-D9C93CAAB3DF}">
      <x14:dataValidations xmlns:xm="http://schemas.microsoft.com/office/excel/2006/main" count="1">
        <x14:dataValidation type="list" showInputMessage="1" showErrorMessage="1">
          <x14:formula1>
            <xm:f>Listes!$A$3:$A$7</xm:f>
          </x14:formula1>
          <xm:sqref>E6:E505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theme="4" tint="0.39997558519241921"/>
    <pageSetUpPr fitToPage="1"/>
  </sheetPr>
  <dimension ref="A1:K506"/>
  <sheetViews>
    <sheetView zoomScaleNormal="100" workbookViewId="0">
      <pane ySplit="4" topLeftCell="A5" activePane="bottomLeft" state="frozen"/>
      <selection activeCell="H12" sqref="H12"/>
      <selection pane="bottomLeft" activeCell="E6" sqref="E6"/>
    </sheetView>
  </sheetViews>
  <sheetFormatPr baseColWidth="10" defaultColWidth="11.42578125" defaultRowHeight="15" x14ac:dyDescent="0.25"/>
  <cols>
    <col min="1" max="1" width="10.7109375" style="26" customWidth="1"/>
    <col min="2" max="2" width="50.140625" style="26" customWidth="1"/>
    <col min="3" max="3" width="30.7109375" style="26" customWidth="1"/>
    <col min="4" max="4" width="20.7109375" style="26" customWidth="1"/>
    <col min="5" max="5" width="32.7109375" style="26" bestFit="1" customWidth="1"/>
    <col min="6" max="10" width="17.7109375" style="26" customWidth="1"/>
    <col min="11" max="11" width="51.5703125" style="26" customWidth="1"/>
    <col min="12" max="16384" width="11.42578125" style="26"/>
  </cols>
  <sheetData>
    <row r="1" spans="1:11" ht="29.25" thickBot="1" x14ac:dyDescent="0.3">
      <c r="A1" s="411" t="s">
        <v>4</v>
      </c>
      <c r="B1" s="412"/>
      <c r="C1" s="412"/>
      <c r="D1" s="412"/>
      <c r="E1" s="412"/>
      <c r="F1" s="412"/>
      <c r="G1" s="412"/>
      <c r="H1" s="412"/>
      <c r="I1" s="412"/>
      <c r="J1" s="412"/>
      <c r="K1" s="413"/>
    </row>
    <row r="2" spans="1:11" ht="45" customHeight="1" thickBot="1" x14ac:dyDescent="0.3">
      <c r="A2" s="419" t="s">
        <v>235</v>
      </c>
      <c r="B2" s="420"/>
      <c r="C2" s="420"/>
      <c r="D2" s="420"/>
      <c r="E2" s="420"/>
      <c r="F2" s="420"/>
      <c r="G2" s="420"/>
      <c r="H2" s="420"/>
      <c r="I2" s="420"/>
      <c r="J2" s="420"/>
      <c r="K2" s="420"/>
    </row>
    <row r="3" spans="1:11" ht="30" x14ac:dyDescent="0.25">
      <c r="A3" s="409" t="s">
        <v>0</v>
      </c>
      <c r="B3" s="29" t="s">
        <v>83</v>
      </c>
      <c r="C3" s="29" t="s">
        <v>84</v>
      </c>
      <c r="D3" s="29" t="s">
        <v>85</v>
      </c>
      <c r="E3" s="29" t="s">
        <v>44</v>
      </c>
      <c r="F3" s="29" t="s">
        <v>86</v>
      </c>
      <c r="G3" s="29" t="s">
        <v>87</v>
      </c>
      <c r="H3" s="29" t="s">
        <v>88</v>
      </c>
      <c r="I3" s="162" t="s">
        <v>89</v>
      </c>
      <c r="J3" s="162" t="s">
        <v>178</v>
      </c>
      <c r="K3" s="30" t="s">
        <v>35</v>
      </c>
    </row>
    <row r="4" spans="1:11" ht="63.75" x14ac:dyDescent="0.25">
      <c r="A4" s="410"/>
      <c r="B4" s="104" t="s">
        <v>150</v>
      </c>
      <c r="C4" s="104" t="s">
        <v>151</v>
      </c>
      <c r="D4" s="104" t="s">
        <v>152</v>
      </c>
      <c r="E4" s="104" t="s">
        <v>90</v>
      </c>
      <c r="F4" s="421" t="s">
        <v>213</v>
      </c>
      <c r="G4" s="422"/>
      <c r="H4" s="423"/>
      <c r="I4" s="105"/>
      <c r="J4" s="105" t="s">
        <v>212</v>
      </c>
      <c r="K4" s="106" t="s">
        <v>38</v>
      </c>
    </row>
    <row r="5" spans="1:11" ht="20.100000000000001" customHeight="1" x14ac:dyDescent="0.25">
      <c r="A5" s="31" t="s">
        <v>39</v>
      </c>
      <c r="B5" s="32" t="s">
        <v>237</v>
      </c>
      <c r="C5" s="32" t="s">
        <v>148</v>
      </c>
      <c r="D5" s="32" t="s">
        <v>94</v>
      </c>
      <c r="E5" s="32" t="s">
        <v>73</v>
      </c>
      <c r="F5" s="34">
        <v>80000</v>
      </c>
      <c r="G5" s="88">
        <v>1607</v>
      </c>
      <c r="H5" s="88">
        <v>1607</v>
      </c>
      <c r="I5" s="49">
        <f t="shared" ref="I5:I68" si="0">IF($E5="","",IF(OR(($F5=0),($G5=0)),0,$F5/$G5*$H5))</f>
        <v>80000</v>
      </c>
      <c r="J5" s="49">
        <v>80000</v>
      </c>
      <c r="K5" s="36"/>
    </row>
    <row r="6" spans="1:11" ht="20.100000000000001" customHeight="1" x14ac:dyDescent="0.25">
      <c r="A6" s="37">
        <v>1</v>
      </c>
      <c r="B6" s="135"/>
      <c r="C6" s="135"/>
      <c r="D6" s="135"/>
      <c r="E6" s="177"/>
      <c r="F6" s="177"/>
      <c r="G6" s="178"/>
      <c r="H6" s="178"/>
      <c r="I6" s="92" t="str">
        <f t="shared" si="0"/>
        <v/>
      </c>
      <c r="J6" s="138" t="str">
        <f>IF(H6="","",IF(E6="Salaire technicien",MIN(60000/1607*H6,60000),IF(E6="Salaire ingénieur",MIN(80000/1607*H6,80000))))</f>
        <v/>
      </c>
      <c r="K6" s="171"/>
    </row>
    <row r="7" spans="1:11" ht="20.100000000000001" customHeight="1" x14ac:dyDescent="0.25">
      <c r="A7" s="38">
        <v>2</v>
      </c>
      <c r="B7" s="135"/>
      <c r="C7" s="135"/>
      <c r="D7" s="135"/>
      <c r="E7" s="177"/>
      <c r="F7" s="177"/>
      <c r="G7" s="178"/>
      <c r="H7" s="178"/>
      <c r="I7" s="92" t="str">
        <f t="shared" si="0"/>
        <v/>
      </c>
      <c r="J7" s="138" t="str">
        <f t="shared" ref="J7:J70" si="1">IF(H7="","",IF(E7="Salaire technicien",MIN(60000/1607*H7,60000),IF(E7="Salaire ingénieur",MIN(80000/1607*H7,80000))))</f>
        <v/>
      </c>
      <c r="K7" s="172"/>
    </row>
    <row r="8" spans="1:11" ht="20.100000000000001" customHeight="1" x14ac:dyDescent="0.25">
      <c r="A8" s="38">
        <v>3</v>
      </c>
      <c r="B8" s="135"/>
      <c r="C8" s="135"/>
      <c r="D8" s="135"/>
      <c r="E8" s="177"/>
      <c r="F8" s="177"/>
      <c r="G8" s="178"/>
      <c r="H8" s="178"/>
      <c r="I8" s="92" t="str">
        <f t="shared" si="0"/>
        <v/>
      </c>
      <c r="J8" s="138" t="str">
        <f t="shared" si="1"/>
        <v/>
      </c>
      <c r="K8" s="172"/>
    </row>
    <row r="9" spans="1:11" ht="20.100000000000001" customHeight="1" x14ac:dyDescent="0.25">
      <c r="A9" s="38">
        <v>4</v>
      </c>
      <c r="B9" s="135"/>
      <c r="C9" s="135"/>
      <c r="D9" s="135"/>
      <c r="E9" s="177"/>
      <c r="F9" s="177"/>
      <c r="G9" s="178"/>
      <c r="H9" s="178"/>
      <c r="I9" s="92" t="str">
        <f t="shared" si="0"/>
        <v/>
      </c>
      <c r="J9" s="138" t="str">
        <f t="shared" si="1"/>
        <v/>
      </c>
      <c r="K9" s="172"/>
    </row>
    <row r="10" spans="1:11" ht="20.100000000000001" customHeight="1" x14ac:dyDescent="0.25">
      <c r="A10" s="38">
        <v>5</v>
      </c>
      <c r="B10" s="135"/>
      <c r="C10" s="135"/>
      <c r="D10" s="135"/>
      <c r="E10" s="177"/>
      <c r="F10" s="177"/>
      <c r="G10" s="178"/>
      <c r="H10" s="178"/>
      <c r="I10" s="92" t="str">
        <f t="shared" si="0"/>
        <v/>
      </c>
      <c r="J10" s="138" t="str">
        <f t="shared" si="1"/>
        <v/>
      </c>
      <c r="K10" s="172"/>
    </row>
    <row r="11" spans="1:11" ht="20.100000000000001" customHeight="1" x14ac:dyDescent="0.25">
      <c r="A11" s="38">
        <v>6</v>
      </c>
      <c r="B11" s="135"/>
      <c r="C11" s="135"/>
      <c r="D11" s="135"/>
      <c r="E11" s="177"/>
      <c r="F11" s="177"/>
      <c r="G11" s="178"/>
      <c r="H11" s="178"/>
      <c r="I11" s="92" t="str">
        <f t="shared" si="0"/>
        <v/>
      </c>
      <c r="J11" s="138" t="str">
        <f t="shared" si="1"/>
        <v/>
      </c>
      <c r="K11" s="172"/>
    </row>
    <row r="12" spans="1:11" ht="20.100000000000001" customHeight="1" x14ac:dyDescent="0.25">
      <c r="A12" s="38">
        <v>7</v>
      </c>
      <c r="B12" s="135"/>
      <c r="C12" s="135"/>
      <c r="D12" s="135"/>
      <c r="E12" s="177"/>
      <c r="F12" s="177"/>
      <c r="G12" s="178"/>
      <c r="H12" s="178"/>
      <c r="I12" s="92" t="str">
        <f t="shared" si="0"/>
        <v/>
      </c>
      <c r="J12" s="138" t="str">
        <f t="shared" si="1"/>
        <v/>
      </c>
      <c r="K12" s="172"/>
    </row>
    <row r="13" spans="1:11" ht="20.100000000000001" customHeight="1" x14ac:dyDescent="0.25">
      <c r="A13" s="38">
        <v>8</v>
      </c>
      <c r="B13" s="135"/>
      <c r="C13" s="135"/>
      <c r="D13" s="135"/>
      <c r="E13" s="135"/>
      <c r="F13" s="177"/>
      <c r="G13" s="178"/>
      <c r="H13" s="178"/>
      <c r="I13" s="92" t="str">
        <f t="shared" si="0"/>
        <v/>
      </c>
      <c r="J13" s="138" t="str">
        <f t="shared" si="1"/>
        <v/>
      </c>
      <c r="K13" s="172"/>
    </row>
    <row r="14" spans="1:11" ht="20.100000000000001" customHeight="1" x14ac:dyDescent="0.25">
      <c r="A14" s="38">
        <v>9</v>
      </c>
      <c r="B14" s="135"/>
      <c r="C14" s="135"/>
      <c r="D14" s="135"/>
      <c r="E14" s="135"/>
      <c r="F14" s="177"/>
      <c r="G14" s="178"/>
      <c r="H14" s="178"/>
      <c r="I14" s="92" t="str">
        <f t="shared" si="0"/>
        <v/>
      </c>
      <c r="J14" s="138" t="str">
        <f t="shared" si="1"/>
        <v/>
      </c>
      <c r="K14" s="172"/>
    </row>
    <row r="15" spans="1:11" ht="20.100000000000001" customHeight="1" x14ac:dyDescent="0.25">
      <c r="A15" s="38">
        <v>10</v>
      </c>
      <c r="B15" s="135"/>
      <c r="C15" s="135"/>
      <c r="D15" s="135"/>
      <c r="E15" s="135"/>
      <c r="F15" s="177"/>
      <c r="G15" s="178"/>
      <c r="H15" s="178"/>
      <c r="I15" s="92" t="str">
        <f t="shared" si="0"/>
        <v/>
      </c>
      <c r="J15" s="138" t="str">
        <f t="shared" si="1"/>
        <v/>
      </c>
      <c r="K15" s="172"/>
    </row>
    <row r="16" spans="1:11" ht="20.100000000000001" customHeight="1" x14ac:dyDescent="0.25">
      <c r="A16" s="38">
        <v>11</v>
      </c>
      <c r="B16" s="173"/>
      <c r="C16" s="173"/>
      <c r="D16" s="135"/>
      <c r="E16" s="135"/>
      <c r="F16" s="177"/>
      <c r="G16" s="178"/>
      <c r="H16" s="178"/>
      <c r="I16" s="92" t="str">
        <f t="shared" si="0"/>
        <v/>
      </c>
      <c r="J16" s="138" t="str">
        <f t="shared" si="1"/>
        <v/>
      </c>
      <c r="K16" s="172"/>
    </row>
    <row r="17" spans="1:11" ht="20.100000000000001" customHeight="1" x14ac:dyDescent="0.25">
      <c r="A17" s="38">
        <v>12</v>
      </c>
      <c r="B17" s="173"/>
      <c r="C17" s="173"/>
      <c r="D17" s="135"/>
      <c r="E17" s="135"/>
      <c r="F17" s="177"/>
      <c r="G17" s="178"/>
      <c r="H17" s="178"/>
      <c r="I17" s="92" t="str">
        <f t="shared" si="0"/>
        <v/>
      </c>
      <c r="J17" s="138" t="str">
        <f t="shared" si="1"/>
        <v/>
      </c>
      <c r="K17" s="172"/>
    </row>
    <row r="18" spans="1:11" ht="20.100000000000001" customHeight="1" x14ac:dyDescent="0.25">
      <c r="A18" s="38">
        <v>13</v>
      </c>
      <c r="B18" s="173"/>
      <c r="C18" s="173"/>
      <c r="D18" s="135"/>
      <c r="E18" s="135"/>
      <c r="F18" s="177"/>
      <c r="G18" s="178"/>
      <c r="H18" s="178"/>
      <c r="I18" s="92" t="str">
        <f t="shared" si="0"/>
        <v/>
      </c>
      <c r="J18" s="138" t="str">
        <f t="shared" si="1"/>
        <v/>
      </c>
      <c r="K18" s="172"/>
    </row>
    <row r="19" spans="1:11" ht="20.100000000000001" customHeight="1" x14ac:dyDescent="0.25">
      <c r="A19" s="38">
        <v>14</v>
      </c>
      <c r="B19" s="173"/>
      <c r="C19" s="173"/>
      <c r="D19" s="135"/>
      <c r="E19" s="135"/>
      <c r="F19" s="177"/>
      <c r="G19" s="178"/>
      <c r="H19" s="178"/>
      <c r="I19" s="92" t="str">
        <f t="shared" si="0"/>
        <v/>
      </c>
      <c r="J19" s="138" t="str">
        <f t="shared" si="1"/>
        <v/>
      </c>
      <c r="K19" s="172"/>
    </row>
    <row r="20" spans="1:11" ht="20.100000000000001" customHeight="1" x14ac:dyDescent="0.25">
      <c r="A20" s="38">
        <v>15</v>
      </c>
      <c r="B20" s="173"/>
      <c r="C20" s="173"/>
      <c r="D20" s="135"/>
      <c r="E20" s="135"/>
      <c r="F20" s="177"/>
      <c r="G20" s="178"/>
      <c r="H20" s="178"/>
      <c r="I20" s="92" t="str">
        <f t="shared" si="0"/>
        <v/>
      </c>
      <c r="J20" s="138" t="str">
        <f t="shared" si="1"/>
        <v/>
      </c>
      <c r="K20" s="172"/>
    </row>
    <row r="21" spans="1:11" ht="20.100000000000001" customHeight="1" x14ac:dyDescent="0.25">
      <c r="A21" s="38">
        <v>16</v>
      </c>
      <c r="B21" s="173"/>
      <c r="C21" s="173"/>
      <c r="D21" s="135"/>
      <c r="E21" s="135"/>
      <c r="F21" s="177"/>
      <c r="G21" s="178"/>
      <c r="H21" s="178"/>
      <c r="I21" s="92" t="str">
        <f t="shared" si="0"/>
        <v/>
      </c>
      <c r="J21" s="138" t="str">
        <f t="shared" si="1"/>
        <v/>
      </c>
      <c r="K21" s="172"/>
    </row>
    <row r="22" spans="1:11" ht="20.100000000000001" customHeight="1" x14ac:dyDescent="0.25">
      <c r="A22" s="38">
        <v>17</v>
      </c>
      <c r="B22" s="173"/>
      <c r="C22" s="173"/>
      <c r="D22" s="135"/>
      <c r="E22" s="135"/>
      <c r="F22" s="177"/>
      <c r="G22" s="178"/>
      <c r="H22" s="178"/>
      <c r="I22" s="92" t="str">
        <f t="shared" si="0"/>
        <v/>
      </c>
      <c r="J22" s="138" t="str">
        <f t="shared" si="1"/>
        <v/>
      </c>
      <c r="K22" s="172"/>
    </row>
    <row r="23" spans="1:11" ht="20.100000000000001" customHeight="1" x14ac:dyDescent="0.25">
      <c r="A23" s="38">
        <v>18</v>
      </c>
      <c r="B23" s="173"/>
      <c r="C23" s="173"/>
      <c r="D23" s="135"/>
      <c r="E23" s="135"/>
      <c r="F23" s="177"/>
      <c r="G23" s="178"/>
      <c r="H23" s="178"/>
      <c r="I23" s="92" t="str">
        <f t="shared" si="0"/>
        <v/>
      </c>
      <c r="J23" s="138" t="str">
        <f t="shared" si="1"/>
        <v/>
      </c>
      <c r="K23" s="172"/>
    </row>
    <row r="24" spans="1:11" ht="20.100000000000001" customHeight="1" x14ac:dyDescent="0.25">
      <c r="A24" s="38">
        <v>19</v>
      </c>
      <c r="B24" s="173"/>
      <c r="C24" s="173"/>
      <c r="D24" s="135"/>
      <c r="E24" s="135"/>
      <c r="F24" s="177"/>
      <c r="G24" s="178"/>
      <c r="H24" s="178"/>
      <c r="I24" s="92" t="str">
        <f t="shared" si="0"/>
        <v/>
      </c>
      <c r="J24" s="138" t="str">
        <f t="shared" si="1"/>
        <v/>
      </c>
      <c r="K24" s="172"/>
    </row>
    <row r="25" spans="1:11" ht="20.100000000000001" customHeight="1" x14ac:dyDescent="0.25">
      <c r="A25" s="38">
        <v>20</v>
      </c>
      <c r="B25" s="173"/>
      <c r="C25" s="173"/>
      <c r="D25" s="135"/>
      <c r="E25" s="135"/>
      <c r="F25" s="177"/>
      <c r="G25" s="178"/>
      <c r="H25" s="178"/>
      <c r="I25" s="92" t="str">
        <f t="shared" si="0"/>
        <v/>
      </c>
      <c r="J25" s="138" t="str">
        <f t="shared" si="1"/>
        <v/>
      </c>
      <c r="K25" s="172"/>
    </row>
    <row r="26" spans="1:11" ht="20.100000000000001" customHeight="1" x14ac:dyDescent="0.25">
      <c r="A26" s="38">
        <v>21</v>
      </c>
      <c r="B26" s="173"/>
      <c r="C26" s="173"/>
      <c r="D26" s="135"/>
      <c r="E26" s="135"/>
      <c r="F26" s="177"/>
      <c r="G26" s="178"/>
      <c r="H26" s="178"/>
      <c r="I26" s="92" t="str">
        <f t="shared" si="0"/>
        <v/>
      </c>
      <c r="J26" s="138" t="str">
        <f t="shared" si="1"/>
        <v/>
      </c>
      <c r="K26" s="172"/>
    </row>
    <row r="27" spans="1:11" ht="20.100000000000001" customHeight="1" x14ac:dyDescent="0.25">
      <c r="A27" s="38">
        <v>22</v>
      </c>
      <c r="B27" s="173"/>
      <c r="C27" s="173"/>
      <c r="D27" s="135"/>
      <c r="E27" s="135"/>
      <c r="F27" s="177"/>
      <c r="G27" s="178"/>
      <c r="H27" s="178"/>
      <c r="I27" s="92" t="str">
        <f t="shared" si="0"/>
        <v/>
      </c>
      <c r="J27" s="138" t="str">
        <f t="shared" si="1"/>
        <v/>
      </c>
      <c r="K27" s="172"/>
    </row>
    <row r="28" spans="1:11" ht="20.100000000000001" customHeight="1" x14ac:dyDescent="0.25">
      <c r="A28" s="38">
        <v>23</v>
      </c>
      <c r="B28" s="173"/>
      <c r="C28" s="173"/>
      <c r="D28" s="135"/>
      <c r="E28" s="135"/>
      <c r="F28" s="177"/>
      <c r="G28" s="178"/>
      <c r="H28" s="178"/>
      <c r="I28" s="92" t="str">
        <f t="shared" si="0"/>
        <v/>
      </c>
      <c r="J28" s="138" t="str">
        <f t="shared" si="1"/>
        <v/>
      </c>
      <c r="K28" s="172"/>
    </row>
    <row r="29" spans="1:11" ht="20.100000000000001" customHeight="1" x14ac:dyDescent="0.25">
      <c r="A29" s="38">
        <v>24</v>
      </c>
      <c r="B29" s="173"/>
      <c r="C29" s="173"/>
      <c r="D29" s="135"/>
      <c r="E29" s="135"/>
      <c r="F29" s="177"/>
      <c r="G29" s="178"/>
      <c r="H29" s="178"/>
      <c r="I29" s="92" t="str">
        <f t="shared" si="0"/>
        <v/>
      </c>
      <c r="J29" s="138" t="str">
        <f t="shared" si="1"/>
        <v/>
      </c>
      <c r="K29" s="172"/>
    </row>
    <row r="30" spans="1:11" ht="20.100000000000001" customHeight="1" x14ac:dyDescent="0.25">
      <c r="A30" s="38">
        <v>25</v>
      </c>
      <c r="B30" s="173"/>
      <c r="C30" s="173"/>
      <c r="D30" s="135"/>
      <c r="E30" s="135"/>
      <c r="F30" s="177"/>
      <c r="G30" s="178"/>
      <c r="H30" s="178"/>
      <c r="I30" s="92" t="str">
        <f t="shared" si="0"/>
        <v/>
      </c>
      <c r="J30" s="138" t="str">
        <f t="shared" si="1"/>
        <v/>
      </c>
      <c r="K30" s="172"/>
    </row>
    <row r="31" spans="1:11" ht="20.100000000000001" customHeight="1" x14ac:dyDescent="0.25">
      <c r="A31" s="38">
        <v>26</v>
      </c>
      <c r="B31" s="173"/>
      <c r="C31" s="173"/>
      <c r="D31" s="135"/>
      <c r="E31" s="135"/>
      <c r="F31" s="177"/>
      <c r="G31" s="178"/>
      <c r="H31" s="178"/>
      <c r="I31" s="92" t="str">
        <f t="shared" si="0"/>
        <v/>
      </c>
      <c r="J31" s="138" t="str">
        <f t="shared" si="1"/>
        <v/>
      </c>
      <c r="K31" s="172"/>
    </row>
    <row r="32" spans="1:11" ht="20.100000000000001" customHeight="1" x14ac:dyDescent="0.25">
      <c r="A32" s="38">
        <v>27</v>
      </c>
      <c r="B32" s="173"/>
      <c r="C32" s="173"/>
      <c r="D32" s="135"/>
      <c r="E32" s="135"/>
      <c r="F32" s="177"/>
      <c r="G32" s="178"/>
      <c r="H32" s="178"/>
      <c r="I32" s="92" t="str">
        <f t="shared" si="0"/>
        <v/>
      </c>
      <c r="J32" s="138" t="str">
        <f t="shared" si="1"/>
        <v/>
      </c>
      <c r="K32" s="172"/>
    </row>
    <row r="33" spans="1:11" ht="20.100000000000001" customHeight="1" x14ac:dyDescent="0.25">
      <c r="A33" s="38">
        <v>28</v>
      </c>
      <c r="B33" s="173"/>
      <c r="C33" s="173"/>
      <c r="D33" s="135"/>
      <c r="E33" s="135"/>
      <c r="F33" s="177"/>
      <c r="G33" s="178"/>
      <c r="H33" s="178"/>
      <c r="I33" s="92" t="str">
        <f t="shared" si="0"/>
        <v/>
      </c>
      <c r="J33" s="138" t="str">
        <f t="shared" si="1"/>
        <v/>
      </c>
      <c r="K33" s="172"/>
    </row>
    <row r="34" spans="1:11" ht="20.100000000000001" customHeight="1" x14ac:dyDescent="0.25">
      <c r="A34" s="38">
        <v>29</v>
      </c>
      <c r="B34" s="173"/>
      <c r="C34" s="173"/>
      <c r="D34" s="135"/>
      <c r="E34" s="135"/>
      <c r="F34" s="177"/>
      <c r="G34" s="178"/>
      <c r="H34" s="178"/>
      <c r="I34" s="92" t="str">
        <f t="shared" si="0"/>
        <v/>
      </c>
      <c r="J34" s="138" t="str">
        <f t="shared" si="1"/>
        <v/>
      </c>
      <c r="K34" s="172"/>
    </row>
    <row r="35" spans="1:11" ht="20.100000000000001" customHeight="1" x14ac:dyDescent="0.25">
      <c r="A35" s="38">
        <v>30</v>
      </c>
      <c r="B35" s="173"/>
      <c r="C35" s="173"/>
      <c r="D35" s="135"/>
      <c r="E35" s="135"/>
      <c r="F35" s="177"/>
      <c r="G35" s="178"/>
      <c r="H35" s="178"/>
      <c r="I35" s="92" t="str">
        <f t="shared" si="0"/>
        <v/>
      </c>
      <c r="J35" s="138" t="str">
        <f t="shared" si="1"/>
        <v/>
      </c>
      <c r="K35" s="172"/>
    </row>
    <row r="36" spans="1:11" ht="20.100000000000001" customHeight="1" x14ac:dyDescent="0.25">
      <c r="A36" s="38">
        <v>31</v>
      </c>
      <c r="B36" s="173"/>
      <c r="C36" s="173"/>
      <c r="D36" s="135"/>
      <c r="E36" s="135"/>
      <c r="F36" s="177"/>
      <c r="G36" s="178"/>
      <c r="H36" s="178"/>
      <c r="I36" s="92" t="str">
        <f t="shared" si="0"/>
        <v/>
      </c>
      <c r="J36" s="138" t="str">
        <f t="shared" si="1"/>
        <v/>
      </c>
      <c r="K36" s="172"/>
    </row>
    <row r="37" spans="1:11" ht="20.100000000000001" customHeight="1" x14ac:dyDescent="0.25">
      <c r="A37" s="38">
        <v>32</v>
      </c>
      <c r="B37" s="173"/>
      <c r="C37" s="173"/>
      <c r="D37" s="135"/>
      <c r="E37" s="135"/>
      <c r="F37" s="177"/>
      <c r="G37" s="178"/>
      <c r="H37" s="178"/>
      <c r="I37" s="92" t="str">
        <f t="shared" si="0"/>
        <v/>
      </c>
      <c r="J37" s="138" t="str">
        <f t="shared" si="1"/>
        <v/>
      </c>
      <c r="K37" s="172"/>
    </row>
    <row r="38" spans="1:11" ht="20.100000000000001" customHeight="1" x14ac:dyDescent="0.25">
      <c r="A38" s="38">
        <v>33</v>
      </c>
      <c r="B38" s="173"/>
      <c r="C38" s="173"/>
      <c r="D38" s="135"/>
      <c r="E38" s="135"/>
      <c r="F38" s="177"/>
      <c r="G38" s="178"/>
      <c r="H38" s="178"/>
      <c r="I38" s="92" t="str">
        <f t="shared" si="0"/>
        <v/>
      </c>
      <c r="J38" s="138" t="str">
        <f t="shared" si="1"/>
        <v/>
      </c>
      <c r="K38" s="172"/>
    </row>
    <row r="39" spans="1:11" ht="20.100000000000001" customHeight="1" x14ac:dyDescent="0.25">
      <c r="A39" s="38">
        <v>34</v>
      </c>
      <c r="B39" s="173"/>
      <c r="C39" s="173"/>
      <c r="D39" s="135"/>
      <c r="E39" s="135"/>
      <c r="F39" s="177"/>
      <c r="G39" s="178"/>
      <c r="H39" s="178"/>
      <c r="I39" s="92" t="str">
        <f t="shared" si="0"/>
        <v/>
      </c>
      <c r="J39" s="138" t="str">
        <f t="shared" si="1"/>
        <v/>
      </c>
      <c r="K39" s="172"/>
    </row>
    <row r="40" spans="1:11" ht="20.100000000000001" customHeight="1" x14ac:dyDescent="0.25">
      <c r="A40" s="38">
        <v>35</v>
      </c>
      <c r="B40" s="173"/>
      <c r="C40" s="173"/>
      <c r="D40" s="135"/>
      <c r="E40" s="135"/>
      <c r="F40" s="177"/>
      <c r="G40" s="178"/>
      <c r="H40" s="178"/>
      <c r="I40" s="92" t="str">
        <f t="shared" si="0"/>
        <v/>
      </c>
      <c r="J40" s="138" t="str">
        <f t="shared" si="1"/>
        <v/>
      </c>
      <c r="K40" s="172"/>
    </row>
    <row r="41" spans="1:11" ht="20.100000000000001" customHeight="1" x14ac:dyDescent="0.25">
      <c r="A41" s="38">
        <v>36</v>
      </c>
      <c r="B41" s="173"/>
      <c r="C41" s="173"/>
      <c r="D41" s="135"/>
      <c r="E41" s="135"/>
      <c r="F41" s="177"/>
      <c r="G41" s="178"/>
      <c r="H41" s="178"/>
      <c r="I41" s="92" t="str">
        <f t="shared" si="0"/>
        <v/>
      </c>
      <c r="J41" s="138" t="str">
        <f t="shared" si="1"/>
        <v/>
      </c>
      <c r="K41" s="172"/>
    </row>
    <row r="42" spans="1:11" ht="20.100000000000001" customHeight="1" x14ac:dyDescent="0.25">
      <c r="A42" s="38">
        <v>37</v>
      </c>
      <c r="B42" s="173"/>
      <c r="C42" s="173"/>
      <c r="D42" s="135"/>
      <c r="E42" s="135"/>
      <c r="F42" s="177"/>
      <c r="G42" s="178"/>
      <c r="H42" s="178"/>
      <c r="I42" s="92" t="str">
        <f t="shared" si="0"/>
        <v/>
      </c>
      <c r="J42" s="138" t="str">
        <f t="shared" si="1"/>
        <v/>
      </c>
      <c r="K42" s="172"/>
    </row>
    <row r="43" spans="1:11" ht="20.100000000000001" customHeight="1" x14ac:dyDescent="0.25">
      <c r="A43" s="38">
        <v>38</v>
      </c>
      <c r="B43" s="173"/>
      <c r="C43" s="173"/>
      <c r="D43" s="135"/>
      <c r="E43" s="135"/>
      <c r="F43" s="177"/>
      <c r="G43" s="178"/>
      <c r="H43" s="178"/>
      <c r="I43" s="92" t="str">
        <f t="shared" si="0"/>
        <v/>
      </c>
      <c r="J43" s="138" t="str">
        <f t="shared" si="1"/>
        <v/>
      </c>
      <c r="K43" s="172"/>
    </row>
    <row r="44" spans="1:11" ht="20.100000000000001" customHeight="1" x14ac:dyDescent="0.25">
      <c r="A44" s="38">
        <v>39</v>
      </c>
      <c r="B44" s="173"/>
      <c r="C44" s="173"/>
      <c r="D44" s="135"/>
      <c r="E44" s="135"/>
      <c r="F44" s="177"/>
      <c r="G44" s="178"/>
      <c r="H44" s="178"/>
      <c r="I44" s="92" t="str">
        <f t="shared" si="0"/>
        <v/>
      </c>
      <c r="J44" s="138" t="str">
        <f t="shared" si="1"/>
        <v/>
      </c>
      <c r="K44" s="172"/>
    </row>
    <row r="45" spans="1:11" ht="20.100000000000001" customHeight="1" x14ac:dyDescent="0.25">
      <c r="A45" s="38">
        <v>40</v>
      </c>
      <c r="B45" s="173"/>
      <c r="C45" s="173"/>
      <c r="D45" s="135"/>
      <c r="E45" s="135"/>
      <c r="F45" s="177"/>
      <c r="G45" s="178"/>
      <c r="H45" s="178"/>
      <c r="I45" s="92" t="str">
        <f t="shared" si="0"/>
        <v/>
      </c>
      <c r="J45" s="138" t="str">
        <f t="shared" si="1"/>
        <v/>
      </c>
      <c r="K45" s="172"/>
    </row>
    <row r="46" spans="1:11" ht="20.100000000000001" customHeight="1" x14ac:dyDescent="0.25">
      <c r="A46" s="38">
        <v>41</v>
      </c>
      <c r="B46" s="173"/>
      <c r="C46" s="173"/>
      <c r="D46" s="135"/>
      <c r="E46" s="135"/>
      <c r="F46" s="177"/>
      <c r="G46" s="178"/>
      <c r="H46" s="178"/>
      <c r="I46" s="92" t="str">
        <f t="shared" si="0"/>
        <v/>
      </c>
      <c r="J46" s="138" t="str">
        <f t="shared" si="1"/>
        <v/>
      </c>
      <c r="K46" s="172"/>
    </row>
    <row r="47" spans="1:11" ht="20.100000000000001" customHeight="1" x14ac:dyDescent="0.25">
      <c r="A47" s="38">
        <v>42</v>
      </c>
      <c r="B47" s="173"/>
      <c r="C47" s="173"/>
      <c r="D47" s="135"/>
      <c r="E47" s="135"/>
      <c r="F47" s="177"/>
      <c r="G47" s="178"/>
      <c r="H47" s="178"/>
      <c r="I47" s="92" t="str">
        <f t="shared" si="0"/>
        <v/>
      </c>
      <c r="J47" s="138" t="str">
        <f t="shared" si="1"/>
        <v/>
      </c>
      <c r="K47" s="172"/>
    </row>
    <row r="48" spans="1:11" ht="20.100000000000001" customHeight="1" x14ac:dyDescent="0.25">
      <c r="A48" s="38">
        <v>43</v>
      </c>
      <c r="B48" s="173"/>
      <c r="C48" s="173"/>
      <c r="D48" s="135"/>
      <c r="E48" s="135"/>
      <c r="F48" s="177"/>
      <c r="G48" s="178"/>
      <c r="H48" s="178"/>
      <c r="I48" s="92" t="str">
        <f t="shared" si="0"/>
        <v/>
      </c>
      <c r="J48" s="138" t="str">
        <f t="shared" si="1"/>
        <v/>
      </c>
      <c r="K48" s="172"/>
    </row>
    <row r="49" spans="1:11" ht="20.100000000000001" customHeight="1" x14ac:dyDescent="0.25">
      <c r="A49" s="38">
        <v>44</v>
      </c>
      <c r="B49" s="173"/>
      <c r="C49" s="173"/>
      <c r="D49" s="135"/>
      <c r="E49" s="135"/>
      <c r="F49" s="177"/>
      <c r="G49" s="178"/>
      <c r="H49" s="178"/>
      <c r="I49" s="92" t="str">
        <f t="shared" si="0"/>
        <v/>
      </c>
      <c r="J49" s="138" t="str">
        <f t="shared" si="1"/>
        <v/>
      </c>
      <c r="K49" s="172"/>
    </row>
    <row r="50" spans="1:11" ht="20.100000000000001" customHeight="1" x14ac:dyDescent="0.25">
      <c r="A50" s="38">
        <v>45</v>
      </c>
      <c r="B50" s="173"/>
      <c r="C50" s="173"/>
      <c r="D50" s="135"/>
      <c r="E50" s="135"/>
      <c r="F50" s="177"/>
      <c r="G50" s="178"/>
      <c r="H50" s="178"/>
      <c r="I50" s="92" t="str">
        <f t="shared" si="0"/>
        <v/>
      </c>
      <c r="J50" s="138" t="str">
        <f t="shared" si="1"/>
        <v/>
      </c>
      <c r="K50" s="172"/>
    </row>
    <row r="51" spans="1:11" ht="20.100000000000001" customHeight="1" x14ac:dyDescent="0.25">
      <c r="A51" s="38">
        <v>46</v>
      </c>
      <c r="B51" s="173"/>
      <c r="C51" s="173"/>
      <c r="D51" s="135"/>
      <c r="E51" s="135"/>
      <c r="F51" s="177"/>
      <c r="G51" s="178"/>
      <c r="H51" s="178"/>
      <c r="I51" s="92" t="str">
        <f t="shared" si="0"/>
        <v/>
      </c>
      <c r="J51" s="138" t="str">
        <f t="shared" si="1"/>
        <v/>
      </c>
      <c r="K51" s="172"/>
    </row>
    <row r="52" spans="1:11" ht="20.100000000000001" customHeight="1" x14ac:dyDescent="0.25">
      <c r="A52" s="38">
        <v>47</v>
      </c>
      <c r="B52" s="173"/>
      <c r="C52" s="173"/>
      <c r="D52" s="135"/>
      <c r="E52" s="135"/>
      <c r="F52" s="177"/>
      <c r="G52" s="178"/>
      <c r="H52" s="178"/>
      <c r="I52" s="92" t="str">
        <f t="shared" si="0"/>
        <v/>
      </c>
      <c r="J52" s="138" t="str">
        <f t="shared" si="1"/>
        <v/>
      </c>
      <c r="K52" s="172"/>
    </row>
    <row r="53" spans="1:11" ht="20.100000000000001" customHeight="1" x14ac:dyDescent="0.25">
      <c r="A53" s="38">
        <v>48</v>
      </c>
      <c r="B53" s="173"/>
      <c r="C53" s="173"/>
      <c r="D53" s="135"/>
      <c r="E53" s="135"/>
      <c r="F53" s="177"/>
      <c r="G53" s="178"/>
      <c r="H53" s="178"/>
      <c r="I53" s="92" t="str">
        <f t="shared" si="0"/>
        <v/>
      </c>
      <c r="J53" s="138" t="str">
        <f t="shared" si="1"/>
        <v/>
      </c>
      <c r="K53" s="172"/>
    </row>
    <row r="54" spans="1:11" ht="20.100000000000001" customHeight="1" x14ac:dyDescent="0.25">
      <c r="A54" s="38">
        <v>49</v>
      </c>
      <c r="B54" s="173"/>
      <c r="C54" s="173"/>
      <c r="D54" s="135"/>
      <c r="E54" s="135"/>
      <c r="F54" s="177"/>
      <c r="G54" s="178"/>
      <c r="H54" s="178"/>
      <c r="I54" s="92" t="str">
        <f t="shared" si="0"/>
        <v/>
      </c>
      <c r="J54" s="138" t="str">
        <f t="shared" si="1"/>
        <v/>
      </c>
      <c r="K54" s="172"/>
    </row>
    <row r="55" spans="1:11" ht="20.100000000000001" customHeight="1" x14ac:dyDescent="0.25">
      <c r="A55" s="38">
        <v>50</v>
      </c>
      <c r="B55" s="173"/>
      <c r="C55" s="173"/>
      <c r="D55" s="135"/>
      <c r="E55" s="135"/>
      <c r="F55" s="177"/>
      <c r="G55" s="178"/>
      <c r="H55" s="178"/>
      <c r="I55" s="92" t="str">
        <f t="shared" si="0"/>
        <v/>
      </c>
      <c r="J55" s="138" t="str">
        <f t="shared" si="1"/>
        <v/>
      </c>
      <c r="K55" s="172"/>
    </row>
    <row r="56" spans="1:11" ht="20.100000000000001" customHeight="1" x14ac:dyDescent="0.25">
      <c r="A56" s="38">
        <v>51</v>
      </c>
      <c r="B56" s="173"/>
      <c r="C56" s="173"/>
      <c r="D56" s="135"/>
      <c r="E56" s="135"/>
      <c r="F56" s="177"/>
      <c r="G56" s="178"/>
      <c r="H56" s="178"/>
      <c r="I56" s="92" t="str">
        <f t="shared" si="0"/>
        <v/>
      </c>
      <c r="J56" s="138" t="str">
        <f t="shared" si="1"/>
        <v/>
      </c>
      <c r="K56" s="172"/>
    </row>
    <row r="57" spans="1:11" ht="20.100000000000001" customHeight="1" x14ac:dyDescent="0.25">
      <c r="A57" s="38">
        <v>52</v>
      </c>
      <c r="B57" s="173"/>
      <c r="C57" s="173"/>
      <c r="D57" s="135"/>
      <c r="E57" s="135"/>
      <c r="F57" s="177"/>
      <c r="G57" s="178"/>
      <c r="H57" s="178"/>
      <c r="I57" s="92" t="str">
        <f t="shared" si="0"/>
        <v/>
      </c>
      <c r="J57" s="138" t="str">
        <f t="shared" si="1"/>
        <v/>
      </c>
      <c r="K57" s="172"/>
    </row>
    <row r="58" spans="1:11" ht="20.100000000000001" customHeight="1" x14ac:dyDescent="0.25">
      <c r="A58" s="38">
        <v>53</v>
      </c>
      <c r="B58" s="173"/>
      <c r="C58" s="173"/>
      <c r="D58" s="135"/>
      <c r="E58" s="135"/>
      <c r="F58" s="177"/>
      <c r="G58" s="178"/>
      <c r="H58" s="178"/>
      <c r="I58" s="92" t="str">
        <f t="shared" si="0"/>
        <v/>
      </c>
      <c r="J58" s="138" t="str">
        <f t="shared" si="1"/>
        <v/>
      </c>
      <c r="K58" s="172"/>
    </row>
    <row r="59" spans="1:11" ht="20.100000000000001" customHeight="1" x14ac:dyDescent="0.25">
      <c r="A59" s="38">
        <v>54</v>
      </c>
      <c r="B59" s="173"/>
      <c r="C59" s="173"/>
      <c r="D59" s="135"/>
      <c r="E59" s="135"/>
      <c r="F59" s="177"/>
      <c r="G59" s="178"/>
      <c r="H59" s="178"/>
      <c r="I59" s="92" t="str">
        <f t="shared" si="0"/>
        <v/>
      </c>
      <c r="J59" s="138" t="str">
        <f t="shared" si="1"/>
        <v/>
      </c>
      <c r="K59" s="172"/>
    </row>
    <row r="60" spans="1:11" ht="20.100000000000001" customHeight="1" x14ac:dyDescent="0.25">
      <c r="A60" s="38">
        <v>55</v>
      </c>
      <c r="B60" s="173"/>
      <c r="C60" s="173"/>
      <c r="D60" s="135"/>
      <c r="E60" s="135"/>
      <c r="F60" s="177"/>
      <c r="G60" s="178"/>
      <c r="H60" s="178"/>
      <c r="I60" s="92" t="str">
        <f t="shared" si="0"/>
        <v/>
      </c>
      <c r="J60" s="138" t="str">
        <f t="shared" si="1"/>
        <v/>
      </c>
      <c r="K60" s="172"/>
    </row>
    <row r="61" spans="1:11" ht="20.100000000000001" customHeight="1" x14ac:dyDescent="0.25">
      <c r="A61" s="38">
        <v>56</v>
      </c>
      <c r="B61" s="173"/>
      <c r="C61" s="173"/>
      <c r="D61" s="135"/>
      <c r="E61" s="135"/>
      <c r="F61" s="177"/>
      <c r="G61" s="178"/>
      <c r="H61" s="178"/>
      <c r="I61" s="92" t="str">
        <f t="shared" si="0"/>
        <v/>
      </c>
      <c r="J61" s="138" t="str">
        <f t="shared" si="1"/>
        <v/>
      </c>
      <c r="K61" s="172"/>
    </row>
    <row r="62" spans="1:11" ht="20.100000000000001" customHeight="1" x14ac:dyDescent="0.25">
      <c r="A62" s="38">
        <v>57</v>
      </c>
      <c r="B62" s="173"/>
      <c r="C62" s="173"/>
      <c r="D62" s="135"/>
      <c r="E62" s="135"/>
      <c r="F62" s="177"/>
      <c r="G62" s="178"/>
      <c r="H62" s="178"/>
      <c r="I62" s="92" t="str">
        <f t="shared" si="0"/>
        <v/>
      </c>
      <c r="J62" s="138" t="str">
        <f t="shared" si="1"/>
        <v/>
      </c>
      <c r="K62" s="172"/>
    </row>
    <row r="63" spans="1:11" ht="20.100000000000001" customHeight="1" x14ac:dyDescent="0.25">
      <c r="A63" s="38">
        <v>58</v>
      </c>
      <c r="B63" s="173"/>
      <c r="C63" s="173"/>
      <c r="D63" s="135"/>
      <c r="E63" s="135"/>
      <c r="F63" s="177"/>
      <c r="G63" s="178"/>
      <c r="H63" s="178"/>
      <c r="I63" s="92" t="str">
        <f t="shared" si="0"/>
        <v/>
      </c>
      <c r="J63" s="138" t="str">
        <f t="shared" si="1"/>
        <v/>
      </c>
      <c r="K63" s="172"/>
    </row>
    <row r="64" spans="1:11" ht="20.100000000000001" customHeight="1" x14ac:dyDescent="0.25">
      <c r="A64" s="38">
        <v>59</v>
      </c>
      <c r="B64" s="173"/>
      <c r="C64" s="173"/>
      <c r="D64" s="135"/>
      <c r="E64" s="135"/>
      <c r="F64" s="177"/>
      <c r="G64" s="178"/>
      <c r="H64" s="178"/>
      <c r="I64" s="92" t="str">
        <f t="shared" si="0"/>
        <v/>
      </c>
      <c r="J64" s="138" t="str">
        <f t="shared" si="1"/>
        <v/>
      </c>
      <c r="K64" s="172"/>
    </row>
    <row r="65" spans="1:11" ht="20.100000000000001" customHeight="1" x14ac:dyDescent="0.25">
      <c r="A65" s="38">
        <v>60</v>
      </c>
      <c r="B65" s="173"/>
      <c r="C65" s="173"/>
      <c r="D65" s="135"/>
      <c r="E65" s="135"/>
      <c r="F65" s="177"/>
      <c r="G65" s="178"/>
      <c r="H65" s="178"/>
      <c r="I65" s="92" t="str">
        <f t="shared" si="0"/>
        <v/>
      </c>
      <c r="J65" s="138" t="str">
        <f t="shared" si="1"/>
        <v/>
      </c>
      <c r="K65" s="172"/>
    </row>
    <row r="66" spans="1:11" ht="20.100000000000001" customHeight="1" x14ac:dyDescent="0.25">
      <c r="A66" s="38">
        <v>61</v>
      </c>
      <c r="B66" s="173"/>
      <c r="C66" s="173"/>
      <c r="D66" s="135"/>
      <c r="E66" s="135"/>
      <c r="F66" s="177"/>
      <c r="G66" s="178"/>
      <c r="H66" s="178"/>
      <c r="I66" s="92" t="str">
        <f t="shared" si="0"/>
        <v/>
      </c>
      <c r="J66" s="138" t="str">
        <f t="shared" si="1"/>
        <v/>
      </c>
      <c r="K66" s="172"/>
    </row>
    <row r="67" spans="1:11" ht="20.100000000000001" customHeight="1" x14ac:dyDescent="0.25">
      <c r="A67" s="38">
        <v>62</v>
      </c>
      <c r="B67" s="173"/>
      <c r="C67" s="173"/>
      <c r="D67" s="135"/>
      <c r="E67" s="135"/>
      <c r="F67" s="177"/>
      <c r="G67" s="178"/>
      <c r="H67" s="178"/>
      <c r="I67" s="92" t="str">
        <f t="shared" si="0"/>
        <v/>
      </c>
      <c r="J67" s="138" t="str">
        <f t="shared" si="1"/>
        <v/>
      </c>
      <c r="K67" s="172"/>
    </row>
    <row r="68" spans="1:11" ht="20.100000000000001" customHeight="1" x14ac:dyDescent="0.25">
      <c r="A68" s="38">
        <v>63</v>
      </c>
      <c r="B68" s="173"/>
      <c r="C68" s="173"/>
      <c r="D68" s="135"/>
      <c r="E68" s="135"/>
      <c r="F68" s="177"/>
      <c r="G68" s="178"/>
      <c r="H68" s="178"/>
      <c r="I68" s="92" t="str">
        <f t="shared" si="0"/>
        <v/>
      </c>
      <c r="J68" s="138" t="str">
        <f t="shared" si="1"/>
        <v/>
      </c>
      <c r="K68" s="172"/>
    </row>
    <row r="69" spans="1:11" ht="20.100000000000001" customHeight="1" x14ac:dyDescent="0.25">
      <c r="A69" s="38">
        <v>64</v>
      </c>
      <c r="B69" s="173"/>
      <c r="C69" s="173"/>
      <c r="D69" s="135"/>
      <c r="E69" s="135"/>
      <c r="F69" s="177"/>
      <c r="G69" s="178"/>
      <c r="H69" s="178"/>
      <c r="I69" s="92" t="str">
        <f t="shared" ref="I69:I132" si="2">IF($E69="","",IF(OR(($F69=0),($G69=0)),0,$F69/$G69*$H69))</f>
        <v/>
      </c>
      <c r="J69" s="138" t="str">
        <f t="shared" si="1"/>
        <v/>
      </c>
      <c r="K69" s="172"/>
    </row>
    <row r="70" spans="1:11" ht="20.100000000000001" customHeight="1" x14ac:dyDescent="0.25">
      <c r="A70" s="38">
        <v>65</v>
      </c>
      <c r="B70" s="173"/>
      <c r="C70" s="173"/>
      <c r="D70" s="135"/>
      <c r="E70" s="135"/>
      <c r="F70" s="177"/>
      <c r="G70" s="178"/>
      <c r="H70" s="178"/>
      <c r="I70" s="92" t="str">
        <f t="shared" si="2"/>
        <v/>
      </c>
      <c r="J70" s="138" t="str">
        <f t="shared" si="1"/>
        <v/>
      </c>
      <c r="K70" s="172"/>
    </row>
    <row r="71" spans="1:11" ht="20.100000000000001" customHeight="1" x14ac:dyDescent="0.25">
      <c r="A71" s="38">
        <v>66</v>
      </c>
      <c r="B71" s="173"/>
      <c r="C71" s="173"/>
      <c r="D71" s="135"/>
      <c r="E71" s="135"/>
      <c r="F71" s="177"/>
      <c r="G71" s="178"/>
      <c r="H71" s="178"/>
      <c r="I71" s="92" t="str">
        <f t="shared" si="2"/>
        <v/>
      </c>
      <c r="J71" s="138" t="str">
        <f t="shared" ref="J71:J134" si="3">IF(H71="","",IF(E71="Salaire technicien",MIN(60000/1607*H71,60000),IF(E71="Salaire ingénieur",MIN(80000/1607*H71,80000))))</f>
        <v/>
      </c>
      <c r="K71" s="172"/>
    </row>
    <row r="72" spans="1:11" ht="20.100000000000001" customHeight="1" x14ac:dyDescent="0.25">
      <c r="A72" s="38">
        <v>67</v>
      </c>
      <c r="B72" s="173"/>
      <c r="C72" s="173"/>
      <c r="D72" s="135"/>
      <c r="E72" s="135"/>
      <c r="F72" s="177"/>
      <c r="G72" s="178"/>
      <c r="H72" s="178"/>
      <c r="I72" s="92" t="str">
        <f t="shared" si="2"/>
        <v/>
      </c>
      <c r="J72" s="138" t="str">
        <f t="shared" si="3"/>
        <v/>
      </c>
      <c r="K72" s="172"/>
    </row>
    <row r="73" spans="1:11" ht="20.100000000000001" customHeight="1" x14ac:dyDescent="0.25">
      <c r="A73" s="38">
        <v>68</v>
      </c>
      <c r="B73" s="173"/>
      <c r="C73" s="173"/>
      <c r="D73" s="135"/>
      <c r="E73" s="135"/>
      <c r="F73" s="177"/>
      <c r="G73" s="178"/>
      <c r="H73" s="178"/>
      <c r="I73" s="92" t="str">
        <f t="shared" si="2"/>
        <v/>
      </c>
      <c r="J73" s="138" t="str">
        <f t="shared" si="3"/>
        <v/>
      </c>
      <c r="K73" s="172"/>
    </row>
    <row r="74" spans="1:11" ht="20.100000000000001" customHeight="1" x14ac:dyDescent="0.25">
      <c r="A74" s="38">
        <v>69</v>
      </c>
      <c r="B74" s="173"/>
      <c r="C74" s="173"/>
      <c r="D74" s="135"/>
      <c r="E74" s="135"/>
      <c r="F74" s="177"/>
      <c r="G74" s="178"/>
      <c r="H74" s="178"/>
      <c r="I74" s="92" t="str">
        <f t="shared" si="2"/>
        <v/>
      </c>
      <c r="J74" s="138" t="str">
        <f t="shared" si="3"/>
        <v/>
      </c>
      <c r="K74" s="172"/>
    </row>
    <row r="75" spans="1:11" ht="20.100000000000001" customHeight="1" x14ac:dyDescent="0.25">
      <c r="A75" s="38">
        <v>70</v>
      </c>
      <c r="B75" s="173"/>
      <c r="C75" s="173"/>
      <c r="D75" s="135"/>
      <c r="E75" s="135"/>
      <c r="F75" s="177"/>
      <c r="G75" s="178"/>
      <c r="H75" s="178"/>
      <c r="I75" s="92" t="str">
        <f t="shared" si="2"/>
        <v/>
      </c>
      <c r="J75" s="138" t="str">
        <f t="shared" si="3"/>
        <v/>
      </c>
      <c r="K75" s="172"/>
    </row>
    <row r="76" spans="1:11" ht="20.100000000000001" customHeight="1" x14ac:dyDescent="0.25">
      <c r="A76" s="38">
        <v>71</v>
      </c>
      <c r="B76" s="173"/>
      <c r="C76" s="173"/>
      <c r="D76" s="135"/>
      <c r="E76" s="135"/>
      <c r="F76" s="177"/>
      <c r="G76" s="178"/>
      <c r="H76" s="178"/>
      <c r="I76" s="92" t="str">
        <f t="shared" si="2"/>
        <v/>
      </c>
      <c r="J76" s="138" t="str">
        <f t="shared" si="3"/>
        <v/>
      </c>
      <c r="K76" s="172"/>
    </row>
    <row r="77" spans="1:11" ht="20.100000000000001" customHeight="1" x14ac:dyDescent="0.25">
      <c r="A77" s="38">
        <v>72</v>
      </c>
      <c r="B77" s="173"/>
      <c r="C77" s="173"/>
      <c r="D77" s="135"/>
      <c r="E77" s="135"/>
      <c r="F77" s="177"/>
      <c r="G77" s="178"/>
      <c r="H77" s="178"/>
      <c r="I77" s="92" t="str">
        <f t="shared" si="2"/>
        <v/>
      </c>
      <c r="J77" s="138" t="str">
        <f t="shared" si="3"/>
        <v/>
      </c>
      <c r="K77" s="172"/>
    </row>
    <row r="78" spans="1:11" ht="20.100000000000001" customHeight="1" x14ac:dyDescent="0.25">
      <c r="A78" s="38">
        <v>73</v>
      </c>
      <c r="B78" s="173"/>
      <c r="C78" s="173"/>
      <c r="D78" s="135"/>
      <c r="E78" s="135"/>
      <c r="F78" s="177"/>
      <c r="G78" s="178"/>
      <c r="H78" s="178"/>
      <c r="I78" s="92" t="str">
        <f t="shared" si="2"/>
        <v/>
      </c>
      <c r="J78" s="138" t="str">
        <f t="shared" si="3"/>
        <v/>
      </c>
      <c r="K78" s="172"/>
    </row>
    <row r="79" spans="1:11" ht="20.100000000000001" customHeight="1" x14ac:dyDescent="0.25">
      <c r="A79" s="38">
        <v>74</v>
      </c>
      <c r="B79" s="173"/>
      <c r="C79" s="173"/>
      <c r="D79" s="135"/>
      <c r="E79" s="135"/>
      <c r="F79" s="177"/>
      <c r="G79" s="178"/>
      <c r="H79" s="178"/>
      <c r="I79" s="92" t="str">
        <f t="shared" si="2"/>
        <v/>
      </c>
      <c r="J79" s="138" t="str">
        <f t="shared" si="3"/>
        <v/>
      </c>
      <c r="K79" s="172"/>
    </row>
    <row r="80" spans="1:11" ht="20.100000000000001" customHeight="1" x14ac:dyDescent="0.25">
      <c r="A80" s="38">
        <v>75</v>
      </c>
      <c r="B80" s="173"/>
      <c r="C80" s="173"/>
      <c r="D80" s="135"/>
      <c r="E80" s="135"/>
      <c r="F80" s="177"/>
      <c r="G80" s="178"/>
      <c r="H80" s="178"/>
      <c r="I80" s="92" t="str">
        <f t="shared" si="2"/>
        <v/>
      </c>
      <c r="J80" s="138" t="str">
        <f t="shared" si="3"/>
        <v/>
      </c>
      <c r="K80" s="172"/>
    </row>
    <row r="81" spans="1:11" ht="20.100000000000001" customHeight="1" x14ac:dyDescent="0.25">
      <c r="A81" s="38">
        <v>76</v>
      </c>
      <c r="B81" s="173"/>
      <c r="C81" s="173"/>
      <c r="D81" s="135"/>
      <c r="E81" s="135"/>
      <c r="F81" s="177"/>
      <c r="G81" s="178"/>
      <c r="H81" s="178"/>
      <c r="I81" s="92" t="str">
        <f t="shared" si="2"/>
        <v/>
      </c>
      <c r="J81" s="138" t="str">
        <f t="shared" si="3"/>
        <v/>
      </c>
      <c r="K81" s="172"/>
    </row>
    <row r="82" spans="1:11" ht="20.100000000000001" customHeight="1" x14ac:dyDescent="0.25">
      <c r="A82" s="38">
        <v>77</v>
      </c>
      <c r="B82" s="173"/>
      <c r="C82" s="173"/>
      <c r="D82" s="135"/>
      <c r="E82" s="135"/>
      <c r="F82" s="177"/>
      <c r="G82" s="178"/>
      <c r="H82" s="178"/>
      <c r="I82" s="92" t="str">
        <f t="shared" si="2"/>
        <v/>
      </c>
      <c r="J82" s="138" t="str">
        <f t="shared" si="3"/>
        <v/>
      </c>
      <c r="K82" s="172"/>
    </row>
    <row r="83" spans="1:11" ht="20.100000000000001" customHeight="1" x14ac:dyDescent="0.25">
      <c r="A83" s="38">
        <v>78</v>
      </c>
      <c r="B83" s="173"/>
      <c r="C83" s="173"/>
      <c r="D83" s="135"/>
      <c r="E83" s="135"/>
      <c r="F83" s="177"/>
      <c r="G83" s="178"/>
      <c r="H83" s="178"/>
      <c r="I83" s="92" t="str">
        <f t="shared" si="2"/>
        <v/>
      </c>
      <c r="J83" s="138" t="str">
        <f t="shared" si="3"/>
        <v/>
      </c>
      <c r="K83" s="172"/>
    </row>
    <row r="84" spans="1:11" ht="20.100000000000001" customHeight="1" x14ac:dyDescent="0.25">
      <c r="A84" s="38">
        <v>79</v>
      </c>
      <c r="B84" s="173"/>
      <c r="C84" s="173"/>
      <c r="D84" s="135"/>
      <c r="E84" s="135"/>
      <c r="F84" s="177"/>
      <c r="G84" s="178"/>
      <c r="H84" s="178"/>
      <c r="I84" s="92" t="str">
        <f t="shared" si="2"/>
        <v/>
      </c>
      <c r="J84" s="138" t="str">
        <f t="shared" si="3"/>
        <v/>
      </c>
      <c r="K84" s="172"/>
    </row>
    <row r="85" spans="1:11" ht="20.100000000000001" customHeight="1" x14ac:dyDescent="0.25">
      <c r="A85" s="38">
        <v>80</v>
      </c>
      <c r="B85" s="173"/>
      <c r="C85" s="173"/>
      <c r="D85" s="135"/>
      <c r="E85" s="135"/>
      <c r="F85" s="177"/>
      <c r="G85" s="178"/>
      <c r="H85" s="178"/>
      <c r="I85" s="92" t="str">
        <f t="shared" si="2"/>
        <v/>
      </c>
      <c r="J85" s="138" t="str">
        <f t="shared" si="3"/>
        <v/>
      </c>
      <c r="K85" s="172"/>
    </row>
    <row r="86" spans="1:11" ht="20.100000000000001" customHeight="1" x14ac:dyDescent="0.25">
      <c r="A86" s="38">
        <v>81</v>
      </c>
      <c r="B86" s="173"/>
      <c r="C86" s="173"/>
      <c r="D86" s="135"/>
      <c r="E86" s="135"/>
      <c r="F86" s="177"/>
      <c r="G86" s="178"/>
      <c r="H86" s="178"/>
      <c r="I86" s="92" t="str">
        <f t="shared" si="2"/>
        <v/>
      </c>
      <c r="J86" s="138" t="str">
        <f t="shared" si="3"/>
        <v/>
      </c>
      <c r="K86" s="172"/>
    </row>
    <row r="87" spans="1:11" ht="20.100000000000001" customHeight="1" x14ac:dyDescent="0.25">
      <c r="A87" s="38">
        <v>82</v>
      </c>
      <c r="B87" s="173"/>
      <c r="C87" s="173"/>
      <c r="D87" s="135"/>
      <c r="E87" s="135"/>
      <c r="F87" s="177"/>
      <c r="G87" s="178"/>
      <c r="H87" s="178"/>
      <c r="I87" s="92" t="str">
        <f t="shared" si="2"/>
        <v/>
      </c>
      <c r="J87" s="138" t="str">
        <f t="shared" si="3"/>
        <v/>
      </c>
      <c r="K87" s="172"/>
    </row>
    <row r="88" spans="1:11" ht="20.100000000000001" customHeight="1" x14ac:dyDescent="0.25">
      <c r="A88" s="38">
        <v>83</v>
      </c>
      <c r="B88" s="173"/>
      <c r="C88" s="173"/>
      <c r="D88" s="135"/>
      <c r="E88" s="135"/>
      <c r="F88" s="177"/>
      <c r="G88" s="178"/>
      <c r="H88" s="178"/>
      <c r="I88" s="92" t="str">
        <f t="shared" si="2"/>
        <v/>
      </c>
      <c r="J88" s="138" t="str">
        <f t="shared" si="3"/>
        <v/>
      </c>
      <c r="K88" s="172"/>
    </row>
    <row r="89" spans="1:11" ht="20.100000000000001" customHeight="1" x14ac:dyDescent="0.25">
      <c r="A89" s="38">
        <v>84</v>
      </c>
      <c r="B89" s="173"/>
      <c r="C89" s="173"/>
      <c r="D89" s="135"/>
      <c r="E89" s="135"/>
      <c r="F89" s="177"/>
      <c r="G89" s="178"/>
      <c r="H89" s="178"/>
      <c r="I89" s="92" t="str">
        <f t="shared" si="2"/>
        <v/>
      </c>
      <c r="J89" s="138" t="str">
        <f t="shared" si="3"/>
        <v/>
      </c>
      <c r="K89" s="172"/>
    </row>
    <row r="90" spans="1:11" ht="20.100000000000001" customHeight="1" x14ac:dyDescent="0.25">
      <c r="A90" s="38">
        <v>85</v>
      </c>
      <c r="B90" s="173"/>
      <c r="C90" s="173"/>
      <c r="D90" s="135"/>
      <c r="E90" s="135"/>
      <c r="F90" s="177"/>
      <c r="G90" s="178"/>
      <c r="H90" s="178"/>
      <c r="I90" s="92" t="str">
        <f t="shared" si="2"/>
        <v/>
      </c>
      <c r="J90" s="138" t="str">
        <f t="shared" si="3"/>
        <v/>
      </c>
      <c r="K90" s="172"/>
    </row>
    <row r="91" spans="1:11" ht="20.100000000000001" customHeight="1" x14ac:dyDescent="0.25">
      <c r="A91" s="38">
        <v>86</v>
      </c>
      <c r="B91" s="173"/>
      <c r="C91" s="173"/>
      <c r="D91" s="135"/>
      <c r="E91" s="135"/>
      <c r="F91" s="177"/>
      <c r="G91" s="178"/>
      <c r="H91" s="178"/>
      <c r="I91" s="92" t="str">
        <f t="shared" si="2"/>
        <v/>
      </c>
      <c r="J91" s="138" t="str">
        <f t="shared" si="3"/>
        <v/>
      </c>
      <c r="K91" s="172"/>
    </row>
    <row r="92" spans="1:11" ht="20.100000000000001" customHeight="1" x14ac:dyDescent="0.25">
      <c r="A92" s="38">
        <v>87</v>
      </c>
      <c r="B92" s="173"/>
      <c r="C92" s="173"/>
      <c r="D92" s="135"/>
      <c r="E92" s="135"/>
      <c r="F92" s="177"/>
      <c r="G92" s="178"/>
      <c r="H92" s="178"/>
      <c r="I92" s="92" t="str">
        <f t="shared" si="2"/>
        <v/>
      </c>
      <c r="J92" s="138" t="str">
        <f t="shared" si="3"/>
        <v/>
      </c>
      <c r="K92" s="172"/>
    </row>
    <row r="93" spans="1:11" ht="20.100000000000001" customHeight="1" x14ac:dyDescent="0.25">
      <c r="A93" s="38">
        <v>88</v>
      </c>
      <c r="B93" s="173"/>
      <c r="C93" s="173"/>
      <c r="D93" s="135"/>
      <c r="E93" s="135"/>
      <c r="F93" s="177"/>
      <c r="G93" s="178"/>
      <c r="H93" s="178"/>
      <c r="I93" s="92" t="str">
        <f t="shared" si="2"/>
        <v/>
      </c>
      <c r="J93" s="138" t="str">
        <f t="shared" si="3"/>
        <v/>
      </c>
      <c r="K93" s="172"/>
    </row>
    <row r="94" spans="1:11" ht="20.100000000000001" customHeight="1" x14ac:dyDescent="0.25">
      <c r="A94" s="38">
        <v>89</v>
      </c>
      <c r="B94" s="173"/>
      <c r="C94" s="173"/>
      <c r="D94" s="135"/>
      <c r="E94" s="135"/>
      <c r="F94" s="177"/>
      <c r="G94" s="178"/>
      <c r="H94" s="178"/>
      <c r="I94" s="92" t="str">
        <f t="shared" si="2"/>
        <v/>
      </c>
      <c r="J94" s="138" t="str">
        <f t="shared" si="3"/>
        <v/>
      </c>
      <c r="K94" s="172"/>
    </row>
    <row r="95" spans="1:11" ht="20.100000000000001" customHeight="1" x14ac:dyDescent="0.25">
      <c r="A95" s="38">
        <v>90</v>
      </c>
      <c r="B95" s="173"/>
      <c r="C95" s="173"/>
      <c r="D95" s="135"/>
      <c r="E95" s="135"/>
      <c r="F95" s="177"/>
      <c r="G95" s="178"/>
      <c r="H95" s="178"/>
      <c r="I95" s="92" t="str">
        <f t="shared" si="2"/>
        <v/>
      </c>
      <c r="J95" s="138" t="str">
        <f t="shared" si="3"/>
        <v/>
      </c>
      <c r="K95" s="172"/>
    </row>
    <row r="96" spans="1:11" ht="20.100000000000001" customHeight="1" x14ac:dyDescent="0.25">
      <c r="A96" s="38">
        <v>91</v>
      </c>
      <c r="B96" s="173"/>
      <c r="C96" s="173"/>
      <c r="D96" s="135"/>
      <c r="E96" s="135"/>
      <c r="F96" s="177"/>
      <c r="G96" s="178"/>
      <c r="H96" s="178"/>
      <c r="I96" s="92" t="str">
        <f t="shared" si="2"/>
        <v/>
      </c>
      <c r="J96" s="138" t="str">
        <f t="shared" si="3"/>
        <v/>
      </c>
      <c r="K96" s="172"/>
    </row>
    <row r="97" spans="1:11" ht="20.100000000000001" customHeight="1" x14ac:dyDescent="0.25">
      <c r="A97" s="38">
        <v>92</v>
      </c>
      <c r="B97" s="173"/>
      <c r="C97" s="173"/>
      <c r="D97" s="135"/>
      <c r="E97" s="135"/>
      <c r="F97" s="177"/>
      <c r="G97" s="178"/>
      <c r="H97" s="178"/>
      <c r="I97" s="92" t="str">
        <f t="shared" si="2"/>
        <v/>
      </c>
      <c r="J97" s="138" t="str">
        <f t="shared" si="3"/>
        <v/>
      </c>
      <c r="K97" s="172"/>
    </row>
    <row r="98" spans="1:11" ht="20.100000000000001" customHeight="1" x14ac:dyDescent="0.25">
      <c r="A98" s="38">
        <v>93</v>
      </c>
      <c r="B98" s="173"/>
      <c r="C98" s="173"/>
      <c r="D98" s="135"/>
      <c r="E98" s="135"/>
      <c r="F98" s="177"/>
      <c r="G98" s="178"/>
      <c r="H98" s="178"/>
      <c r="I98" s="92" t="str">
        <f t="shared" si="2"/>
        <v/>
      </c>
      <c r="J98" s="138" t="str">
        <f t="shared" si="3"/>
        <v/>
      </c>
      <c r="K98" s="172"/>
    </row>
    <row r="99" spans="1:11" ht="20.100000000000001" customHeight="1" x14ac:dyDescent="0.25">
      <c r="A99" s="38">
        <v>94</v>
      </c>
      <c r="B99" s="173"/>
      <c r="C99" s="173"/>
      <c r="D99" s="135"/>
      <c r="E99" s="135"/>
      <c r="F99" s="177"/>
      <c r="G99" s="178"/>
      <c r="H99" s="178"/>
      <c r="I99" s="92" t="str">
        <f t="shared" si="2"/>
        <v/>
      </c>
      <c r="J99" s="138" t="str">
        <f t="shared" si="3"/>
        <v/>
      </c>
      <c r="K99" s="172"/>
    </row>
    <row r="100" spans="1:11" ht="20.100000000000001" customHeight="1" x14ac:dyDescent="0.25">
      <c r="A100" s="38">
        <v>95</v>
      </c>
      <c r="B100" s="173"/>
      <c r="C100" s="173"/>
      <c r="D100" s="135"/>
      <c r="E100" s="135"/>
      <c r="F100" s="177"/>
      <c r="G100" s="178"/>
      <c r="H100" s="178"/>
      <c r="I100" s="92" t="str">
        <f t="shared" si="2"/>
        <v/>
      </c>
      <c r="J100" s="138" t="str">
        <f t="shared" si="3"/>
        <v/>
      </c>
      <c r="K100" s="172"/>
    </row>
    <row r="101" spans="1:11" ht="20.100000000000001" customHeight="1" x14ac:dyDescent="0.25">
      <c r="A101" s="38">
        <v>96</v>
      </c>
      <c r="B101" s="173"/>
      <c r="C101" s="173"/>
      <c r="D101" s="135"/>
      <c r="E101" s="135"/>
      <c r="F101" s="177"/>
      <c r="G101" s="178"/>
      <c r="H101" s="178"/>
      <c r="I101" s="92" t="str">
        <f t="shared" si="2"/>
        <v/>
      </c>
      <c r="J101" s="138" t="str">
        <f t="shared" si="3"/>
        <v/>
      </c>
      <c r="K101" s="172"/>
    </row>
    <row r="102" spans="1:11" ht="20.100000000000001" customHeight="1" x14ac:dyDescent="0.25">
      <c r="A102" s="38">
        <v>97</v>
      </c>
      <c r="B102" s="173"/>
      <c r="C102" s="173"/>
      <c r="D102" s="135"/>
      <c r="E102" s="135"/>
      <c r="F102" s="177"/>
      <c r="G102" s="178"/>
      <c r="H102" s="178"/>
      <c r="I102" s="92" t="str">
        <f t="shared" si="2"/>
        <v/>
      </c>
      <c r="J102" s="138" t="str">
        <f t="shared" si="3"/>
        <v/>
      </c>
      <c r="K102" s="172"/>
    </row>
    <row r="103" spans="1:11" ht="20.100000000000001" customHeight="1" x14ac:dyDescent="0.25">
      <c r="A103" s="38">
        <v>98</v>
      </c>
      <c r="B103" s="173"/>
      <c r="C103" s="173"/>
      <c r="D103" s="135"/>
      <c r="E103" s="135"/>
      <c r="F103" s="177"/>
      <c r="G103" s="178"/>
      <c r="H103" s="178"/>
      <c r="I103" s="92" t="str">
        <f t="shared" si="2"/>
        <v/>
      </c>
      <c r="J103" s="138" t="str">
        <f t="shared" si="3"/>
        <v/>
      </c>
      <c r="K103" s="172"/>
    </row>
    <row r="104" spans="1:11" ht="20.100000000000001" customHeight="1" x14ac:dyDescent="0.25">
      <c r="A104" s="38">
        <v>99</v>
      </c>
      <c r="B104" s="173"/>
      <c r="C104" s="173"/>
      <c r="D104" s="135"/>
      <c r="E104" s="135"/>
      <c r="F104" s="177"/>
      <c r="G104" s="178"/>
      <c r="H104" s="178"/>
      <c r="I104" s="92" t="str">
        <f t="shared" si="2"/>
        <v/>
      </c>
      <c r="J104" s="138" t="str">
        <f t="shared" si="3"/>
        <v/>
      </c>
      <c r="K104" s="172"/>
    </row>
    <row r="105" spans="1:11" ht="20.100000000000001" customHeight="1" x14ac:dyDescent="0.25">
      <c r="A105" s="38">
        <v>100</v>
      </c>
      <c r="B105" s="173"/>
      <c r="C105" s="173"/>
      <c r="D105" s="135"/>
      <c r="E105" s="135"/>
      <c r="F105" s="177"/>
      <c r="G105" s="178"/>
      <c r="H105" s="178"/>
      <c r="I105" s="92" t="str">
        <f t="shared" si="2"/>
        <v/>
      </c>
      <c r="J105" s="138" t="str">
        <f t="shared" si="3"/>
        <v/>
      </c>
      <c r="K105" s="172"/>
    </row>
    <row r="106" spans="1:11" ht="20.100000000000001" customHeight="1" x14ac:dyDescent="0.25">
      <c r="A106" s="38">
        <v>101</v>
      </c>
      <c r="B106" s="173"/>
      <c r="C106" s="173"/>
      <c r="D106" s="135"/>
      <c r="E106" s="135"/>
      <c r="F106" s="177"/>
      <c r="G106" s="178"/>
      <c r="H106" s="178"/>
      <c r="I106" s="92" t="str">
        <f t="shared" si="2"/>
        <v/>
      </c>
      <c r="J106" s="138" t="str">
        <f t="shared" si="3"/>
        <v/>
      </c>
      <c r="K106" s="172"/>
    </row>
    <row r="107" spans="1:11" ht="20.100000000000001" customHeight="1" x14ac:dyDescent="0.25">
      <c r="A107" s="38">
        <v>102</v>
      </c>
      <c r="B107" s="173"/>
      <c r="C107" s="173"/>
      <c r="D107" s="135"/>
      <c r="E107" s="135"/>
      <c r="F107" s="177"/>
      <c r="G107" s="178"/>
      <c r="H107" s="178"/>
      <c r="I107" s="92" t="str">
        <f t="shared" si="2"/>
        <v/>
      </c>
      <c r="J107" s="138" t="str">
        <f t="shared" si="3"/>
        <v/>
      </c>
      <c r="K107" s="172"/>
    </row>
    <row r="108" spans="1:11" ht="20.100000000000001" customHeight="1" x14ac:dyDescent="0.25">
      <c r="A108" s="38">
        <v>103</v>
      </c>
      <c r="B108" s="173"/>
      <c r="C108" s="173"/>
      <c r="D108" s="135"/>
      <c r="E108" s="135"/>
      <c r="F108" s="177"/>
      <c r="G108" s="178"/>
      <c r="H108" s="178"/>
      <c r="I108" s="92" t="str">
        <f t="shared" si="2"/>
        <v/>
      </c>
      <c r="J108" s="138" t="str">
        <f t="shared" si="3"/>
        <v/>
      </c>
      <c r="K108" s="172"/>
    </row>
    <row r="109" spans="1:11" ht="20.100000000000001" customHeight="1" x14ac:dyDescent="0.25">
      <c r="A109" s="38">
        <v>104</v>
      </c>
      <c r="B109" s="173"/>
      <c r="C109" s="173"/>
      <c r="D109" s="135"/>
      <c r="E109" s="135"/>
      <c r="F109" s="177"/>
      <c r="G109" s="178"/>
      <c r="H109" s="178"/>
      <c r="I109" s="92" t="str">
        <f t="shared" si="2"/>
        <v/>
      </c>
      <c r="J109" s="138" t="str">
        <f t="shared" si="3"/>
        <v/>
      </c>
      <c r="K109" s="172"/>
    </row>
    <row r="110" spans="1:11" ht="20.100000000000001" customHeight="1" x14ac:dyDescent="0.25">
      <c r="A110" s="38">
        <v>105</v>
      </c>
      <c r="B110" s="173"/>
      <c r="C110" s="173"/>
      <c r="D110" s="135"/>
      <c r="E110" s="135"/>
      <c r="F110" s="177"/>
      <c r="G110" s="178"/>
      <c r="H110" s="178"/>
      <c r="I110" s="92" t="str">
        <f t="shared" si="2"/>
        <v/>
      </c>
      <c r="J110" s="138" t="str">
        <f t="shared" si="3"/>
        <v/>
      </c>
      <c r="K110" s="172"/>
    </row>
    <row r="111" spans="1:11" ht="20.100000000000001" customHeight="1" x14ac:dyDescent="0.25">
      <c r="A111" s="38">
        <v>106</v>
      </c>
      <c r="B111" s="173"/>
      <c r="C111" s="173"/>
      <c r="D111" s="135"/>
      <c r="E111" s="135"/>
      <c r="F111" s="177"/>
      <c r="G111" s="178"/>
      <c r="H111" s="178"/>
      <c r="I111" s="92" t="str">
        <f t="shared" si="2"/>
        <v/>
      </c>
      <c r="J111" s="138" t="str">
        <f t="shared" si="3"/>
        <v/>
      </c>
      <c r="K111" s="172"/>
    </row>
    <row r="112" spans="1:11" ht="20.100000000000001" customHeight="1" x14ac:dyDescent="0.25">
      <c r="A112" s="38">
        <v>107</v>
      </c>
      <c r="B112" s="173"/>
      <c r="C112" s="173"/>
      <c r="D112" s="135"/>
      <c r="E112" s="135"/>
      <c r="F112" s="177"/>
      <c r="G112" s="178"/>
      <c r="H112" s="178"/>
      <c r="I112" s="92" t="str">
        <f t="shared" si="2"/>
        <v/>
      </c>
      <c r="J112" s="138" t="str">
        <f t="shared" si="3"/>
        <v/>
      </c>
      <c r="K112" s="172"/>
    </row>
    <row r="113" spans="1:11" ht="20.100000000000001" customHeight="1" x14ac:dyDescent="0.25">
      <c r="A113" s="38">
        <v>108</v>
      </c>
      <c r="B113" s="173"/>
      <c r="C113" s="173"/>
      <c r="D113" s="135"/>
      <c r="E113" s="135"/>
      <c r="F113" s="177"/>
      <c r="G113" s="178"/>
      <c r="H113" s="178"/>
      <c r="I113" s="92" t="str">
        <f t="shared" si="2"/>
        <v/>
      </c>
      <c r="J113" s="138" t="str">
        <f t="shared" si="3"/>
        <v/>
      </c>
      <c r="K113" s="172"/>
    </row>
    <row r="114" spans="1:11" ht="20.100000000000001" customHeight="1" x14ac:dyDescent="0.25">
      <c r="A114" s="38">
        <v>109</v>
      </c>
      <c r="B114" s="173"/>
      <c r="C114" s="173"/>
      <c r="D114" s="135"/>
      <c r="E114" s="135"/>
      <c r="F114" s="177"/>
      <c r="G114" s="178"/>
      <c r="H114" s="178"/>
      <c r="I114" s="92" t="str">
        <f t="shared" si="2"/>
        <v/>
      </c>
      <c r="J114" s="138" t="str">
        <f t="shared" si="3"/>
        <v/>
      </c>
      <c r="K114" s="172"/>
    </row>
    <row r="115" spans="1:11" ht="20.100000000000001" customHeight="1" x14ac:dyDescent="0.25">
      <c r="A115" s="38">
        <v>110</v>
      </c>
      <c r="B115" s="173"/>
      <c r="C115" s="173"/>
      <c r="D115" s="135"/>
      <c r="E115" s="135"/>
      <c r="F115" s="177"/>
      <c r="G115" s="178"/>
      <c r="H115" s="178"/>
      <c r="I115" s="92" t="str">
        <f t="shared" si="2"/>
        <v/>
      </c>
      <c r="J115" s="138" t="str">
        <f t="shared" si="3"/>
        <v/>
      </c>
      <c r="K115" s="172"/>
    </row>
    <row r="116" spans="1:11" ht="20.100000000000001" customHeight="1" x14ac:dyDescent="0.25">
      <c r="A116" s="38">
        <v>111</v>
      </c>
      <c r="B116" s="173"/>
      <c r="C116" s="173"/>
      <c r="D116" s="135"/>
      <c r="E116" s="135"/>
      <c r="F116" s="177"/>
      <c r="G116" s="178"/>
      <c r="H116" s="178"/>
      <c r="I116" s="92" t="str">
        <f t="shared" si="2"/>
        <v/>
      </c>
      <c r="J116" s="138" t="str">
        <f t="shared" si="3"/>
        <v/>
      </c>
      <c r="K116" s="172"/>
    </row>
    <row r="117" spans="1:11" ht="20.100000000000001" customHeight="1" x14ac:dyDescent="0.25">
      <c r="A117" s="38">
        <v>112</v>
      </c>
      <c r="B117" s="173"/>
      <c r="C117" s="173"/>
      <c r="D117" s="135"/>
      <c r="E117" s="135"/>
      <c r="F117" s="177"/>
      <c r="G117" s="178"/>
      <c r="H117" s="178"/>
      <c r="I117" s="92" t="str">
        <f t="shared" si="2"/>
        <v/>
      </c>
      <c r="J117" s="138" t="str">
        <f t="shared" si="3"/>
        <v/>
      </c>
      <c r="K117" s="172"/>
    </row>
    <row r="118" spans="1:11" ht="20.100000000000001" customHeight="1" x14ac:dyDescent="0.25">
      <c r="A118" s="38">
        <v>113</v>
      </c>
      <c r="B118" s="173"/>
      <c r="C118" s="173"/>
      <c r="D118" s="135"/>
      <c r="E118" s="135"/>
      <c r="F118" s="177"/>
      <c r="G118" s="178"/>
      <c r="H118" s="178"/>
      <c r="I118" s="92" t="str">
        <f t="shared" si="2"/>
        <v/>
      </c>
      <c r="J118" s="138" t="str">
        <f t="shared" si="3"/>
        <v/>
      </c>
      <c r="K118" s="172"/>
    </row>
    <row r="119" spans="1:11" ht="20.100000000000001" customHeight="1" x14ac:dyDescent="0.25">
      <c r="A119" s="38">
        <v>114</v>
      </c>
      <c r="B119" s="173"/>
      <c r="C119" s="173"/>
      <c r="D119" s="135"/>
      <c r="E119" s="135"/>
      <c r="F119" s="177"/>
      <c r="G119" s="178"/>
      <c r="H119" s="178"/>
      <c r="I119" s="92" t="str">
        <f t="shared" si="2"/>
        <v/>
      </c>
      <c r="J119" s="138" t="str">
        <f t="shared" si="3"/>
        <v/>
      </c>
      <c r="K119" s="172"/>
    </row>
    <row r="120" spans="1:11" ht="20.100000000000001" customHeight="1" x14ac:dyDescent="0.25">
      <c r="A120" s="38">
        <v>115</v>
      </c>
      <c r="B120" s="173"/>
      <c r="C120" s="173"/>
      <c r="D120" s="135"/>
      <c r="E120" s="135"/>
      <c r="F120" s="177"/>
      <c r="G120" s="178"/>
      <c r="H120" s="178"/>
      <c r="I120" s="92" t="str">
        <f t="shared" si="2"/>
        <v/>
      </c>
      <c r="J120" s="138" t="str">
        <f t="shared" si="3"/>
        <v/>
      </c>
      <c r="K120" s="172"/>
    </row>
    <row r="121" spans="1:11" ht="20.100000000000001" customHeight="1" x14ac:dyDescent="0.25">
      <c r="A121" s="38">
        <v>116</v>
      </c>
      <c r="B121" s="173"/>
      <c r="C121" s="173"/>
      <c r="D121" s="135"/>
      <c r="E121" s="135"/>
      <c r="F121" s="177"/>
      <c r="G121" s="178"/>
      <c r="H121" s="178"/>
      <c r="I121" s="92" t="str">
        <f t="shared" si="2"/>
        <v/>
      </c>
      <c r="J121" s="138" t="str">
        <f t="shared" si="3"/>
        <v/>
      </c>
      <c r="K121" s="172"/>
    </row>
    <row r="122" spans="1:11" ht="20.100000000000001" customHeight="1" x14ac:dyDescent="0.25">
      <c r="A122" s="38">
        <v>117</v>
      </c>
      <c r="B122" s="173"/>
      <c r="C122" s="173"/>
      <c r="D122" s="135"/>
      <c r="E122" s="135"/>
      <c r="F122" s="177"/>
      <c r="G122" s="178"/>
      <c r="H122" s="178"/>
      <c r="I122" s="92" t="str">
        <f t="shared" si="2"/>
        <v/>
      </c>
      <c r="J122" s="138" t="str">
        <f t="shared" si="3"/>
        <v/>
      </c>
      <c r="K122" s="172"/>
    </row>
    <row r="123" spans="1:11" ht="20.100000000000001" customHeight="1" x14ac:dyDescent="0.25">
      <c r="A123" s="38">
        <v>118</v>
      </c>
      <c r="B123" s="173"/>
      <c r="C123" s="173"/>
      <c r="D123" s="135"/>
      <c r="E123" s="135"/>
      <c r="F123" s="177"/>
      <c r="G123" s="178"/>
      <c r="H123" s="178"/>
      <c r="I123" s="92" t="str">
        <f t="shared" si="2"/>
        <v/>
      </c>
      <c r="J123" s="138" t="str">
        <f t="shared" si="3"/>
        <v/>
      </c>
      <c r="K123" s="172"/>
    </row>
    <row r="124" spans="1:11" ht="20.100000000000001" customHeight="1" x14ac:dyDescent="0.25">
      <c r="A124" s="38">
        <v>119</v>
      </c>
      <c r="B124" s="173"/>
      <c r="C124" s="173"/>
      <c r="D124" s="135"/>
      <c r="E124" s="135"/>
      <c r="F124" s="177"/>
      <c r="G124" s="178"/>
      <c r="H124" s="178"/>
      <c r="I124" s="92" t="str">
        <f t="shared" si="2"/>
        <v/>
      </c>
      <c r="J124" s="138" t="str">
        <f t="shared" si="3"/>
        <v/>
      </c>
      <c r="K124" s="172"/>
    </row>
    <row r="125" spans="1:11" ht="20.100000000000001" customHeight="1" x14ac:dyDescent="0.25">
      <c r="A125" s="38">
        <v>120</v>
      </c>
      <c r="B125" s="173"/>
      <c r="C125" s="173"/>
      <c r="D125" s="135"/>
      <c r="E125" s="135"/>
      <c r="F125" s="177"/>
      <c r="G125" s="178"/>
      <c r="H125" s="178"/>
      <c r="I125" s="92" t="str">
        <f t="shared" si="2"/>
        <v/>
      </c>
      <c r="J125" s="138" t="str">
        <f t="shared" si="3"/>
        <v/>
      </c>
      <c r="K125" s="172"/>
    </row>
    <row r="126" spans="1:11" ht="20.100000000000001" customHeight="1" x14ac:dyDescent="0.25">
      <c r="A126" s="38">
        <v>121</v>
      </c>
      <c r="B126" s="173"/>
      <c r="C126" s="173"/>
      <c r="D126" s="135"/>
      <c r="E126" s="135"/>
      <c r="F126" s="177"/>
      <c r="G126" s="178"/>
      <c r="H126" s="178"/>
      <c r="I126" s="92" t="str">
        <f t="shared" si="2"/>
        <v/>
      </c>
      <c r="J126" s="138" t="str">
        <f t="shared" si="3"/>
        <v/>
      </c>
      <c r="K126" s="172"/>
    </row>
    <row r="127" spans="1:11" ht="20.100000000000001" customHeight="1" x14ac:dyDescent="0.25">
      <c r="A127" s="38">
        <v>122</v>
      </c>
      <c r="B127" s="173"/>
      <c r="C127" s="173"/>
      <c r="D127" s="135"/>
      <c r="E127" s="135"/>
      <c r="F127" s="177"/>
      <c r="G127" s="178"/>
      <c r="H127" s="178"/>
      <c r="I127" s="92" t="str">
        <f t="shared" si="2"/>
        <v/>
      </c>
      <c r="J127" s="138" t="str">
        <f t="shared" si="3"/>
        <v/>
      </c>
      <c r="K127" s="172"/>
    </row>
    <row r="128" spans="1:11" ht="20.100000000000001" customHeight="1" x14ac:dyDescent="0.25">
      <c r="A128" s="38">
        <v>123</v>
      </c>
      <c r="B128" s="173"/>
      <c r="C128" s="173"/>
      <c r="D128" s="135"/>
      <c r="E128" s="135"/>
      <c r="F128" s="177"/>
      <c r="G128" s="178"/>
      <c r="H128" s="178"/>
      <c r="I128" s="92" t="str">
        <f t="shared" si="2"/>
        <v/>
      </c>
      <c r="J128" s="138" t="str">
        <f t="shared" si="3"/>
        <v/>
      </c>
      <c r="K128" s="172"/>
    </row>
    <row r="129" spans="1:11" ht="20.100000000000001" customHeight="1" x14ac:dyDescent="0.25">
      <c r="A129" s="38">
        <v>124</v>
      </c>
      <c r="B129" s="173"/>
      <c r="C129" s="173"/>
      <c r="D129" s="135"/>
      <c r="E129" s="135"/>
      <c r="F129" s="177"/>
      <c r="G129" s="178"/>
      <c r="H129" s="178"/>
      <c r="I129" s="92" t="str">
        <f t="shared" si="2"/>
        <v/>
      </c>
      <c r="J129" s="138" t="str">
        <f t="shared" si="3"/>
        <v/>
      </c>
      <c r="K129" s="172"/>
    </row>
    <row r="130" spans="1:11" ht="20.100000000000001" customHeight="1" x14ac:dyDescent="0.25">
      <c r="A130" s="38">
        <v>125</v>
      </c>
      <c r="B130" s="173"/>
      <c r="C130" s="173"/>
      <c r="D130" s="135"/>
      <c r="E130" s="135"/>
      <c r="F130" s="177"/>
      <c r="G130" s="178"/>
      <c r="H130" s="178"/>
      <c r="I130" s="92" t="str">
        <f t="shared" si="2"/>
        <v/>
      </c>
      <c r="J130" s="138" t="str">
        <f t="shared" si="3"/>
        <v/>
      </c>
      <c r="K130" s="172"/>
    </row>
    <row r="131" spans="1:11" ht="20.100000000000001" customHeight="1" x14ac:dyDescent="0.25">
      <c r="A131" s="38">
        <v>126</v>
      </c>
      <c r="B131" s="173"/>
      <c r="C131" s="173"/>
      <c r="D131" s="135"/>
      <c r="E131" s="135"/>
      <c r="F131" s="177"/>
      <c r="G131" s="178"/>
      <c r="H131" s="178"/>
      <c r="I131" s="92" t="str">
        <f t="shared" si="2"/>
        <v/>
      </c>
      <c r="J131" s="138" t="str">
        <f t="shared" si="3"/>
        <v/>
      </c>
      <c r="K131" s="172"/>
    </row>
    <row r="132" spans="1:11" ht="20.100000000000001" customHeight="1" x14ac:dyDescent="0.25">
      <c r="A132" s="38">
        <v>127</v>
      </c>
      <c r="B132" s="173"/>
      <c r="C132" s="173"/>
      <c r="D132" s="135"/>
      <c r="E132" s="135"/>
      <c r="F132" s="177"/>
      <c r="G132" s="178"/>
      <c r="H132" s="178"/>
      <c r="I132" s="92" t="str">
        <f t="shared" si="2"/>
        <v/>
      </c>
      <c r="J132" s="138" t="str">
        <f t="shared" si="3"/>
        <v/>
      </c>
      <c r="K132" s="172"/>
    </row>
    <row r="133" spans="1:11" ht="20.100000000000001" customHeight="1" x14ac:dyDescent="0.25">
      <c r="A133" s="38">
        <v>128</v>
      </c>
      <c r="B133" s="173"/>
      <c r="C133" s="173"/>
      <c r="D133" s="135"/>
      <c r="E133" s="135"/>
      <c r="F133" s="177"/>
      <c r="G133" s="178"/>
      <c r="H133" s="178"/>
      <c r="I133" s="92" t="str">
        <f t="shared" ref="I133:I196" si="4">IF($E133="","",IF(OR(($F133=0),($G133=0)),0,$F133/$G133*$H133))</f>
        <v/>
      </c>
      <c r="J133" s="138" t="str">
        <f t="shared" si="3"/>
        <v/>
      </c>
      <c r="K133" s="172"/>
    </row>
    <row r="134" spans="1:11" ht="20.100000000000001" customHeight="1" x14ac:dyDescent="0.25">
      <c r="A134" s="38">
        <v>129</v>
      </c>
      <c r="B134" s="173"/>
      <c r="C134" s="173"/>
      <c r="D134" s="135"/>
      <c r="E134" s="135"/>
      <c r="F134" s="177"/>
      <c r="G134" s="178"/>
      <c r="H134" s="178"/>
      <c r="I134" s="92" t="str">
        <f t="shared" si="4"/>
        <v/>
      </c>
      <c r="J134" s="138" t="str">
        <f t="shared" si="3"/>
        <v/>
      </c>
      <c r="K134" s="172"/>
    </row>
    <row r="135" spans="1:11" ht="20.100000000000001" customHeight="1" x14ac:dyDescent="0.25">
      <c r="A135" s="38">
        <v>130</v>
      </c>
      <c r="B135" s="173"/>
      <c r="C135" s="173"/>
      <c r="D135" s="135"/>
      <c r="E135" s="135"/>
      <c r="F135" s="177"/>
      <c r="G135" s="178"/>
      <c r="H135" s="178"/>
      <c r="I135" s="92" t="str">
        <f t="shared" si="4"/>
        <v/>
      </c>
      <c r="J135" s="138" t="str">
        <f t="shared" ref="J135:J198" si="5">IF(H135="","",IF(E135="Salaire technicien",MIN(60000/1607*H135,60000),IF(E135="Salaire ingénieur",MIN(80000/1607*H135,80000))))</f>
        <v/>
      </c>
      <c r="K135" s="172"/>
    </row>
    <row r="136" spans="1:11" ht="20.100000000000001" customHeight="1" x14ac:dyDescent="0.25">
      <c r="A136" s="38">
        <v>131</v>
      </c>
      <c r="B136" s="173"/>
      <c r="C136" s="173"/>
      <c r="D136" s="135"/>
      <c r="E136" s="135"/>
      <c r="F136" s="177"/>
      <c r="G136" s="178"/>
      <c r="H136" s="178"/>
      <c r="I136" s="92" t="str">
        <f t="shared" si="4"/>
        <v/>
      </c>
      <c r="J136" s="138" t="str">
        <f t="shared" si="5"/>
        <v/>
      </c>
      <c r="K136" s="172"/>
    </row>
    <row r="137" spans="1:11" ht="20.100000000000001" customHeight="1" x14ac:dyDescent="0.25">
      <c r="A137" s="38">
        <v>132</v>
      </c>
      <c r="B137" s="173"/>
      <c r="C137" s="173"/>
      <c r="D137" s="135"/>
      <c r="E137" s="135"/>
      <c r="F137" s="177"/>
      <c r="G137" s="178"/>
      <c r="H137" s="178"/>
      <c r="I137" s="92" t="str">
        <f t="shared" si="4"/>
        <v/>
      </c>
      <c r="J137" s="138" t="str">
        <f t="shared" si="5"/>
        <v/>
      </c>
      <c r="K137" s="172"/>
    </row>
    <row r="138" spans="1:11" ht="20.100000000000001" customHeight="1" x14ac:dyDescent="0.25">
      <c r="A138" s="38">
        <v>133</v>
      </c>
      <c r="B138" s="173"/>
      <c r="C138" s="173"/>
      <c r="D138" s="135"/>
      <c r="E138" s="135"/>
      <c r="F138" s="177"/>
      <c r="G138" s="178"/>
      <c r="H138" s="178"/>
      <c r="I138" s="92" t="str">
        <f t="shared" si="4"/>
        <v/>
      </c>
      <c r="J138" s="138" t="str">
        <f t="shared" si="5"/>
        <v/>
      </c>
      <c r="K138" s="172"/>
    </row>
    <row r="139" spans="1:11" ht="20.100000000000001" customHeight="1" x14ac:dyDescent="0.25">
      <c r="A139" s="38">
        <v>134</v>
      </c>
      <c r="B139" s="173"/>
      <c r="C139" s="173"/>
      <c r="D139" s="135"/>
      <c r="E139" s="135"/>
      <c r="F139" s="177"/>
      <c r="G139" s="178"/>
      <c r="H139" s="178"/>
      <c r="I139" s="92" t="str">
        <f t="shared" si="4"/>
        <v/>
      </c>
      <c r="J139" s="138" t="str">
        <f t="shared" si="5"/>
        <v/>
      </c>
      <c r="K139" s="172"/>
    </row>
    <row r="140" spans="1:11" ht="20.100000000000001" customHeight="1" x14ac:dyDescent="0.25">
      <c r="A140" s="38">
        <v>135</v>
      </c>
      <c r="B140" s="173"/>
      <c r="C140" s="173"/>
      <c r="D140" s="135"/>
      <c r="E140" s="135"/>
      <c r="F140" s="177"/>
      <c r="G140" s="178"/>
      <c r="H140" s="178"/>
      <c r="I140" s="92" t="str">
        <f t="shared" si="4"/>
        <v/>
      </c>
      <c r="J140" s="138" t="str">
        <f t="shared" si="5"/>
        <v/>
      </c>
      <c r="K140" s="172"/>
    </row>
    <row r="141" spans="1:11" ht="20.100000000000001" customHeight="1" x14ac:dyDescent="0.25">
      <c r="A141" s="38">
        <v>136</v>
      </c>
      <c r="B141" s="173"/>
      <c r="C141" s="173"/>
      <c r="D141" s="135"/>
      <c r="E141" s="135"/>
      <c r="F141" s="177"/>
      <c r="G141" s="178"/>
      <c r="H141" s="178"/>
      <c r="I141" s="92" t="str">
        <f t="shared" si="4"/>
        <v/>
      </c>
      <c r="J141" s="138" t="str">
        <f t="shared" si="5"/>
        <v/>
      </c>
      <c r="K141" s="172"/>
    </row>
    <row r="142" spans="1:11" ht="20.100000000000001" customHeight="1" x14ac:dyDescent="0.25">
      <c r="A142" s="38">
        <v>137</v>
      </c>
      <c r="B142" s="173"/>
      <c r="C142" s="173"/>
      <c r="D142" s="135"/>
      <c r="E142" s="135"/>
      <c r="F142" s="177"/>
      <c r="G142" s="178"/>
      <c r="H142" s="178"/>
      <c r="I142" s="92" t="str">
        <f t="shared" si="4"/>
        <v/>
      </c>
      <c r="J142" s="138" t="str">
        <f t="shared" si="5"/>
        <v/>
      </c>
      <c r="K142" s="172"/>
    </row>
    <row r="143" spans="1:11" ht="20.100000000000001" customHeight="1" x14ac:dyDescent="0.25">
      <c r="A143" s="38">
        <v>138</v>
      </c>
      <c r="B143" s="173"/>
      <c r="C143" s="173"/>
      <c r="D143" s="135"/>
      <c r="E143" s="135"/>
      <c r="F143" s="177"/>
      <c r="G143" s="178"/>
      <c r="H143" s="178"/>
      <c r="I143" s="92" t="str">
        <f t="shared" si="4"/>
        <v/>
      </c>
      <c r="J143" s="138" t="str">
        <f t="shared" si="5"/>
        <v/>
      </c>
      <c r="K143" s="172"/>
    </row>
    <row r="144" spans="1:11" ht="20.100000000000001" customHeight="1" x14ac:dyDescent="0.25">
      <c r="A144" s="38">
        <v>139</v>
      </c>
      <c r="B144" s="173"/>
      <c r="C144" s="173"/>
      <c r="D144" s="135"/>
      <c r="E144" s="135"/>
      <c r="F144" s="177"/>
      <c r="G144" s="178"/>
      <c r="H144" s="178"/>
      <c r="I144" s="92" t="str">
        <f t="shared" si="4"/>
        <v/>
      </c>
      <c r="J144" s="138" t="str">
        <f t="shared" si="5"/>
        <v/>
      </c>
      <c r="K144" s="172"/>
    </row>
    <row r="145" spans="1:11" ht="20.100000000000001" customHeight="1" x14ac:dyDescent="0.25">
      <c r="A145" s="38">
        <v>140</v>
      </c>
      <c r="B145" s="173"/>
      <c r="C145" s="173"/>
      <c r="D145" s="135"/>
      <c r="E145" s="135"/>
      <c r="F145" s="177"/>
      <c r="G145" s="178"/>
      <c r="H145" s="178"/>
      <c r="I145" s="92" t="str">
        <f t="shared" si="4"/>
        <v/>
      </c>
      <c r="J145" s="138" t="str">
        <f t="shared" si="5"/>
        <v/>
      </c>
      <c r="K145" s="172"/>
    </row>
    <row r="146" spans="1:11" ht="20.100000000000001" customHeight="1" x14ac:dyDescent="0.25">
      <c r="A146" s="38">
        <v>141</v>
      </c>
      <c r="B146" s="173"/>
      <c r="C146" s="173"/>
      <c r="D146" s="135"/>
      <c r="E146" s="135"/>
      <c r="F146" s="177"/>
      <c r="G146" s="178"/>
      <c r="H146" s="178"/>
      <c r="I146" s="92" t="str">
        <f t="shared" si="4"/>
        <v/>
      </c>
      <c r="J146" s="138" t="str">
        <f t="shared" si="5"/>
        <v/>
      </c>
      <c r="K146" s="172"/>
    </row>
    <row r="147" spans="1:11" ht="20.100000000000001" customHeight="1" x14ac:dyDescent="0.25">
      <c r="A147" s="38">
        <v>142</v>
      </c>
      <c r="B147" s="173"/>
      <c r="C147" s="173"/>
      <c r="D147" s="135"/>
      <c r="E147" s="135"/>
      <c r="F147" s="177"/>
      <c r="G147" s="178"/>
      <c r="H147" s="178"/>
      <c r="I147" s="92" t="str">
        <f t="shared" si="4"/>
        <v/>
      </c>
      <c r="J147" s="138" t="str">
        <f t="shared" si="5"/>
        <v/>
      </c>
      <c r="K147" s="172"/>
    </row>
    <row r="148" spans="1:11" ht="20.100000000000001" customHeight="1" x14ac:dyDescent="0.25">
      <c r="A148" s="38">
        <v>143</v>
      </c>
      <c r="B148" s="173"/>
      <c r="C148" s="173"/>
      <c r="D148" s="135"/>
      <c r="E148" s="135"/>
      <c r="F148" s="177"/>
      <c r="G148" s="178"/>
      <c r="H148" s="178"/>
      <c r="I148" s="92" t="str">
        <f t="shared" si="4"/>
        <v/>
      </c>
      <c r="J148" s="138" t="str">
        <f t="shared" si="5"/>
        <v/>
      </c>
      <c r="K148" s="172"/>
    </row>
    <row r="149" spans="1:11" ht="20.100000000000001" customHeight="1" x14ac:dyDescent="0.25">
      <c r="A149" s="38">
        <v>144</v>
      </c>
      <c r="B149" s="173"/>
      <c r="C149" s="173"/>
      <c r="D149" s="135"/>
      <c r="E149" s="135"/>
      <c r="F149" s="177"/>
      <c r="G149" s="178"/>
      <c r="H149" s="178"/>
      <c r="I149" s="92" t="str">
        <f t="shared" si="4"/>
        <v/>
      </c>
      <c r="J149" s="138" t="str">
        <f t="shared" si="5"/>
        <v/>
      </c>
      <c r="K149" s="172"/>
    </row>
    <row r="150" spans="1:11" ht="20.100000000000001" customHeight="1" x14ac:dyDescent="0.25">
      <c r="A150" s="38">
        <v>145</v>
      </c>
      <c r="B150" s="173"/>
      <c r="C150" s="173"/>
      <c r="D150" s="135"/>
      <c r="E150" s="135"/>
      <c r="F150" s="177"/>
      <c r="G150" s="178"/>
      <c r="H150" s="178"/>
      <c r="I150" s="92" t="str">
        <f t="shared" si="4"/>
        <v/>
      </c>
      <c r="J150" s="138" t="str">
        <f t="shared" si="5"/>
        <v/>
      </c>
      <c r="K150" s="172"/>
    </row>
    <row r="151" spans="1:11" ht="20.100000000000001" customHeight="1" x14ac:dyDescent="0.25">
      <c r="A151" s="38">
        <v>146</v>
      </c>
      <c r="B151" s="173"/>
      <c r="C151" s="173"/>
      <c r="D151" s="135"/>
      <c r="E151" s="135"/>
      <c r="F151" s="177"/>
      <c r="G151" s="178"/>
      <c r="H151" s="178"/>
      <c r="I151" s="92" t="str">
        <f t="shared" si="4"/>
        <v/>
      </c>
      <c r="J151" s="138" t="str">
        <f t="shared" si="5"/>
        <v/>
      </c>
      <c r="K151" s="172"/>
    </row>
    <row r="152" spans="1:11" ht="20.100000000000001" customHeight="1" x14ac:dyDescent="0.25">
      <c r="A152" s="38">
        <v>147</v>
      </c>
      <c r="B152" s="173"/>
      <c r="C152" s="173"/>
      <c r="D152" s="135"/>
      <c r="E152" s="135"/>
      <c r="F152" s="177"/>
      <c r="G152" s="178"/>
      <c r="H152" s="178"/>
      <c r="I152" s="92" t="str">
        <f t="shared" si="4"/>
        <v/>
      </c>
      <c r="J152" s="138" t="str">
        <f t="shared" si="5"/>
        <v/>
      </c>
      <c r="K152" s="172"/>
    </row>
    <row r="153" spans="1:11" ht="20.100000000000001" customHeight="1" x14ac:dyDescent="0.25">
      <c r="A153" s="38">
        <v>148</v>
      </c>
      <c r="B153" s="173"/>
      <c r="C153" s="173"/>
      <c r="D153" s="135"/>
      <c r="E153" s="135"/>
      <c r="F153" s="177"/>
      <c r="G153" s="178"/>
      <c r="H153" s="178"/>
      <c r="I153" s="92" t="str">
        <f t="shared" si="4"/>
        <v/>
      </c>
      <c r="J153" s="138" t="str">
        <f t="shared" si="5"/>
        <v/>
      </c>
      <c r="K153" s="172"/>
    </row>
    <row r="154" spans="1:11" ht="20.100000000000001" customHeight="1" x14ac:dyDescent="0.25">
      <c r="A154" s="38">
        <v>149</v>
      </c>
      <c r="B154" s="173"/>
      <c r="C154" s="173"/>
      <c r="D154" s="135"/>
      <c r="E154" s="135"/>
      <c r="F154" s="177"/>
      <c r="G154" s="178"/>
      <c r="H154" s="178"/>
      <c r="I154" s="92" t="str">
        <f t="shared" si="4"/>
        <v/>
      </c>
      <c r="J154" s="138" t="str">
        <f t="shared" si="5"/>
        <v/>
      </c>
      <c r="K154" s="172"/>
    </row>
    <row r="155" spans="1:11" ht="20.100000000000001" customHeight="1" x14ac:dyDescent="0.25">
      <c r="A155" s="38">
        <v>150</v>
      </c>
      <c r="B155" s="173"/>
      <c r="C155" s="173"/>
      <c r="D155" s="135"/>
      <c r="E155" s="135"/>
      <c r="F155" s="177"/>
      <c r="G155" s="178"/>
      <c r="H155" s="178"/>
      <c r="I155" s="92" t="str">
        <f t="shared" si="4"/>
        <v/>
      </c>
      <c r="J155" s="138" t="str">
        <f t="shared" si="5"/>
        <v/>
      </c>
      <c r="K155" s="172"/>
    </row>
    <row r="156" spans="1:11" ht="20.100000000000001" customHeight="1" x14ac:dyDescent="0.25">
      <c r="A156" s="38">
        <v>151</v>
      </c>
      <c r="B156" s="173"/>
      <c r="C156" s="173"/>
      <c r="D156" s="135"/>
      <c r="E156" s="135"/>
      <c r="F156" s="177"/>
      <c r="G156" s="178"/>
      <c r="H156" s="178"/>
      <c r="I156" s="92" t="str">
        <f t="shared" si="4"/>
        <v/>
      </c>
      <c r="J156" s="138" t="str">
        <f t="shared" si="5"/>
        <v/>
      </c>
      <c r="K156" s="172"/>
    </row>
    <row r="157" spans="1:11" ht="20.100000000000001" customHeight="1" x14ac:dyDescent="0.25">
      <c r="A157" s="38">
        <v>152</v>
      </c>
      <c r="B157" s="173"/>
      <c r="C157" s="173"/>
      <c r="D157" s="135"/>
      <c r="E157" s="135"/>
      <c r="F157" s="177"/>
      <c r="G157" s="178"/>
      <c r="H157" s="178"/>
      <c r="I157" s="92" t="str">
        <f t="shared" si="4"/>
        <v/>
      </c>
      <c r="J157" s="138" t="str">
        <f t="shared" si="5"/>
        <v/>
      </c>
      <c r="K157" s="172"/>
    </row>
    <row r="158" spans="1:11" ht="20.100000000000001" customHeight="1" x14ac:dyDescent="0.25">
      <c r="A158" s="38">
        <v>153</v>
      </c>
      <c r="B158" s="173"/>
      <c r="C158" s="173"/>
      <c r="D158" s="135"/>
      <c r="E158" s="135"/>
      <c r="F158" s="177"/>
      <c r="G158" s="178"/>
      <c r="H158" s="178"/>
      <c r="I158" s="92" t="str">
        <f t="shared" si="4"/>
        <v/>
      </c>
      <c r="J158" s="138" t="str">
        <f t="shared" si="5"/>
        <v/>
      </c>
      <c r="K158" s="172"/>
    </row>
    <row r="159" spans="1:11" ht="20.100000000000001" customHeight="1" x14ac:dyDescent="0.25">
      <c r="A159" s="38">
        <v>154</v>
      </c>
      <c r="B159" s="173"/>
      <c r="C159" s="173"/>
      <c r="D159" s="135"/>
      <c r="E159" s="135"/>
      <c r="F159" s="177"/>
      <c r="G159" s="178"/>
      <c r="H159" s="178"/>
      <c r="I159" s="92" t="str">
        <f t="shared" si="4"/>
        <v/>
      </c>
      <c r="J159" s="138" t="str">
        <f t="shared" si="5"/>
        <v/>
      </c>
      <c r="K159" s="172"/>
    </row>
    <row r="160" spans="1:11" ht="20.100000000000001" customHeight="1" x14ac:dyDescent="0.25">
      <c r="A160" s="38">
        <v>155</v>
      </c>
      <c r="B160" s="173"/>
      <c r="C160" s="173"/>
      <c r="D160" s="135"/>
      <c r="E160" s="135"/>
      <c r="F160" s="177"/>
      <c r="G160" s="178"/>
      <c r="H160" s="178"/>
      <c r="I160" s="92" t="str">
        <f t="shared" si="4"/>
        <v/>
      </c>
      <c r="J160" s="138" t="str">
        <f t="shared" si="5"/>
        <v/>
      </c>
      <c r="K160" s="172"/>
    </row>
    <row r="161" spans="1:11" ht="20.100000000000001" customHeight="1" x14ac:dyDescent="0.25">
      <c r="A161" s="38">
        <v>156</v>
      </c>
      <c r="B161" s="173"/>
      <c r="C161" s="173"/>
      <c r="D161" s="135"/>
      <c r="E161" s="135"/>
      <c r="F161" s="177"/>
      <c r="G161" s="178"/>
      <c r="H161" s="178"/>
      <c r="I161" s="92" t="str">
        <f t="shared" si="4"/>
        <v/>
      </c>
      <c r="J161" s="138" t="str">
        <f t="shared" si="5"/>
        <v/>
      </c>
      <c r="K161" s="172"/>
    </row>
    <row r="162" spans="1:11" ht="20.100000000000001" customHeight="1" x14ac:dyDescent="0.25">
      <c r="A162" s="38">
        <v>157</v>
      </c>
      <c r="B162" s="173"/>
      <c r="C162" s="173"/>
      <c r="D162" s="135"/>
      <c r="E162" s="135"/>
      <c r="F162" s="177"/>
      <c r="G162" s="178"/>
      <c r="H162" s="178"/>
      <c r="I162" s="92" t="str">
        <f t="shared" si="4"/>
        <v/>
      </c>
      <c r="J162" s="138" t="str">
        <f t="shared" si="5"/>
        <v/>
      </c>
      <c r="K162" s="172"/>
    </row>
    <row r="163" spans="1:11" ht="20.100000000000001" customHeight="1" x14ac:dyDescent="0.25">
      <c r="A163" s="38">
        <v>158</v>
      </c>
      <c r="B163" s="173"/>
      <c r="C163" s="173"/>
      <c r="D163" s="135"/>
      <c r="E163" s="135"/>
      <c r="F163" s="177"/>
      <c r="G163" s="178"/>
      <c r="H163" s="178"/>
      <c r="I163" s="92" t="str">
        <f t="shared" si="4"/>
        <v/>
      </c>
      <c r="J163" s="138" t="str">
        <f t="shared" si="5"/>
        <v/>
      </c>
      <c r="K163" s="172"/>
    </row>
    <row r="164" spans="1:11" ht="20.100000000000001" customHeight="1" x14ac:dyDescent="0.25">
      <c r="A164" s="38">
        <v>159</v>
      </c>
      <c r="B164" s="173"/>
      <c r="C164" s="173"/>
      <c r="D164" s="135"/>
      <c r="E164" s="135"/>
      <c r="F164" s="177"/>
      <c r="G164" s="178"/>
      <c r="H164" s="178"/>
      <c r="I164" s="92" t="str">
        <f t="shared" si="4"/>
        <v/>
      </c>
      <c r="J164" s="138" t="str">
        <f t="shared" si="5"/>
        <v/>
      </c>
      <c r="K164" s="172"/>
    </row>
    <row r="165" spans="1:11" ht="20.100000000000001" customHeight="1" x14ac:dyDescent="0.25">
      <c r="A165" s="38">
        <v>160</v>
      </c>
      <c r="B165" s="173"/>
      <c r="C165" s="173"/>
      <c r="D165" s="135"/>
      <c r="E165" s="135"/>
      <c r="F165" s="177"/>
      <c r="G165" s="178"/>
      <c r="H165" s="178"/>
      <c r="I165" s="92" t="str">
        <f t="shared" si="4"/>
        <v/>
      </c>
      <c r="J165" s="138" t="str">
        <f t="shared" si="5"/>
        <v/>
      </c>
      <c r="K165" s="172"/>
    </row>
    <row r="166" spans="1:11" ht="20.100000000000001" customHeight="1" x14ac:dyDescent="0.25">
      <c r="A166" s="38">
        <v>161</v>
      </c>
      <c r="B166" s="173"/>
      <c r="C166" s="173"/>
      <c r="D166" s="135"/>
      <c r="E166" s="135"/>
      <c r="F166" s="177"/>
      <c r="G166" s="178"/>
      <c r="H166" s="178"/>
      <c r="I166" s="92" t="str">
        <f t="shared" si="4"/>
        <v/>
      </c>
      <c r="J166" s="138" t="str">
        <f t="shared" si="5"/>
        <v/>
      </c>
      <c r="K166" s="172"/>
    </row>
    <row r="167" spans="1:11" ht="20.100000000000001" customHeight="1" x14ac:dyDescent="0.25">
      <c r="A167" s="38">
        <v>162</v>
      </c>
      <c r="B167" s="173"/>
      <c r="C167" s="173"/>
      <c r="D167" s="135"/>
      <c r="E167" s="135"/>
      <c r="F167" s="177"/>
      <c r="G167" s="178"/>
      <c r="H167" s="178"/>
      <c r="I167" s="92" t="str">
        <f t="shared" si="4"/>
        <v/>
      </c>
      <c r="J167" s="138" t="str">
        <f t="shared" si="5"/>
        <v/>
      </c>
      <c r="K167" s="172"/>
    </row>
    <row r="168" spans="1:11" ht="20.100000000000001" customHeight="1" x14ac:dyDescent="0.25">
      <c r="A168" s="38">
        <v>163</v>
      </c>
      <c r="B168" s="173"/>
      <c r="C168" s="173"/>
      <c r="D168" s="135"/>
      <c r="E168" s="135"/>
      <c r="F168" s="177"/>
      <c r="G168" s="178"/>
      <c r="H168" s="178"/>
      <c r="I168" s="92" t="str">
        <f t="shared" si="4"/>
        <v/>
      </c>
      <c r="J168" s="138" t="str">
        <f t="shared" si="5"/>
        <v/>
      </c>
      <c r="K168" s="172"/>
    </row>
    <row r="169" spans="1:11" ht="20.100000000000001" customHeight="1" x14ac:dyDescent="0.25">
      <c r="A169" s="38">
        <v>164</v>
      </c>
      <c r="B169" s="173"/>
      <c r="C169" s="173"/>
      <c r="D169" s="135"/>
      <c r="E169" s="135"/>
      <c r="F169" s="177"/>
      <c r="G169" s="178"/>
      <c r="H169" s="178"/>
      <c r="I169" s="92" t="str">
        <f t="shared" si="4"/>
        <v/>
      </c>
      <c r="J169" s="138" t="str">
        <f t="shared" si="5"/>
        <v/>
      </c>
      <c r="K169" s="172"/>
    </row>
    <row r="170" spans="1:11" ht="20.100000000000001" customHeight="1" x14ac:dyDescent="0.25">
      <c r="A170" s="38">
        <v>165</v>
      </c>
      <c r="B170" s="173"/>
      <c r="C170" s="173"/>
      <c r="D170" s="135"/>
      <c r="E170" s="135"/>
      <c r="F170" s="177"/>
      <c r="G170" s="178"/>
      <c r="H170" s="178"/>
      <c r="I170" s="92" t="str">
        <f t="shared" si="4"/>
        <v/>
      </c>
      <c r="J170" s="138" t="str">
        <f t="shared" si="5"/>
        <v/>
      </c>
      <c r="K170" s="172"/>
    </row>
    <row r="171" spans="1:11" ht="20.100000000000001" customHeight="1" x14ac:dyDescent="0.25">
      <c r="A171" s="38">
        <v>166</v>
      </c>
      <c r="B171" s="173"/>
      <c r="C171" s="173"/>
      <c r="D171" s="135"/>
      <c r="E171" s="135"/>
      <c r="F171" s="177"/>
      <c r="G171" s="178"/>
      <c r="H171" s="178"/>
      <c r="I171" s="92" t="str">
        <f t="shared" si="4"/>
        <v/>
      </c>
      <c r="J171" s="138" t="str">
        <f t="shared" si="5"/>
        <v/>
      </c>
      <c r="K171" s="172"/>
    </row>
    <row r="172" spans="1:11" ht="20.100000000000001" customHeight="1" x14ac:dyDescent="0.25">
      <c r="A172" s="38">
        <v>167</v>
      </c>
      <c r="B172" s="173"/>
      <c r="C172" s="173"/>
      <c r="D172" s="135"/>
      <c r="E172" s="135"/>
      <c r="F172" s="177"/>
      <c r="G172" s="178"/>
      <c r="H172" s="178"/>
      <c r="I172" s="92" t="str">
        <f t="shared" si="4"/>
        <v/>
      </c>
      <c r="J172" s="138" t="str">
        <f t="shared" si="5"/>
        <v/>
      </c>
      <c r="K172" s="172"/>
    </row>
    <row r="173" spans="1:11" ht="20.100000000000001" customHeight="1" x14ac:dyDescent="0.25">
      <c r="A173" s="38">
        <v>168</v>
      </c>
      <c r="B173" s="173"/>
      <c r="C173" s="173"/>
      <c r="D173" s="135"/>
      <c r="E173" s="135"/>
      <c r="F173" s="177"/>
      <c r="G173" s="178"/>
      <c r="H173" s="178"/>
      <c r="I173" s="92" t="str">
        <f t="shared" si="4"/>
        <v/>
      </c>
      <c r="J173" s="138" t="str">
        <f t="shared" si="5"/>
        <v/>
      </c>
      <c r="K173" s="172"/>
    </row>
    <row r="174" spans="1:11" ht="20.100000000000001" customHeight="1" x14ac:dyDescent="0.25">
      <c r="A174" s="38">
        <v>169</v>
      </c>
      <c r="B174" s="173"/>
      <c r="C174" s="173"/>
      <c r="D174" s="135"/>
      <c r="E174" s="135"/>
      <c r="F174" s="177"/>
      <c r="G174" s="178"/>
      <c r="H174" s="178"/>
      <c r="I174" s="92" t="str">
        <f t="shared" si="4"/>
        <v/>
      </c>
      <c r="J174" s="138" t="str">
        <f t="shared" si="5"/>
        <v/>
      </c>
      <c r="K174" s="172"/>
    </row>
    <row r="175" spans="1:11" ht="20.100000000000001" customHeight="1" x14ac:dyDescent="0.25">
      <c r="A175" s="38">
        <v>170</v>
      </c>
      <c r="B175" s="173"/>
      <c r="C175" s="173"/>
      <c r="D175" s="135"/>
      <c r="E175" s="135"/>
      <c r="F175" s="177"/>
      <c r="G175" s="178"/>
      <c r="H175" s="178"/>
      <c r="I175" s="92" t="str">
        <f t="shared" si="4"/>
        <v/>
      </c>
      <c r="J175" s="138" t="str">
        <f t="shared" si="5"/>
        <v/>
      </c>
      <c r="K175" s="172"/>
    </row>
    <row r="176" spans="1:11" ht="20.100000000000001" customHeight="1" x14ac:dyDescent="0.25">
      <c r="A176" s="38">
        <v>171</v>
      </c>
      <c r="B176" s="173"/>
      <c r="C176" s="173"/>
      <c r="D176" s="135"/>
      <c r="E176" s="135"/>
      <c r="F176" s="177"/>
      <c r="G176" s="178"/>
      <c r="H176" s="178"/>
      <c r="I176" s="92" t="str">
        <f t="shared" si="4"/>
        <v/>
      </c>
      <c r="J176" s="138" t="str">
        <f t="shared" si="5"/>
        <v/>
      </c>
      <c r="K176" s="172"/>
    </row>
    <row r="177" spans="1:11" ht="20.100000000000001" customHeight="1" x14ac:dyDescent="0.25">
      <c r="A177" s="38">
        <v>172</v>
      </c>
      <c r="B177" s="173"/>
      <c r="C177" s="173"/>
      <c r="D177" s="135"/>
      <c r="E177" s="135"/>
      <c r="F177" s="177"/>
      <c r="G177" s="178"/>
      <c r="H177" s="178"/>
      <c r="I177" s="92" t="str">
        <f t="shared" si="4"/>
        <v/>
      </c>
      <c r="J177" s="138" t="str">
        <f t="shared" si="5"/>
        <v/>
      </c>
      <c r="K177" s="172"/>
    </row>
    <row r="178" spans="1:11" ht="20.100000000000001" customHeight="1" x14ac:dyDescent="0.25">
      <c r="A178" s="38">
        <v>173</v>
      </c>
      <c r="B178" s="173"/>
      <c r="C178" s="173"/>
      <c r="D178" s="135"/>
      <c r="E178" s="135"/>
      <c r="F178" s="177"/>
      <c r="G178" s="178"/>
      <c r="H178" s="178"/>
      <c r="I178" s="92" t="str">
        <f t="shared" si="4"/>
        <v/>
      </c>
      <c r="J178" s="138" t="str">
        <f t="shared" si="5"/>
        <v/>
      </c>
      <c r="K178" s="172"/>
    </row>
    <row r="179" spans="1:11" ht="20.100000000000001" customHeight="1" x14ac:dyDescent="0.25">
      <c r="A179" s="38">
        <v>174</v>
      </c>
      <c r="B179" s="173"/>
      <c r="C179" s="173"/>
      <c r="D179" s="135"/>
      <c r="E179" s="135"/>
      <c r="F179" s="177"/>
      <c r="G179" s="178"/>
      <c r="H179" s="178"/>
      <c r="I179" s="92" t="str">
        <f t="shared" si="4"/>
        <v/>
      </c>
      <c r="J179" s="138" t="str">
        <f t="shared" si="5"/>
        <v/>
      </c>
      <c r="K179" s="172"/>
    </row>
    <row r="180" spans="1:11" ht="20.100000000000001" customHeight="1" x14ac:dyDescent="0.25">
      <c r="A180" s="38">
        <v>175</v>
      </c>
      <c r="B180" s="173"/>
      <c r="C180" s="173"/>
      <c r="D180" s="135"/>
      <c r="E180" s="135"/>
      <c r="F180" s="177"/>
      <c r="G180" s="178"/>
      <c r="H180" s="178"/>
      <c r="I180" s="92" t="str">
        <f t="shared" si="4"/>
        <v/>
      </c>
      <c r="J180" s="138" t="str">
        <f t="shared" si="5"/>
        <v/>
      </c>
      <c r="K180" s="172"/>
    </row>
    <row r="181" spans="1:11" ht="20.100000000000001" customHeight="1" x14ac:dyDescent="0.25">
      <c r="A181" s="38">
        <v>176</v>
      </c>
      <c r="B181" s="173"/>
      <c r="C181" s="173"/>
      <c r="D181" s="135"/>
      <c r="E181" s="135"/>
      <c r="F181" s="177"/>
      <c r="G181" s="178"/>
      <c r="H181" s="178"/>
      <c r="I181" s="92" t="str">
        <f t="shared" si="4"/>
        <v/>
      </c>
      <c r="J181" s="138" t="str">
        <f t="shared" si="5"/>
        <v/>
      </c>
      <c r="K181" s="172"/>
    </row>
    <row r="182" spans="1:11" ht="20.100000000000001" customHeight="1" x14ac:dyDescent="0.25">
      <c r="A182" s="38">
        <v>177</v>
      </c>
      <c r="B182" s="173"/>
      <c r="C182" s="173"/>
      <c r="D182" s="135"/>
      <c r="E182" s="135"/>
      <c r="F182" s="177"/>
      <c r="G182" s="178"/>
      <c r="H182" s="178"/>
      <c r="I182" s="92" t="str">
        <f t="shared" si="4"/>
        <v/>
      </c>
      <c r="J182" s="138" t="str">
        <f t="shared" si="5"/>
        <v/>
      </c>
      <c r="K182" s="172"/>
    </row>
    <row r="183" spans="1:11" ht="20.100000000000001" customHeight="1" x14ac:dyDescent="0.25">
      <c r="A183" s="38">
        <v>178</v>
      </c>
      <c r="B183" s="173"/>
      <c r="C183" s="173"/>
      <c r="D183" s="135"/>
      <c r="E183" s="135"/>
      <c r="F183" s="177"/>
      <c r="G183" s="178"/>
      <c r="H183" s="178"/>
      <c r="I183" s="92" t="str">
        <f t="shared" si="4"/>
        <v/>
      </c>
      <c r="J183" s="138" t="str">
        <f t="shared" si="5"/>
        <v/>
      </c>
      <c r="K183" s="172"/>
    </row>
    <row r="184" spans="1:11" ht="20.100000000000001" customHeight="1" x14ac:dyDescent="0.25">
      <c r="A184" s="38">
        <v>179</v>
      </c>
      <c r="B184" s="173"/>
      <c r="C184" s="173"/>
      <c r="D184" s="135"/>
      <c r="E184" s="135"/>
      <c r="F184" s="177"/>
      <c r="G184" s="178"/>
      <c r="H184" s="178"/>
      <c r="I184" s="92" t="str">
        <f t="shared" si="4"/>
        <v/>
      </c>
      <c r="J184" s="138" t="str">
        <f t="shared" si="5"/>
        <v/>
      </c>
      <c r="K184" s="172"/>
    </row>
    <row r="185" spans="1:11" ht="20.100000000000001" customHeight="1" x14ac:dyDescent="0.25">
      <c r="A185" s="38">
        <v>180</v>
      </c>
      <c r="B185" s="173"/>
      <c r="C185" s="173"/>
      <c r="D185" s="135"/>
      <c r="E185" s="135"/>
      <c r="F185" s="177"/>
      <c r="G185" s="178"/>
      <c r="H185" s="178"/>
      <c r="I185" s="92" t="str">
        <f t="shared" si="4"/>
        <v/>
      </c>
      <c r="J185" s="138" t="str">
        <f t="shared" si="5"/>
        <v/>
      </c>
      <c r="K185" s="172"/>
    </row>
    <row r="186" spans="1:11" ht="20.100000000000001" customHeight="1" x14ac:dyDescent="0.25">
      <c r="A186" s="38">
        <v>181</v>
      </c>
      <c r="B186" s="173"/>
      <c r="C186" s="173"/>
      <c r="D186" s="135"/>
      <c r="E186" s="135"/>
      <c r="F186" s="177"/>
      <c r="G186" s="178"/>
      <c r="H186" s="178"/>
      <c r="I186" s="92" t="str">
        <f t="shared" si="4"/>
        <v/>
      </c>
      <c r="J186" s="138" t="str">
        <f t="shared" si="5"/>
        <v/>
      </c>
      <c r="K186" s="172"/>
    </row>
    <row r="187" spans="1:11" ht="20.100000000000001" customHeight="1" x14ac:dyDescent="0.25">
      <c r="A187" s="38">
        <v>182</v>
      </c>
      <c r="B187" s="173"/>
      <c r="C187" s="173"/>
      <c r="D187" s="135"/>
      <c r="E187" s="135"/>
      <c r="F187" s="177"/>
      <c r="G187" s="178"/>
      <c r="H187" s="178"/>
      <c r="I187" s="92" t="str">
        <f t="shared" si="4"/>
        <v/>
      </c>
      <c r="J187" s="138" t="str">
        <f t="shared" si="5"/>
        <v/>
      </c>
      <c r="K187" s="172"/>
    </row>
    <row r="188" spans="1:11" ht="20.100000000000001" customHeight="1" x14ac:dyDescent="0.25">
      <c r="A188" s="38">
        <v>183</v>
      </c>
      <c r="B188" s="173"/>
      <c r="C188" s="173"/>
      <c r="D188" s="135"/>
      <c r="E188" s="135"/>
      <c r="F188" s="177"/>
      <c r="G188" s="178"/>
      <c r="H188" s="178"/>
      <c r="I188" s="92" t="str">
        <f t="shared" si="4"/>
        <v/>
      </c>
      <c r="J188" s="138" t="str">
        <f t="shared" si="5"/>
        <v/>
      </c>
      <c r="K188" s="172"/>
    </row>
    <row r="189" spans="1:11" ht="20.100000000000001" customHeight="1" x14ac:dyDescent="0.25">
      <c r="A189" s="38">
        <v>184</v>
      </c>
      <c r="B189" s="173"/>
      <c r="C189" s="173"/>
      <c r="D189" s="135"/>
      <c r="E189" s="135"/>
      <c r="F189" s="177"/>
      <c r="G189" s="178"/>
      <c r="H189" s="178"/>
      <c r="I189" s="92" t="str">
        <f t="shared" si="4"/>
        <v/>
      </c>
      <c r="J189" s="138" t="str">
        <f t="shared" si="5"/>
        <v/>
      </c>
      <c r="K189" s="172"/>
    </row>
    <row r="190" spans="1:11" ht="20.100000000000001" customHeight="1" x14ac:dyDescent="0.25">
      <c r="A190" s="38">
        <v>185</v>
      </c>
      <c r="B190" s="173"/>
      <c r="C190" s="173"/>
      <c r="D190" s="135"/>
      <c r="E190" s="135"/>
      <c r="F190" s="177"/>
      <c r="G190" s="178"/>
      <c r="H190" s="178"/>
      <c r="I190" s="92" t="str">
        <f t="shared" si="4"/>
        <v/>
      </c>
      <c r="J190" s="138" t="str">
        <f t="shared" si="5"/>
        <v/>
      </c>
      <c r="K190" s="172"/>
    </row>
    <row r="191" spans="1:11" ht="20.100000000000001" customHeight="1" x14ac:dyDescent="0.25">
      <c r="A191" s="38">
        <v>186</v>
      </c>
      <c r="B191" s="173"/>
      <c r="C191" s="173"/>
      <c r="D191" s="135"/>
      <c r="E191" s="135"/>
      <c r="F191" s="177"/>
      <c r="G191" s="178"/>
      <c r="H191" s="178"/>
      <c r="I191" s="92" t="str">
        <f t="shared" si="4"/>
        <v/>
      </c>
      <c r="J191" s="138" t="str">
        <f t="shared" si="5"/>
        <v/>
      </c>
      <c r="K191" s="172"/>
    </row>
    <row r="192" spans="1:11" ht="20.100000000000001" customHeight="1" x14ac:dyDescent="0.25">
      <c r="A192" s="38">
        <v>187</v>
      </c>
      <c r="B192" s="173"/>
      <c r="C192" s="173"/>
      <c r="D192" s="135"/>
      <c r="E192" s="135"/>
      <c r="F192" s="177"/>
      <c r="G192" s="178"/>
      <c r="H192" s="178"/>
      <c r="I192" s="92" t="str">
        <f t="shared" si="4"/>
        <v/>
      </c>
      <c r="J192" s="138" t="str">
        <f t="shared" si="5"/>
        <v/>
      </c>
      <c r="K192" s="172"/>
    </row>
    <row r="193" spans="1:11" ht="20.100000000000001" customHeight="1" x14ac:dyDescent="0.25">
      <c r="A193" s="38">
        <v>188</v>
      </c>
      <c r="B193" s="173"/>
      <c r="C193" s="173"/>
      <c r="D193" s="135"/>
      <c r="E193" s="135"/>
      <c r="F193" s="177"/>
      <c r="G193" s="178"/>
      <c r="H193" s="178"/>
      <c r="I193" s="92" t="str">
        <f t="shared" si="4"/>
        <v/>
      </c>
      <c r="J193" s="138" t="str">
        <f t="shared" si="5"/>
        <v/>
      </c>
      <c r="K193" s="172"/>
    </row>
    <row r="194" spans="1:11" ht="20.100000000000001" customHeight="1" x14ac:dyDescent="0.25">
      <c r="A194" s="38">
        <v>189</v>
      </c>
      <c r="B194" s="173"/>
      <c r="C194" s="173"/>
      <c r="D194" s="135"/>
      <c r="E194" s="135"/>
      <c r="F194" s="177"/>
      <c r="G194" s="178"/>
      <c r="H194" s="178"/>
      <c r="I194" s="92" t="str">
        <f t="shared" si="4"/>
        <v/>
      </c>
      <c r="J194" s="138" t="str">
        <f t="shared" si="5"/>
        <v/>
      </c>
      <c r="K194" s="172"/>
    </row>
    <row r="195" spans="1:11" ht="20.100000000000001" customHeight="1" x14ac:dyDescent="0.25">
      <c r="A195" s="38">
        <v>190</v>
      </c>
      <c r="B195" s="173"/>
      <c r="C195" s="173"/>
      <c r="D195" s="135"/>
      <c r="E195" s="135"/>
      <c r="F195" s="177"/>
      <c r="G195" s="178"/>
      <c r="H195" s="178"/>
      <c r="I195" s="92" t="str">
        <f t="shared" si="4"/>
        <v/>
      </c>
      <c r="J195" s="138" t="str">
        <f t="shared" si="5"/>
        <v/>
      </c>
      <c r="K195" s="172"/>
    </row>
    <row r="196" spans="1:11" ht="20.100000000000001" customHeight="1" x14ac:dyDescent="0.25">
      <c r="A196" s="38">
        <v>191</v>
      </c>
      <c r="B196" s="173"/>
      <c r="C196" s="173"/>
      <c r="D196" s="135"/>
      <c r="E196" s="135"/>
      <c r="F196" s="177"/>
      <c r="G196" s="178"/>
      <c r="H196" s="178"/>
      <c r="I196" s="92" t="str">
        <f t="shared" si="4"/>
        <v/>
      </c>
      <c r="J196" s="138" t="str">
        <f t="shared" si="5"/>
        <v/>
      </c>
      <c r="K196" s="172"/>
    </row>
    <row r="197" spans="1:11" ht="20.100000000000001" customHeight="1" x14ac:dyDescent="0.25">
      <c r="A197" s="38">
        <v>192</v>
      </c>
      <c r="B197" s="173"/>
      <c r="C197" s="173"/>
      <c r="D197" s="135"/>
      <c r="E197" s="135"/>
      <c r="F197" s="177"/>
      <c r="G197" s="178"/>
      <c r="H197" s="178"/>
      <c r="I197" s="92" t="str">
        <f t="shared" ref="I197:I260" si="6">IF($E197="","",IF(OR(($F197=0),($G197=0)),0,$F197/$G197*$H197))</f>
        <v/>
      </c>
      <c r="J197" s="138" t="str">
        <f t="shared" si="5"/>
        <v/>
      </c>
      <c r="K197" s="172"/>
    </row>
    <row r="198" spans="1:11" ht="20.100000000000001" customHeight="1" x14ac:dyDescent="0.25">
      <c r="A198" s="38">
        <v>193</v>
      </c>
      <c r="B198" s="173"/>
      <c r="C198" s="173"/>
      <c r="D198" s="135"/>
      <c r="E198" s="135"/>
      <c r="F198" s="177"/>
      <c r="G198" s="178"/>
      <c r="H198" s="178"/>
      <c r="I198" s="92" t="str">
        <f t="shared" si="6"/>
        <v/>
      </c>
      <c r="J198" s="138" t="str">
        <f t="shared" si="5"/>
        <v/>
      </c>
      <c r="K198" s="172"/>
    </row>
    <row r="199" spans="1:11" ht="20.100000000000001" customHeight="1" x14ac:dyDescent="0.25">
      <c r="A199" s="38">
        <v>194</v>
      </c>
      <c r="B199" s="173"/>
      <c r="C199" s="173"/>
      <c r="D199" s="135"/>
      <c r="E199" s="135"/>
      <c r="F199" s="177"/>
      <c r="G199" s="178"/>
      <c r="H199" s="178"/>
      <c r="I199" s="92" t="str">
        <f t="shared" si="6"/>
        <v/>
      </c>
      <c r="J199" s="138" t="str">
        <f t="shared" ref="J199:J262" si="7">IF(H199="","",IF(E199="Salaire technicien",MIN(60000/1607*H199,60000),IF(E199="Salaire ingénieur",MIN(80000/1607*H199,80000))))</f>
        <v/>
      </c>
      <c r="K199" s="172"/>
    </row>
    <row r="200" spans="1:11" ht="20.100000000000001" customHeight="1" x14ac:dyDescent="0.25">
      <c r="A200" s="38">
        <v>195</v>
      </c>
      <c r="B200" s="173"/>
      <c r="C200" s="173"/>
      <c r="D200" s="135"/>
      <c r="E200" s="135"/>
      <c r="F200" s="177"/>
      <c r="G200" s="178"/>
      <c r="H200" s="178"/>
      <c r="I200" s="92" t="str">
        <f t="shared" si="6"/>
        <v/>
      </c>
      <c r="J200" s="138" t="str">
        <f t="shared" si="7"/>
        <v/>
      </c>
      <c r="K200" s="172"/>
    </row>
    <row r="201" spans="1:11" ht="20.100000000000001" customHeight="1" x14ac:dyDescent="0.25">
      <c r="A201" s="38">
        <v>196</v>
      </c>
      <c r="B201" s="173"/>
      <c r="C201" s="173"/>
      <c r="D201" s="135"/>
      <c r="E201" s="135"/>
      <c r="F201" s="177"/>
      <c r="G201" s="178"/>
      <c r="H201" s="178"/>
      <c r="I201" s="92" t="str">
        <f t="shared" si="6"/>
        <v/>
      </c>
      <c r="J201" s="138" t="str">
        <f t="shared" si="7"/>
        <v/>
      </c>
      <c r="K201" s="172"/>
    </row>
    <row r="202" spans="1:11" ht="20.100000000000001" customHeight="1" x14ac:dyDescent="0.25">
      <c r="A202" s="38">
        <v>197</v>
      </c>
      <c r="B202" s="173"/>
      <c r="C202" s="173"/>
      <c r="D202" s="135"/>
      <c r="E202" s="135"/>
      <c r="F202" s="177"/>
      <c r="G202" s="178"/>
      <c r="H202" s="178"/>
      <c r="I202" s="92" t="str">
        <f t="shared" si="6"/>
        <v/>
      </c>
      <c r="J202" s="138" t="str">
        <f t="shared" si="7"/>
        <v/>
      </c>
      <c r="K202" s="172"/>
    </row>
    <row r="203" spans="1:11" ht="20.100000000000001" customHeight="1" x14ac:dyDescent="0.25">
      <c r="A203" s="38">
        <v>198</v>
      </c>
      <c r="B203" s="173"/>
      <c r="C203" s="173"/>
      <c r="D203" s="135"/>
      <c r="E203" s="135"/>
      <c r="F203" s="177"/>
      <c r="G203" s="178"/>
      <c r="H203" s="178"/>
      <c r="I203" s="92" t="str">
        <f t="shared" si="6"/>
        <v/>
      </c>
      <c r="J203" s="138" t="str">
        <f t="shared" si="7"/>
        <v/>
      </c>
      <c r="K203" s="172"/>
    </row>
    <row r="204" spans="1:11" ht="20.100000000000001" customHeight="1" x14ac:dyDescent="0.25">
      <c r="A204" s="38">
        <v>199</v>
      </c>
      <c r="B204" s="173"/>
      <c r="C204" s="173"/>
      <c r="D204" s="135"/>
      <c r="E204" s="135"/>
      <c r="F204" s="177"/>
      <c r="G204" s="178"/>
      <c r="H204" s="178"/>
      <c r="I204" s="92" t="str">
        <f t="shared" si="6"/>
        <v/>
      </c>
      <c r="J204" s="138" t="str">
        <f t="shared" si="7"/>
        <v/>
      </c>
      <c r="K204" s="172"/>
    </row>
    <row r="205" spans="1:11" ht="20.100000000000001" customHeight="1" x14ac:dyDescent="0.25">
      <c r="A205" s="38">
        <v>200</v>
      </c>
      <c r="B205" s="173"/>
      <c r="C205" s="173"/>
      <c r="D205" s="135"/>
      <c r="E205" s="135"/>
      <c r="F205" s="177"/>
      <c r="G205" s="178"/>
      <c r="H205" s="178"/>
      <c r="I205" s="92" t="str">
        <f t="shared" si="6"/>
        <v/>
      </c>
      <c r="J205" s="138" t="str">
        <f t="shared" si="7"/>
        <v/>
      </c>
      <c r="K205" s="172"/>
    </row>
    <row r="206" spans="1:11" ht="20.100000000000001" customHeight="1" x14ac:dyDescent="0.25">
      <c r="A206" s="38">
        <v>201</v>
      </c>
      <c r="B206" s="173"/>
      <c r="C206" s="173"/>
      <c r="D206" s="135"/>
      <c r="E206" s="135"/>
      <c r="F206" s="177"/>
      <c r="G206" s="178"/>
      <c r="H206" s="178"/>
      <c r="I206" s="92" t="str">
        <f t="shared" si="6"/>
        <v/>
      </c>
      <c r="J206" s="138" t="str">
        <f t="shared" si="7"/>
        <v/>
      </c>
      <c r="K206" s="172"/>
    </row>
    <row r="207" spans="1:11" ht="20.100000000000001" customHeight="1" x14ac:dyDescent="0.25">
      <c r="A207" s="38">
        <v>202</v>
      </c>
      <c r="B207" s="173"/>
      <c r="C207" s="173"/>
      <c r="D207" s="135"/>
      <c r="E207" s="135"/>
      <c r="F207" s="177"/>
      <c r="G207" s="178"/>
      <c r="H207" s="178"/>
      <c r="I207" s="92" t="str">
        <f t="shared" si="6"/>
        <v/>
      </c>
      <c r="J207" s="138" t="str">
        <f t="shared" si="7"/>
        <v/>
      </c>
      <c r="K207" s="172"/>
    </row>
    <row r="208" spans="1:11" ht="20.100000000000001" customHeight="1" x14ac:dyDescent="0.25">
      <c r="A208" s="38">
        <v>203</v>
      </c>
      <c r="B208" s="173"/>
      <c r="C208" s="173"/>
      <c r="D208" s="135"/>
      <c r="E208" s="135"/>
      <c r="F208" s="177"/>
      <c r="G208" s="178"/>
      <c r="H208" s="178"/>
      <c r="I208" s="92" t="str">
        <f t="shared" si="6"/>
        <v/>
      </c>
      <c r="J208" s="138" t="str">
        <f t="shared" si="7"/>
        <v/>
      </c>
      <c r="K208" s="172"/>
    </row>
    <row r="209" spans="1:11" ht="20.100000000000001" customHeight="1" x14ac:dyDescent="0.25">
      <c r="A209" s="38">
        <v>204</v>
      </c>
      <c r="B209" s="173"/>
      <c r="C209" s="173"/>
      <c r="D209" s="135"/>
      <c r="E209" s="135"/>
      <c r="F209" s="177"/>
      <c r="G209" s="178"/>
      <c r="H209" s="178"/>
      <c r="I209" s="92" t="str">
        <f t="shared" si="6"/>
        <v/>
      </c>
      <c r="J209" s="138" t="str">
        <f t="shared" si="7"/>
        <v/>
      </c>
      <c r="K209" s="172"/>
    </row>
    <row r="210" spans="1:11" ht="20.100000000000001" customHeight="1" x14ac:dyDescent="0.25">
      <c r="A210" s="38">
        <v>205</v>
      </c>
      <c r="B210" s="173"/>
      <c r="C210" s="173"/>
      <c r="D210" s="135"/>
      <c r="E210" s="135"/>
      <c r="F210" s="177"/>
      <c r="G210" s="178"/>
      <c r="H210" s="178"/>
      <c r="I210" s="92" t="str">
        <f t="shared" si="6"/>
        <v/>
      </c>
      <c r="J210" s="138" t="str">
        <f t="shared" si="7"/>
        <v/>
      </c>
      <c r="K210" s="172"/>
    </row>
    <row r="211" spans="1:11" ht="20.100000000000001" customHeight="1" x14ac:dyDescent="0.25">
      <c r="A211" s="38">
        <v>206</v>
      </c>
      <c r="B211" s="173"/>
      <c r="C211" s="173"/>
      <c r="D211" s="135"/>
      <c r="E211" s="135"/>
      <c r="F211" s="177"/>
      <c r="G211" s="178"/>
      <c r="H211" s="178"/>
      <c r="I211" s="92" t="str">
        <f t="shared" si="6"/>
        <v/>
      </c>
      <c r="J211" s="138" t="str">
        <f t="shared" si="7"/>
        <v/>
      </c>
      <c r="K211" s="172"/>
    </row>
    <row r="212" spans="1:11" ht="20.100000000000001" customHeight="1" x14ac:dyDescent="0.25">
      <c r="A212" s="38">
        <v>207</v>
      </c>
      <c r="B212" s="173"/>
      <c r="C212" s="173"/>
      <c r="D212" s="135"/>
      <c r="E212" s="135"/>
      <c r="F212" s="177"/>
      <c r="G212" s="178"/>
      <c r="H212" s="178"/>
      <c r="I212" s="92" t="str">
        <f t="shared" si="6"/>
        <v/>
      </c>
      <c r="J212" s="138" t="str">
        <f t="shared" si="7"/>
        <v/>
      </c>
      <c r="K212" s="172"/>
    </row>
    <row r="213" spans="1:11" ht="20.100000000000001" customHeight="1" x14ac:dyDescent="0.25">
      <c r="A213" s="38">
        <v>208</v>
      </c>
      <c r="B213" s="173"/>
      <c r="C213" s="173"/>
      <c r="D213" s="135"/>
      <c r="E213" s="135"/>
      <c r="F213" s="177"/>
      <c r="G213" s="178"/>
      <c r="H213" s="178"/>
      <c r="I213" s="92" t="str">
        <f t="shared" si="6"/>
        <v/>
      </c>
      <c r="J213" s="138" t="str">
        <f t="shared" si="7"/>
        <v/>
      </c>
      <c r="K213" s="172"/>
    </row>
    <row r="214" spans="1:11" ht="20.100000000000001" customHeight="1" x14ac:dyDescent="0.25">
      <c r="A214" s="38">
        <v>209</v>
      </c>
      <c r="B214" s="173"/>
      <c r="C214" s="173"/>
      <c r="D214" s="135"/>
      <c r="E214" s="135"/>
      <c r="F214" s="177"/>
      <c r="G214" s="178"/>
      <c r="H214" s="178"/>
      <c r="I214" s="92" t="str">
        <f t="shared" si="6"/>
        <v/>
      </c>
      <c r="J214" s="138" t="str">
        <f t="shared" si="7"/>
        <v/>
      </c>
      <c r="K214" s="172"/>
    </row>
    <row r="215" spans="1:11" ht="20.100000000000001" customHeight="1" x14ac:dyDescent="0.25">
      <c r="A215" s="38">
        <v>210</v>
      </c>
      <c r="B215" s="173"/>
      <c r="C215" s="173"/>
      <c r="D215" s="135"/>
      <c r="E215" s="135"/>
      <c r="F215" s="177"/>
      <c r="G215" s="178"/>
      <c r="H215" s="178"/>
      <c r="I215" s="92" t="str">
        <f t="shared" si="6"/>
        <v/>
      </c>
      <c r="J215" s="138" t="str">
        <f t="shared" si="7"/>
        <v/>
      </c>
      <c r="K215" s="172"/>
    </row>
    <row r="216" spans="1:11" ht="20.100000000000001" customHeight="1" x14ac:dyDescent="0.25">
      <c r="A216" s="38">
        <v>211</v>
      </c>
      <c r="B216" s="173"/>
      <c r="C216" s="173"/>
      <c r="D216" s="135"/>
      <c r="E216" s="135"/>
      <c r="F216" s="177"/>
      <c r="G216" s="178"/>
      <c r="H216" s="178"/>
      <c r="I216" s="92" t="str">
        <f t="shared" si="6"/>
        <v/>
      </c>
      <c r="J216" s="138" t="str">
        <f t="shared" si="7"/>
        <v/>
      </c>
      <c r="K216" s="172"/>
    </row>
    <row r="217" spans="1:11" ht="20.100000000000001" customHeight="1" x14ac:dyDescent="0.25">
      <c r="A217" s="38">
        <v>212</v>
      </c>
      <c r="B217" s="173"/>
      <c r="C217" s="173"/>
      <c r="D217" s="135"/>
      <c r="E217" s="135"/>
      <c r="F217" s="177"/>
      <c r="G217" s="178"/>
      <c r="H217" s="178"/>
      <c r="I217" s="92" t="str">
        <f t="shared" si="6"/>
        <v/>
      </c>
      <c r="J217" s="138" t="str">
        <f t="shared" si="7"/>
        <v/>
      </c>
      <c r="K217" s="172"/>
    </row>
    <row r="218" spans="1:11" ht="20.100000000000001" customHeight="1" x14ac:dyDescent="0.25">
      <c r="A218" s="38">
        <v>213</v>
      </c>
      <c r="B218" s="173"/>
      <c r="C218" s="173"/>
      <c r="D218" s="135"/>
      <c r="E218" s="135"/>
      <c r="F218" s="177"/>
      <c r="G218" s="178"/>
      <c r="H218" s="178"/>
      <c r="I218" s="92" t="str">
        <f t="shared" si="6"/>
        <v/>
      </c>
      <c r="J218" s="138" t="str">
        <f t="shared" si="7"/>
        <v/>
      </c>
      <c r="K218" s="172"/>
    </row>
    <row r="219" spans="1:11" ht="20.100000000000001" customHeight="1" x14ac:dyDescent="0.25">
      <c r="A219" s="38">
        <v>214</v>
      </c>
      <c r="B219" s="173"/>
      <c r="C219" s="173"/>
      <c r="D219" s="135"/>
      <c r="E219" s="135"/>
      <c r="F219" s="177"/>
      <c r="G219" s="178"/>
      <c r="H219" s="178"/>
      <c r="I219" s="92" t="str">
        <f t="shared" si="6"/>
        <v/>
      </c>
      <c r="J219" s="138" t="str">
        <f t="shared" si="7"/>
        <v/>
      </c>
      <c r="K219" s="172"/>
    </row>
    <row r="220" spans="1:11" ht="20.100000000000001" customHeight="1" x14ac:dyDescent="0.25">
      <c r="A220" s="38">
        <v>215</v>
      </c>
      <c r="B220" s="173"/>
      <c r="C220" s="173"/>
      <c r="D220" s="135"/>
      <c r="E220" s="135"/>
      <c r="F220" s="177"/>
      <c r="G220" s="178"/>
      <c r="H220" s="178"/>
      <c r="I220" s="92" t="str">
        <f t="shared" si="6"/>
        <v/>
      </c>
      <c r="J220" s="138" t="str">
        <f t="shared" si="7"/>
        <v/>
      </c>
      <c r="K220" s="172"/>
    </row>
    <row r="221" spans="1:11" ht="20.100000000000001" customHeight="1" x14ac:dyDescent="0.25">
      <c r="A221" s="38">
        <v>216</v>
      </c>
      <c r="B221" s="173"/>
      <c r="C221" s="173"/>
      <c r="D221" s="135"/>
      <c r="E221" s="135"/>
      <c r="F221" s="177"/>
      <c r="G221" s="178"/>
      <c r="H221" s="178"/>
      <c r="I221" s="92" t="str">
        <f t="shared" si="6"/>
        <v/>
      </c>
      <c r="J221" s="138" t="str">
        <f t="shared" si="7"/>
        <v/>
      </c>
      <c r="K221" s="172"/>
    </row>
    <row r="222" spans="1:11" ht="20.100000000000001" customHeight="1" x14ac:dyDescent="0.25">
      <c r="A222" s="38">
        <v>217</v>
      </c>
      <c r="B222" s="173"/>
      <c r="C222" s="173"/>
      <c r="D222" s="135"/>
      <c r="E222" s="135"/>
      <c r="F222" s="177"/>
      <c r="G222" s="178"/>
      <c r="H222" s="178"/>
      <c r="I222" s="92" t="str">
        <f t="shared" si="6"/>
        <v/>
      </c>
      <c r="J222" s="138" t="str">
        <f t="shared" si="7"/>
        <v/>
      </c>
      <c r="K222" s="172"/>
    </row>
    <row r="223" spans="1:11" ht="20.100000000000001" customHeight="1" x14ac:dyDescent="0.25">
      <c r="A223" s="38">
        <v>218</v>
      </c>
      <c r="B223" s="173"/>
      <c r="C223" s="173"/>
      <c r="D223" s="135"/>
      <c r="E223" s="135"/>
      <c r="F223" s="177"/>
      <c r="G223" s="178"/>
      <c r="H223" s="178"/>
      <c r="I223" s="92" t="str">
        <f t="shared" si="6"/>
        <v/>
      </c>
      <c r="J223" s="138" t="str">
        <f t="shared" si="7"/>
        <v/>
      </c>
      <c r="K223" s="172"/>
    </row>
    <row r="224" spans="1:11" ht="20.100000000000001" customHeight="1" x14ac:dyDescent="0.25">
      <c r="A224" s="38">
        <v>219</v>
      </c>
      <c r="B224" s="173"/>
      <c r="C224" s="173"/>
      <c r="D224" s="135"/>
      <c r="E224" s="135"/>
      <c r="F224" s="177"/>
      <c r="G224" s="178"/>
      <c r="H224" s="178"/>
      <c r="I224" s="92" t="str">
        <f t="shared" si="6"/>
        <v/>
      </c>
      <c r="J224" s="138" t="str">
        <f t="shared" si="7"/>
        <v/>
      </c>
      <c r="K224" s="172"/>
    </row>
    <row r="225" spans="1:11" ht="20.100000000000001" customHeight="1" x14ac:dyDescent="0.25">
      <c r="A225" s="38">
        <v>220</v>
      </c>
      <c r="B225" s="173"/>
      <c r="C225" s="173"/>
      <c r="D225" s="135"/>
      <c r="E225" s="135"/>
      <c r="F225" s="177"/>
      <c r="G225" s="178"/>
      <c r="H225" s="178"/>
      <c r="I225" s="92" t="str">
        <f t="shared" si="6"/>
        <v/>
      </c>
      <c r="J225" s="138" t="str">
        <f t="shared" si="7"/>
        <v/>
      </c>
      <c r="K225" s="172"/>
    </row>
    <row r="226" spans="1:11" ht="20.100000000000001" customHeight="1" x14ac:dyDescent="0.25">
      <c r="A226" s="38">
        <v>221</v>
      </c>
      <c r="B226" s="173"/>
      <c r="C226" s="173"/>
      <c r="D226" s="135"/>
      <c r="E226" s="135"/>
      <c r="F226" s="177"/>
      <c r="G226" s="178"/>
      <c r="H226" s="178"/>
      <c r="I226" s="92" t="str">
        <f t="shared" si="6"/>
        <v/>
      </c>
      <c r="J226" s="138" t="str">
        <f t="shared" si="7"/>
        <v/>
      </c>
      <c r="K226" s="172"/>
    </row>
    <row r="227" spans="1:11" ht="20.100000000000001" customHeight="1" x14ac:dyDescent="0.25">
      <c r="A227" s="38">
        <v>222</v>
      </c>
      <c r="B227" s="173"/>
      <c r="C227" s="173"/>
      <c r="D227" s="135"/>
      <c r="E227" s="135"/>
      <c r="F227" s="177"/>
      <c r="G227" s="178"/>
      <c r="H227" s="178"/>
      <c r="I227" s="92" t="str">
        <f t="shared" si="6"/>
        <v/>
      </c>
      <c r="J227" s="138" t="str">
        <f t="shared" si="7"/>
        <v/>
      </c>
      <c r="K227" s="172"/>
    </row>
    <row r="228" spans="1:11" ht="20.100000000000001" customHeight="1" x14ac:dyDescent="0.25">
      <c r="A228" s="38">
        <v>223</v>
      </c>
      <c r="B228" s="173"/>
      <c r="C228" s="173"/>
      <c r="D228" s="135"/>
      <c r="E228" s="135"/>
      <c r="F228" s="177"/>
      <c r="G228" s="178"/>
      <c r="H228" s="178"/>
      <c r="I228" s="92" t="str">
        <f t="shared" si="6"/>
        <v/>
      </c>
      <c r="J228" s="138" t="str">
        <f t="shared" si="7"/>
        <v/>
      </c>
      <c r="K228" s="172"/>
    </row>
    <row r="229" spans="1:11" ht="20.100000000000001" customHeight="1" x14ac:dyDescent="0.25">
      <c r="A229" s="38">
        <v>224</v>
      </c>
      <c r="B229" s="173"/>
      <c r="C229" s="173"/>
      <c r="D229" s="135"/>
      <c r="E229" s="135"/>
      <c r="F229" s="177"/>
      <c r="G229" s="178"/>
      <c r="H229" s="178"/>
      <c r="I229" s="92" t="str">
        <f t="shared" si="6"/>
        <v/>
      </c>
      <c r="J229" s="138" t="str">
        <f t="shared" si="7"/>
        <v/>
      </c>
      <c r="K229" s="172"/>
    </row>
    <row r="230" spans="1:11" ht="20.100000000000001" customHeight="1" x14ac:dyDescent="0.25">
      <c r="A230" s="38">
        <v>225</v>
      </c>
      <c r="B230" s="173"/>
      <c r="C230" s="173"/>
      <c r="D230" s="135"/>
      <c r="E230" s="135"/>
      <c r="F230" s="177"/>
      <c r="G230" s="178"/>
      <c r="H230" s="178"/>
      <c r="I230" s="92" t="str">
        <f t="shared" si="6"/>
        <v/>
      </c>
      <c r="J230" s="138" t="str">
        <f t="shared" si="7"/>
        <v/>
      </c>
      <c r="K230" s="172"/>
    </row>
    <row r="231" spans="1:11" ht="20.100000000000001" customHeight="1" x14ac:dyDescent="0.25">
      <c r="A231" s="38">
        <v>226</v>
      </c>
      <c r="B231" s="173"/>
      <c r="C231" s="173"/>
      <c r="D231" s="135"/>
      <c r="E231" s="135"/>
      <c r="F231" s="177"/>
      <c r="G231" s="178"/>
      <c r="H231" s="178"/>
      <c r="I231" s="92" t="str">
        <f t="shared" si="6"/>
        <v/>
      </c>
      <c r="J231" s="138" t="str">
        <f t="shared" si="7"/>
        <v/>
      </c>
      <c r="K231" s="172"/>
    </row>
    <row r="232" spans="1:11" ht="20.100000000000001" customHeight="1" x14ac:dyDescent="0.25">
      <c r="A232" s="38">
        <v>227</v>
      </c>
      <c r="B232" s="173"/>
      <c r="C232" s="173"/>
      <c r="D232" s="135"/>
      <c r="E232" s="135"/>
      <c r="F232" s="177"/>
      <c r="G232" s="178"/>
      <c r="H232" s="178"/>
      <c r="I232" s="92" t="str">
        <f t="shared" si="6"/>
        <v/>
      </c>
      <c r="J232" s="138" t="str">
        <f t="shared" si="7"/>
        <v/>
      </c>
      <c r="K232" s="172"/>
    </row>
    <row r="233" spans="1:11" ht="20.100000000000001" customHeight="1" x14ac:dyDescent="0.25">
      <c r="A233" s="38">
        <v>228</v>
      </c>
      <c r="B233" s="173"/>
      <c r="C233" s="173"/>
      <c r="D233" s="135"/>
      <c r="E233" s="135"/>
      <c r="F233" s="177"/>
      <c r="G233" s="178"/>
      <c r="H233" s="178"/>
      <c r="I233" s="92" t="str">
        <f t="shared" si="6"/>
        <v/>
      </c>
      <c r="J233" s="138" t="str">
        <f t="shared" si="7"/>
        <v/>
      </c>
      <c r="K233" s="172"/>
    </row>
    <row r="234" spans="1:11" ht="20.100000000000001" customHeight="1" x14ac:dyDescent="0.25">
      <c r="A234" s="38">
        <v>229</v>
      </c>
      <c r="B234" s="173"/>
      <c r="C234" s="173"/>
      <c r="D234" s="135"/>
      <c r="E234" s="135"/>
      <c r="F234" s="177"/>
      <c r="G234" s="178"/>
      <c r="H234" s="178"/>
      <c r="I234" s="92" t="str">
        <f t="shared" si="6"/>
        <v/>
      </c>
      <c r="J234" s="138" t="str">
        <f t="shared" si="7"/>
        <v/>
      </c>
      <c r="K234" s="172"/>
    </row>
    <row r="235" spans="1:11" ht="20.100000000000001" customHeight="1" x14ac:dyDescent="0.25">
      <c r="A235" s="38">
        <v>230</v>
      </c>
      <c r="B235" s="173"/>
      <c r="C235" s="173"/>
      <c r="D235" s="135"/>
      <c r="E235" s="135"/>
      <c r="F235" s="177"/>
      <c r="G235" s="178"/>
      <c r="H235" s="178"/>
      <c r="I235" s="92" t="str">
        <f t="shared" si="6"/>
        <v/>
      </c>
      <c r="J235" s="138" t="str">
        <f t="shared" si="7"/>
        <v/>
      </c>
      <c r="K235" s="172"/>
    </row>
    <row r="236" spans="1:11" ht="20.100000000000001" customHeight="1" x14ac:dyDescent="0.25">
      <c r="A236" s="38">
        <v>231</v>
      </c>
      <c r="B236" s="173"/>
      <c r="C236" s="173"/>
      <c r="D236" s="135"/>
      <c r="E236" s="135"/>
      <c r="F236" s="177"/>
      <c r="G236" s="178"/>
      <c r="H236" s="178"/>
      <c r="I236" s="92" t="str">
        <f t="shared" si="6"/>
        <v/>
      </c>
      <c r="J236" s="138" t="str">
        <f t="shared" si="7"/>
        <v/>
      </c>
      <c r="K236" s="172"/>
    </row>
    <row r="237" spans="1:11" ht="20.100000000000001" customHeight="1" x14ac:dyDescent="0.25">
      <c r="A237" s="38">
        <v>232</v>
      </c>
      <c r="B237" s="173"/>
      <c r="C237" s="173"/>
      <c r="D237" s="135"/>
      <c r="E237" s="135"/>
      <c r="F237" s="177"/>
      <c r="G237" s="178"/>
      <c r="H237" s="178"/>
      <c r="I237" s="92" t="str">
        <f t="shared" si="6"/>
        <v/>
      </c>
      <c r="J237" s="138" t="str">
        <f t="shared" si="7"/>
        <v/>
      </c>
      <c r="K237" s="172"/>
    </row>
    <row r="238" spans="1:11" ht="20.100000000000001" customHeight="1" x14ac:dyDescent="0.25">
      <c r="A238" s="38">
        <v>233</v>
      </c>
      <c r="B238" s="173"/>
      <c r="C238" s="173"/>
      <c r="D238" s="135"/>
      <c r="E238" s="135"/>
      <c r="F238" s="177"/>
      <c r="G238" s="178"/>
      <c r="H238" s="178"/>
      <c r="I238" s="92" t="str">
        <f t="shared" si="6"/>
        <v/>
      </c>
      <c r="J238" s="138" t="str">
        <f t="shared" si="7"/>
        <v/>
      </c>
      <c r="K238" s="172"/>
    </row>
    <row r="239" spans="1:11" ht="20.100000000000001" customHeight="1" x14ac:dyDescent="0.25">
      <c r="A239" s="38">
        <v>234</v>
      </c>
      <c r="B239" s="173"/>
      <c r="C239" s="173"/>
      <c r="D239" s="135"/>
      <c r="E239" s="135"/>
      <c r="F239" s="177"/>
      <c r="G239" s="178"/>
      <c r="H239" s="178"/>
      <c r="I239" s="92" t="str">
        <f t="shared" si="6"/>
        <v/>
      </c>
      <c r="J239" s="138" t="str">
        <f t="shared" si="7"/>
        <v/>
      </c>
      <c r="K239" s="172"/>
    </row>
    <row r="240" spans="1:11" ht="20.100000000000001" customHeight="1" x14ac:dyDescent="0.25">
      <c r="A240" s="38">
        <v>235</v>
      </c>
      <c r="B240" s="173"/>
      <c r="C240" s="173"/>
      <c r="D240" s="135"/>
      <c r="E240" s="135"/>
      <c r="F240" s="177"/>
      <c r="G240" s="178"/>
      <c r="H240" s="178"/>
      <c r="I240" s="92" t="str">
        <f t="shared" si="6"/>
        <v/>
      </c>
      <c r="J240" s="138" t="str">
        <f t="shared" si="7"/>
        <v/>
      </c>
      <c r="K240" s="172"/>
    </row>
    <row r="241" spans="1:11" ht="20.100000000000001" customHeight="1" x14ac:dyDescent="0.25">
      <c r="A241" s="38">
        <v>236</v>
      </c>
      <c r="B241" s="173"/>
      <c r="C241" s="173"/>
      <c r="D241" s="135"/>
      <c r="E241" s="135"/>
      <c r="F241" s="177"/>
      <c r="G241" s="178"/>
      <c r="H241" s="178"/>
      <c r="I241" s="92" t="str">
        <f t="shared" si="6"/>
        <v/>
      </c>
      <c r="J241" s="138" t="str">
        <f t="shared" si="7"/>
        <v/>
      </c>
      <c r="K241" s="172"/>
    </row>
    <row r="242" spans="1:11" ht="20.100000000000001" customHeight="1" x14ac:dyDescent="0.25">
      <c r="A242" s="38">
        <v>237</v>
      </c>
      <c r="B242" s="173"/>
      <c r="C242" s="173"/>
      <c r="D242" s="135"/>
      <c r="E242" s="135"/>
      <c r="F242" s="177"/>
      <c r="G242" s="178"/>
      <c r="H242" s="178"/>
      <c r="I242" s="92" t="str">
        <f t="shared" si="6"/>
        <v/>
      </c>
      <c r="J242" s="138" t="str">
        <f t="shared" si="7"/>
        <v/>
      </c>
      <c r="K242" s="172"/>
    </row>
    <row r="243" spans="1:11" ht="20.100000000000001" customHeight="1" x14ac:dyDescent="0.25">
      <c r="A243" s="38">
        <v>238</v>
      </c>
      <c r="B243" s="173"/>
      <c r="C243" s="173"/>
      <c r="D243" s="135"/>
      <c r="E243" s="135"/>
      <c r="F243" s="177"/>
      <c r="G243" s="178"/>
      <c r="H243" s="178"/>
      <c r="I243" s="92" t="str">
        <f t="shared" si="6"/>
        <v/>
      </c>
      <c r="J243" s="138" t="str">
        <f t="shared" si="7"/>
        <v/>
      </c>
      <c r="K243" s="172"/>
    </row>
    <row r="244" spans="1:11" ht="20.100000000000001" customHeight="1" x14ac:dyDescent="0.25">
      <c r="A244" s="38">
        <v>239</v>
      </c>
      <c r="B244" s="173"/>
      <c r="C244" s="173"/>
      <c r="D244" s="135"/>
      <c r="E244" s="135"/>
      <c r="F244" s="177"/>
      <c r="G244" s="178"/>
      <c r="H244" s="178"/>
      <c r="I244" s="92" t="str">
        <f t="shared" si="6"/>
        <v/>
      </c>
      <c r="J244" s="138" t="str">
        <f t="shared" si="7"/>
        <v/>
      </c>
      <c r="K244" s="172"/>
    </row>
    <row r="245" spans="1:11" ht="20.100000000000001" customHeight="1" x14ac:dyDescent="0.25">
      <c r="A245" s="38">
        <v>240</v>
      </c>
      <c r="B245" s="173"/>
      <c r="C245" s="173"/>
      <c r="D245" s="135"/>
      <c r="E245" s="135"/>
      <c r="F245" s="177"/>
      <c r="G245" s="178"/>
      <c r="H245" s="178"/>
      <c r="I245" s="92" t="str">
        <f t="shared" si="6"/>
        <v/>
      </c>
      <c r="J245" s="138" t="str">
        <f t="shared" si="7"/>
        <v/>
      </c>
      <c r="K245" s="172"/>
    </row>
    <row r="246" spans="1:11" ht="20.100000000000001" customHeight="1" x14ac:dyDescent="0.25">
      <c r="A246" s="38">
        <v>241</v>
      </c>
      <c r="B246" s="173"/>
      <c r="C246" s="173"/>
      <c r="D246" s="135"/>
      <c r="E246" s="135"/>
      <c r="F246" s="177"/>
      <c r="G246" s="178"/>
      <c r="H246" s="178"/>
      <c r="I246" s="92" t="str">
        <f t="shared" si="6"/>
        <v/>
      </c>
      <c r="J246" s="138" t="str">
        <f t="shared" si="7"/>
        <v/>
      </c>
      <c r="K246" s="172"/>
    </row>
    <row r="247" spans="1:11" ht="20.100000000000001" customHeight="1" x14ac:dyDescent="0.25">
      <c r="A247" s="38">
        <v>242</v>
      </c>
      <c r="B247" s="173"/>
      <c r="C247" s="173"/>
      <c r="D247" s="135"/>
      <c r="E247" s="135"/>
      <c r="F247" s="177"/>
      <c r="G247" s="178"/>
      <c r="H247" s="178"/>
      <c r="I247" s="92" t="str">
        <f t="shared" si="6"/>
        <v/>
      </c>
      <c r="J247" s="138" t="str">
        <f t="shared" si="7"/>
        <v/>
      </c>
      <c r="K247" s="172"/>
    </row>
    <row r="248" spans="1:11" ht="20.100000000000001" customHeight="1" x14ac:dyDescent="0.25">
      <c r="A248" s="38">
        <v>243</v>
      </c>
      <c r="B248" s="173"/>
      <c r="C248" s="173"/>
      <c r="D248" s="135"/>
      <c r="E248" s="135"/>
      <c r="F248" s="177"/>
      <c r="G248" s="178"/>
      <c r="H248" s="178"/>
      <c r="I248" s="92" t="str">
        <f t="shared" si="6"/>
        <v/>
      </c>
      <c r="J248" s="138" t="str">
        <f t="shared" si="7"/>
        <v/>
      </c>
      <c r="K248" s="172"/>
    </row>
    <row r="249" spans="1:11" ht="20.100000000000001" customHeight="1" x14ac:dyDescent="0.25">
      <c r="A249" s="38">
        <v>244</v>
      </c>
      <c r="B249" s="173"/>
      <c r="C249" s="173"/>
      <c r="D249" s="135"/>
      <c r="E249" s="135"/>
      <c r="F249" s="177"/>
      <c r="G249" s="178"/>
      <c r="H249" s="178"/>
      <c r="I249" s="92" t="str">
        <f t="shared" si="6"/>
        <v/>
      </c>
      <c r="J249" s="138" t="str">
        <f t="shared" si="7"/>
        <v/>
      </c>
      <c r="K249" s="172"/>
    </row>
    <row r="250" spans="1:11" ht="20.100000000000001" customHeight="1" x14ac:dyDescent="0.25">
      <c r="A250" s="38">
        <v>245</v>
      </c>
      <c r="B250" s="173"/>
      <c r="C250" s="173"/>
      <c r="D250" s="135"/>
      <c r="E250" s="135"/>
      <c r="F250" s="177"/>
      <c r="G250" s="178"/>
      <c r="H250" s="178"/>
      <c r="I250" s="92" t="str">
        <f t="shared" si="6"/>
        <v/>
      </c>
      <c r="J250" s="138" t="str">
        <f t="shared" si="7"/>
        <v/>
      </c>
      <c r="K250" s="172"/>
    </row>
    <row r="251" spans="1:11" ht="20.100000000000001" customHeight="1" x14ac:dyDescent="0.25">
      <c r="A251" s="38">
        <v>246</v>
      </c>
      <c r="B251" s="173"/>
      <c r="C251" s="173"/>
      <c r="D251" s="135"/>
      <c r="E251" s="135"/>
      <c r="F251" s="177"/>
      <c r="G251" s="178"/>
      <c r="H251" s="178"/>
      <c r="I251" s="92" t="str">
        <f t="shared" si="6"/>
        <v/>
      </c>
      <c r="J251" s="138" t="str">
        <f t="shared" si="7"/>
        <v/>
      </c>
      <c r="K251" s="172"/>
    </row>
    <row r="252" spans="1:11" ht="20.100000000000001" customHeight="1" x14ac:dyDescent="0.25">
      <c r="A252" s="38">
        <v>247</v>
      </c>
      <c r="B252" s="173"/>
      <c r="C252" s="173"/>
      <c r="D252" s="135"/>
      <c r="E252" s="135"/>
      <c r="F252" s="177"/>
      <c r="G252" s="178"/>
      <c r="H252" s="178"/>
      <c r="I252" s="92" t="str">
        <f t="shared" si="6"/>
        <v/>
      </c>
      <c r="J252" s="138" t="str">
        <f t="shared" si="7"/>
        <v/>
      </c>
      <c r="K252" s="172"/>
    </row>
    <row r="253" spans="1:11" ht="20.100000000000001" customHeight="1" x14ac:dyDescent="0.25">
      <c r="A253" s="38">
        <v>248</v>
      </c>
      <c r="B253" s="173"/>
      <c r="C253" s="173"/>
      <c r="D253" s="135"/>
      <c r="E253" s="135"/>
      <c r="F253" s="177"/>
      <c r="G253" s="178"/>
      <c r="H253" s="178"/>
      <c r="I253" s="92" t="str">
        <f t="shared" si="6"/>
        <v/>
      </c>
      <c r="J253" s="138" t="str">
        <f t="shared" si="7"/>
        <v/>
      </c>
      <c r="K253" s="172"/>
    </row>
    <row r="254" spans="1:11" ht="20.100000000000001" customHeight="1" x14ac:dyDescent="0.25">
      <c r="A254" s="38">
        <v>249</v>
      </c>
      <c r="B254" s="173"/>
      <c r="C254" s="173"/>
      <c r="D254" s="135"/>
      <c r="E254" s="135"/>
      <c r="F254" s="177"/>
      <c r="G254" s="178"/>
      <c r="H254" s="178"/>
      <c r="I254" s="92" t="str">
        <f t="shared" si="6"/>
        <v/>
      </c>
      <c r="J254" s="138" t="str">
        <f t="shared" si="7"/>
        <v/>
      </c>
      <c r="K254" s="172"/>
    </row>
    <row r="255" spans="1:11" ht="20.100000000000001" customHeight="1" x14ac:dyDescent="0.25">
      <c r="A255" s="38">
        <v>250</v>
      </c>
      <c r="B255" s="173"/>
      <c r="C255" s="173"/>
      <c r="D255" s="135"/>
      <c r="E255" s="135"/>
      <c r="F255" s="177"/>
      <c r="G255" s="178"/>
      <c r="H255" s="178"/>
      <c r="I255" s="92" t="str">
        <f t="shared" si="6"/>
        <v/>
      </c>
      <c r="J255" s="138" t="str">
        <f t="shared" si="7"/>
        <v/>
      </c>
      <c r="K255" s="172"/>
    </row>
    <row r="256" spans="1:11" ht="20.100000000000001" customHeight="1" x14ac:dyDescent="0.25">
      <c r="A256" s="38">
        <v>251</v>
      </c>
      <c r="B256" s="173"/>
      <c r="C256" s="173"/>
      <c r="D256" s="135"/>
      <c r="E256" s="135"/>
      <c r="F256" s="177"/>
      <c r="G256" s="178"/>
      <c r="H256" s="178"/>
      <c r="I256" s="92" t="str">
        <f t="shared" si="6"/>
        <v/>
      </c>
      <c r="J256" s="138" t="str">
        <f t="shared" si="7"/>
        <v/>
      </c>
      <c r="K256" s="172"/>
    </row>
    <row r="257" spans="1:11" ht="20.100000000000001" customHeight="1" x14ac:dyDescent="0.25">
      <c r="A257" s="38">
        <v>252</v>
      </c>
      <c r="B257" s="173"/>
      <c r="C257" s="173"/>
      <c r="D257" s="135"/>
      <c r="E257" s="135"/>
      <c r="F257" s="177"/>
      <c r="G257" s="178"/>
      <c r="H257" s="178"/>
      <c r="I257" s="92" t="str">
        <f t="shared" si="6"/>
        <v/>
      </c>
      <c r="J257" s="138" t="str">
        <f t="shared" si="7"/>
        <v/>
      </c>
      <c r="K257" s="172"/>
    </row>
    <row r="258" spans="1:11" ht="20.100000000000001" customHeight="1" x14ac:dyDescent="0.25">
      <c r="A258" s="38">
        <v>253</v>
      </c>
      <c r="B258" s="173"/>
      <c r="C258" s="173"/>
      <c r="D258" s="135"/>
      <c r="E258" s="135"/>
      <c r="F258" s="177"/>
      <c r="G258" s="178"/>
      <c r="H258" s="178"/>
      <c r="I258" s="92" t="str">
        <f t="shared" si="6"/>
        <v/>
      </c>
      <c r="J258" s="138" t="str">
        <f t="shared" si="7"/>
        <v/>
      </c>
      <c r="K258" s="172"/>
    </row>
    <row r="259" spans="1:11" ht="20.100000000000001" customHeight="1" x14ac:dyDescent="0.25">
      <c r="A259" s="38">
        <v>254</v>
      </c>
      <c r="B259" s="173"/>
      <c r="C259" s="173"/>
      <c r="D259" s="135"/>
      <c r="E259" s="135"/>
      <c r="F259" s="177"/>
      <c r="G259" s="178"/>
      <c r="H259" s="178"/>
      <c r="I259" s="92" t="str">
        <f t="shared" si="6"/>
        <v/>
      </c>
      <c r="J259" s="138" t="str">
        <f t="shared" si="7"/>
        <v/>
      </c>
      <c r="K259" s="172"/>
    </row>
    <row r="260" spans="1:11" ht="20.100000000000001" customHeight="1" x14ac:dyDescent="0.25">
      <c r="A260" s="38">
        <v>255</v>
      </c>
      <c r="B260" s="173"/>
      <c r="C260" s="173"/>
      <c r="D260" s="135"/>
      <c r="E260" s="135"/>
      <c r="F260" s="177"/>
      <c r="G260" s="178"/>
      <c r="H260" s="178"/>
      <c r="I260" s="92" t="str">
        <f t="shared" si="6"/>
        <v/>
      </c>
      <c r="J260" s="138" t="str">
        <f t="shared" si="7"/>
        <v/>
      </c>
      <c r="K260" s="172"/>
    </row>
    <row r="261" spans="1:11" ht="20.100000000000001" customHeight="1" x14ac:dyDescent="0.25">
      <c r="A261" s="38">
        <v>256</v>
      </c>
      <c r="B261" s="173"/>
      <c r="C261" s="173"/>
      <c r="D261" s="135"/>
      <c r="E261" s="135"/>
      <c r="F261" s="177"/>
      <c r="G261" s="178"/>
      <c r="H261" s="178"/>
      <c r="I261" s="92" t="str">
        <f t="shared" ref="I261:I324" si="8">IF($E261="","",IF(OR(($F261=0),($G261=0)),0,$F261/$G261*$H261))</f>
        <v/>
      </c>
      <c r="J261" s="138" t="str">
        <f t="shared" si="7"/>
        <v/>
      </c>
      <c r="K261" s="172"/>
    </row>
    <row r="262" spans="1:11" ht="20.100000000000001" customHeight="1" x14ac:dyDescent="0.25">
      <c r="A262" s="38">
        <v>257</v>
      </c>
      <c r="B262" s="173"/>
      <c r="C262" s="173"/>
      <c r="D262" s="135"/>
      <c r="E262" s="135"/>
      <c r="F262" s="177"/>
      <c r="G262" s="178"/>
      <c r="H262" s="178"/>
      <c r="I262" s="92" t="str">
        <f t="shared" si="8"/>
        <v/>
      </c>
      <c r="J262" s="138" t="str">
        <f t="shared" si="7"/>
        <v/>
      </c>
      <c r="K262" s="172"/>
    </row>
    <row r="263" spans="1:11" ht="20.100000000000001" customHeight="1" x14ac:dyDescent="0.25">
      <c r="A263" s="38">
        <v>258</v>
      </c>
      <c r="B263" s="173"/>
      <c r="C263" s="173"/>
      <c r="D263" s="135"/>
      <c r="E263" s="135"/>
      <c r="F263" s="177"/>
      <c r="G263" s="178"/>
      <c r="H263" s="178"/>
      <c r="I263" s="92" t="str">
        <f t="shared" si="8"/>
        <v/>
      </c>
      <c r="J263" s="138" t="str">
        <f t="shared" ref="J263:J326" si="9">IF(H263="","",IF(E263="Salaire technicien",MIN(60000/1607*H263,60000),IF(E263="Salaire ingénieur",MIN(80000/1607*H263,80000))))</f>
        <v/>
      </c>
      <c r="K263" s="172"/>
    </row>
    <row r="264" spans="1:11" ht="20.100000000000001" customHeight="1" x14ac:dyDescent="0.25">
      <c r="A264" s="38">
        <v>259</v>
      </c>
      <c r="B264" s="173"/>
      <c r="C264" s="173"/>
      <c r="D264" s="135"/>
      <c r="E264" s="135"/>
      <c r="F264" s="177"/>
      <c r="G264" s="178"/>
      <c r="H264" s="178"/>
      <c r="I264" s="92" t="str">
        <f t="shared" si="8"/>
        <v/>
      </c>
      <c r="J264" s="138" t="str">
        <f t="shared" si="9"/>
        <v/>
      </c>
      <c r="K264" s="172"/>
    </row>
    <row r="265" spans="1:11" ht="20.100000000000001" customHeight="1" x14ac:dyDescent="0.25">
      <c r="A265" s="38">
        <v>260</v>
      </c>
      <c r="B265" s="173"/>
      <c r="C265" s="173"/>
      <c r="D265" s="135"/>
      <c r="E265" s="135"/>
      <c r="F265" s="177"/>
      <c r="G265" s="178"/>
      <c r="H265" s="178"/>
      <c r="I265" s="92" t="str">
        <f t="shared" si="8"/>
        <v/>
      </c>
      <c r="J265" s="138" t="str">
        <f t="shared" si="9"/>
        <v/>
      </c>
      <c r="K265" s="172"/>
    </row>
    <row r="266" spans="1:11" ht="20.100000000000001" customHeight="1" x14ac:dyDescent="0.25">
      <c r="A266" s="38">
        <v>261</v>
      </c>
      <c r="B266" s="173"/>
      <c r="C266" s="173"/>
      <c r="D266" s="135"/>
      <c r="E266" s="135"/>
      <c r="F266" s="177"/>
      <c r="G266" s="178"/>
      <c r="H266" s="178"/>
      <c r="I266" s="92" t="str">
        <f t="shared" si="8"/>
        <v/>
      </c>
      <c r="J266" s="138" t="str">
        <f t="shared" si="9"/>
        <v/>
      </c>
      <c r="K266" s="172"/>
    </row>
    <row r="267" spans="1:11" ht="20.100000000000001" customHeight="1" x14ac:dyDescent="0.25">
      <c r="A267" s="38">
        <v>262</v>
      </c>
      <c r="B267" s="173"/>
      <c r="C267" s="173"/>
      <c r="D267" s="135"/>
      <c r="E267" s="135"/>
      <c r="F267" s="177"/>
      <c r="G267" s="178"/>
      <c r="H267" s="178"/>
      <c r="I267" s="92" t="str">
        <f t="shared" si="8"/>
        <v/>
      </c>
      <c r="J267" s="138" t="str">
        <f t="shared" si="9"/>
        <v/>
      </c>
      <c r="K267" s="172"/>
    </row>
    <row r="268" spans="1:11" ht="20.100000000000001" customHeight="1" x14ac:dyDescent="0.25">
      <c r="A268" s="38">
        <v>263</v>
      </c>
      <c r="B268" s="173"/>
      <c r="C268" s="173"/>
      <c r="D268" s="135"/>
      <c r="E268" s="135"/>
      <c r="F268" s="177"/>
      <c r="G268" s="178"/>
      <c r="H268" s="178"/>
      <c r="I268" s="92" t="str">
        <f t="shared" si="8"/>
        <v/>
      </c>
      <c r="J268" s="138" t="str">
        <f t="shared" si="9"/>
        <v/>
      </c>
      <c r="K268" s="172"/>
    </row>
    <row r="269" spans="1:11" ht="20.100000000000001" customHeight="1" x14ac:dyDescent="0.25">
      <c r="A269" s="38">
        <v>264</v>
      </c>
      <c r="B269" s="173"/>
      <c r="C269" s="173"/>
      <c r="D269" s="135"/>
      <c r="E269" s="135"/>
      <c r="F269" s="177"/>
      <c r="G269" s="178"/>
      <c r="H269" s="178"/>
      <c r="I269" s="92" t="str">
        <f t="shared" si="8"/>
        <v/>
      </c>
      <c r="J269" s="138" t="str">
        <f t="shared" si="9"/>
        <v/>
      </c>
      <c r="K269" s="172"/>
    </row>
    <row r="270" spans="1:11" ht="20.100000000000001" customHeight="1" x14ac:dyDescent="0.25">
      <c r="A270" s="38">
        <v>265</v>
      </c>
      <c r="B270" s="173"/>
      <c r="C270" s="173"/>
      <c r="D270" s="135"/>
      <c r="E270" s="135"/>
      <c r="F270" s="177"/>
      <c r="G270" s="178"/>
      <c r="H270" s="178"/>
      <c r="I270" s="92" t="str">
        <f t="shared" si="8"/>
        <v/>
      </c>
      <c r="J270" s="138" t="str">
        <f t="shared" si="9"/>
        <v/>
      </c>
      <c r="K270" s="172"/>
    </row>
    <row r="271" spans="1:11" ht="20.100000000000001" customHeight="1" x14ac:dyDescent="0.25">
      <c r="A271" s="38">
        <v>266</v>
      </c>
      <c r="B271" s="173"/>
      <c r="C271" s="173"/>
      <c r="D271" s="135"/>
      <c r="E271" s="135"/>
      <c r="F271" s="177"/>
      <c r="G271" s="178"/>
      <c r="H271" s="178"/>
      <c r="I271" s="92" t="str">
        <f t="shared" si="8"/>
        <v/>
      </c>
      <c r="J271" s="138" t="str">
        <f t="shared" si="9"/>
        <v/>
      </c>
      <c r="K271" s="172"/>
    </row>
    <row r="272" spans="1:11" ht="20.100000000000001" customHeight="1" x14ac:dyDescent="0.25">
      <c r="A272" s="38">
        <v>267</v>
      </c>
      <c r="B272" s="173"/>
      <c r="C272" s="173"/>
      <c r="D272" s="135"/>
      <c r="E272" s="135"/>
      <c r="F272" s="177"/>
      <c r="G272" s="178"/>
      <c r="H272" s="178"/>
      <c r="I272" s="92" t="str">
        <f t="shared" si="8"/>
        <v/>
      </c>
      <c r="J272" s="138" t="str">
        <f t="shared" si="9"/>
        <v/>
      </c>
      <c r="K272" s="172"/>
    </row>
    <row r="273" spans="1:11" ht="20.100000000000001" customHeight="1" x14ac:dyDescent="0.25">
      <c r="A273" s="38">
        <v>268</v>
      </c>
      <c r="B273" s="173"/>
      <c r="C273" s="173"/>
      <c r="D273" s="135"/>
      <c r="E273" s="135"/>
      <c r="F273" s="177"/>
      <c r="G273" s="178"/>
      <c r="H273" s="178"/>
      <c r="I273" s="92" t="str">
        <f t="shared" si="8"/>
        <v/>
      </c>
      <c r="J273" s="138" t="str">
        <f t="shared" si="9"/>
        <v/>
      </c>
      <c r="K273" s="172"/>
    </row>
    <row r="274" spans="1:11" ht="20.100000000000001" customHeight="1" x14ac:dyDescent="0.25">
      <c r="A274" s="38">
        <v>269</v>
      </c>
      <c r="B274" s="173"/>
      <c r="C274" s="173"/>
      <c r="D274" s="135"/>
      <c r="E274" s="135"/>
      <c r="F274" s="177"/>
      <c r="G274" s="178"/>
      <c r="H274" s="178"/>
      <c r="I274" s="92" t="str">
        <f t="shared" si="8"/>
        <v/>
      </c>
      <c r="J274" s="138" t="str">
        <f t="shared" si="9"/>
        <v/>
      </c>
      <c r="K274" s="172"/>
    </row>
    <row r="275" spans="1:11" ht="20.100000000000001" customHeight="1" x14ac:dyDescent="0.25">
      <c r="A275" s="38">
        <v>270</v>
      </c>
      <c r="B275" s="173"/>
      <c r="C275" s="173"/>
      <c r="D275" s="135"/>
      <c r="E275" s="135"/>
      <c r="F275" s="177"/>
      <c r="G275" s="178"/>
      <c r="H275" s="178"/>
      <c r="I275" s="92" t="str">
        <f t="shared" si="8"/>
        <v/>
      </c>
      <c r="J275" s="138" t="str">
        <f t="shared" si="9"/>
        <v/>
      </c>
      <c r="K275" s="172"/>
    </row>
    <row r="276" spans="1:11" ht="20.100000000000001" customHeight="1" x14ac:dyDescent="0.25">
      <c r="A276" s="38">
        <v>271</v>
      </c>
      <c r="B276" s="173"/>
      <c r="C276" s="173"/>
      <c r="D276" s="135"/>
      <c r="E276" s="135"/>
      <c r="F276" s="177"/>
      <c r="G276" s="178"/>
      <c r="H276" s="178"/>
      <c r="I276" s="92" t="str">
        <f t="shared" si="8"/>
        <v/>
      </c>
      <c r="J276" s="138" t="str">
        <f t="shared" si="9"/>
        <v/>
      </c>
      <c r="K276" s="172"/>
    </row>
    <row r="277" spans="1:11" ht="20.100000000000001" customHeight="1" x14ac:dyDescent="0.25">
      <c r="A277" s="38">
        <v>272</v>
      </c>
      <c r="B277" s="173"/>
      <c r="C277" s="173"/>
      <c r="D277" s="135"/>
      <c r="E277" s="135"/>
      <c r="F277" s="177"/>
      <c r="G277" s="178"/>
      <c r="H277" s="178"/>
      <c r="I277" s="92" t="str">
        <f t="shared" si="8"/>
        <v/>
      </c>
      <c r="J277" s="138" t="str">
        <f t="shared" si="9"/>
        <v/>
      </c>
      <c r="K277" s="172"/>
    </row>
    <row r="278" spans="1:11" ht="20.100000000000001" customHeight="1" x14ac:dyDescent="0.25">
      <c r="A278" s="38">
        <v>273</v>
      </c>
      <c r="B278" s="173"/>
      <c r="C278" s="173"/>
      <c r="D278" s="135"/>
      <c r="E278" s="135"/>
      <c r="F278" s="177"/>
      <c r="G278" s="178"/>
      <c r="H278" s="178"/>
      <c r="I278" s="92" t="str">
        <f t="shared" si="8"/>
        <v/>
      </c>
      <c r="J278" s="138" t="str">
        <f t="shared" si="9"/>
        <v/>
      </c>
      <c r="K278" s="172"/>
    </row>
    <row r="279" spans="1:11" ht="20.100000000000001" customHeight="1" x14ac:dyDescent="0.25">
      <c r="A279" s="38">
        <v>274</v>
      </c>
      <c r="B279" s="173"/>
      <c r="C279" s="173"/>
      <c r="D279" s="135"/>
      <c r="E279" s="135"/>
      <c r="F279" s="177"/>
      <c r="G279" s="178"/>
      <c r="H279" s="178"/>
      <c r="I279" s="92" t="str">
        <f t="shared" si="8"/>
        <v/>
      </c>
      <c r="J279" s="138" t="str">
        <f t="shared" si="9"/>
        <v/>
      </c>
      <c r="K279" s="172"/>
    </row>
    <row r="280" spans="1:11" ht="20.100000000000001" customHeight="1" x14ac:dyDescent="0.25">
      <c r="A280" s="38">
        <v>275</v>
      </c>
      <c r="B280" s="173"/>
      <c r="C280" s="173"/>
      <c r="D280" s="135"/>
      <c r="E280" s="135"/>
      <c r="F280" s="177"/>
      <c r="G280" s="178"/>
      <c r="H280" s="178"/>
      <c r="I280" s="92" t="str">
        <f t="shared" si="8"/>
        <v/>
      </c>
      <c r="J280" s="138" t="str">
        <f t="shared" si="9"/>
        <v/>
      </c>
      <c r="K280" s="172"/>
    </row>
    <row r="281" spans="1:11" ht="20.100000000000001" customHeight="1" x14ac:dyDescent="0.25">
      <c r="A281" s="38">
        <v>276</v>
      </c>
      <c r="B281" s="173"/>
      <c r="C281" s="173"/>
      <c r="D281" s="135"/>
      <c r="E281" s="135"/>
      <c r="F281" s="177"/>
      <c r="G281" s="178"/>
      <c r="H281" s="178"/>
      <c r="I281" s="92" t="str">
        <f t="shared" si="8"/>
        <v/>
      </c>
      <c r="J281" s="138" t="str">
        <f t="shared" si="9"/>
        <v/>
      </c>
      <c r="K281" s="172"/>
    </row>
    <row r="282" spans="1:11" ht="20.100000000000001" customHeight="1" x14ac:dyDescent="0.25">
      <c r="A282" s="38">
        <v>277</v>
      </c>
      <c r="B282" s="173"/>
      <c r="C282" s="173"/>
      <c r="D282" s="135"/>
      <c r="E282" s="135"/>
      <c r="F282" s="177"/>
      <c r="G282" s="178"/>
      <c r="H282" s="178"/>
      <c r="I282" s="92" t="str">
        <f t="shared" si="8"/>
        <v/>
      </c>
      <c r="J282" s="138" t="str">
        <f t="shared" si="9"/>
        <v/>
      </c>
      <c r="K282" s="172"/>
    </row>
    <row r="283" spans="1:11" ht="20.100000000000001" customHeight="1" x14ac:dyDescent="0.25">
      <c r="A283" s="38">
        <v>278</v>
      </c>
      <c r="B283" s="173"/>
      <c r="C283" s="173"/>
      <c r="D283" s="135"/>
      <c r="E283" s="135"/>
      <c r="F283" s="177"/>
      <c r="G283" s="178"/>
      <c r="H283" s="178"/>
      <c r="I283" s="92" t="str">
        <f t="shared" si="8"/>
        <v/>
      </c>
      <c r="J283" s="138" t="str">
        <f t="shared" si="9"/>
        <v/>
      </c>
      <c r="K283" s="172"/>
    </row>
    <row r="284" spans="1:11" ht="20.100000000000001" customHeight="1" x14ac:dyDescent="0.25">
      <c r="A284" s="38">
        <v>279</v>
      </c>
      <c r="B284" s="173"/>
      <c r="C284" s="173"/>
      <c r="D284" s="135"/>
      <c r="E284" s="135"/>
      <c r="F284" s="177"/>
      <c r="G284" s="178"/>
      <c r="H284" s="178"/>
      <c r="I284" s="92" t="str">
        <f t="shared" si="8"/>
        <v/>
      </c>
      <c r="J284" s="138" t="str">
        <f t="shared" si="9"/>
        <v/>
      </c>
      <c r="K284" s="172"/>
    </row>
    <row r="285" spans="1:11" ht="20.100000000000001" customHeight="1" x14ac:dyDescent="0.25">
      <c r="A285" s="38">
        <v>280</v>
      </c>
      <c r="B285" s="173"/>
      <c r="C285" s="173"/>
      <c r="D285" s="135"/>
      <c r="E285" s="135"/>
      <c r="F285" s="177"/>
      <c r="G285" s="178"/>
      <c r="H285" s="178"/>
      <c r="I285" s="92" t="str">
        <f t="shared" si="8"/>
        <v/>
      </c>
      <c r="J285" s="138" t="str">
        <f t="shared" si="9"/>
        <v/>
      </c>
      <c r="K285" s="172"/>
    </row>
    <row r="286" spans="1:11" ht="20.100000000000001" customHeight="1" x14ac:dyDescent="0.25">
      <c r="A286" s="38">
        <v>281</v>
      </c>
      <c r="B286" s="173"/>
      <c r="C286" s="173"/>
      <c r="D286" s="135"/>
      <c r="E286" s="135"/>
      <c r="F286" s="177"/>
      <c r="G286" s="178"/>
      <c r="H286" s="178"/>
      <c r="I286" s="92" t="str">
        <f t="shared" si="8"/>
        <v/>
      </c>
      <c r="J286" s="138" t="str">
        <f t="shared" si="9"/>
        <v/>
      </c>
      <c r="K286" s="172"/>
    </row>
    <row r="287" spans="1:11" ht="20.100000000000001" customHeight="1" x14ac:dyDescent="0.25">
      <c r="A287" s="38">
        <v>282</v>
      </c>
      <c r="B287" s="173"/>
      <c r="C287" s="173"/>
      <c r="D287" s="135"/>
      <c r="E287" s="135"/>
      <c r="F287" s="177"/>
      <c r="G287" s="178"/>
      <c r="H287" s="178"/>
      <c r="I287" s="92" t="str">
        <f t="shared" si="8"/>
        <v/>
      </c>
      <c r="J287" s="138" t="str">
        <f t="shared" si="9"/>
        <v/>
      </c>
      <c r="K287" s="172"/>
    </row>
    <row r="288" spans="1:11" ht="20.100000000000001" customHeight="1" x14ac:dyDescent="0.25">
      <c r="A288" s="38">
        <v>283</v>
      </c>
      <c r="B288" s="173"/>
      <c r="C288" s="173"/>
      <c r="D288" s="135"/>
      <c r="E288" s="135"/>
      <c r="F288" s="177"/>
      <c r="G288" s="178"/>
      <c r="H288" s="178"/>
      <c r="I288" s="92" t="str">
        <f t="shared" si="8"/>
        <v/>
      </c>
      <c r="J288" s="138" t="str">
        <f t="shared" si="9"/>
        <v/>
      </c>
      <c r="K288" s="172"/>
    </row>
    <row r="289" spans="1:11" ht="20.100000000000001" customHeight="1" x14ac:dyDescent="0.25">
      <c r="A289" s="38">
        <v>284</v>
      </c>
      <c r="B289" s="173"/>
      <c r="C289" s="173"/>
      <c r="D289" s="135"/>
      <c r="E289" s="135"/>
      <c r="F289" s="177"/>
      <c r="G289" s="178"/>
      <c r="H289" s="178"/>
      <c r="I289" s="92" t="str">
        <f t="shared" si="8"/>
        <v/>
      </c>
      <c r="J289" s="138" t="str">
        <f t="shared" si="9"/>
        <v/>
      </c>
      <c r="K289" s="172"/>
    </row>
    <row r="290" spans="1:11" ht="20.100000000000001" customHeight="1" x14ac:dyDescent="0.25">
      <c r="A290" s="38">
        <v>285</v>
      </c>
      <c r="B290" s="173"/>
      <c r="C290" s="173"/>
      <c r="D290" s="135"/>
      <c r="E290" s="135"/>
      <c r="F290" s="177"/>
      <c r="G290" s="178"/>
      <c r="H290" s="178"/>
      <c r="I290" s="92" t="str">
        <f t="shared" si="8"/>
        <v/>
      </c>
      <c r="J290" s="138" t="str">
        <f t="shared" si="9"/>
        <v/>
      </c>
      <c r="K290" s="172"/>
    </row>
    <row r="291" spans="1:11" ht="20.100000000000001" customHeight="1" x14ac:dyDescent="0.25">
      <c r="A291" s="38">
        <v>286</v>
      </c>
      <c r="B291" s="173"/>
      <c r="C291" s="173"/>
      <c r="D291" s="135"/>
      <c r="E291" s="135"/>
      <c r="F291" s="177"/>
      <c r="G291" s="178"/>
      <c r="H291" s="178"/>
      <c r="I291" s="92" t="str">
        <f t="shared" si="8"/>
        <v/>
      </c>
      <c r="J291" s="138" t="str">
        <f t="shared" si="9"/>
        <v/>
      </c>
      <c r="K291" s="172"/>
    </row>
    <row r="292" spans="1:11" ht="20.100000000000001" customHeight="1" x14ac:dyDescent="0.25">
      <c r="A292" s="38">
        <v>287</v>
      </c>
      <c r="B292" s="173"/>
      <c r="C292" s="173"/>
      <c r="D292" s="135"/>
      <c r="E292" s="135"/>
      <c r="F292" s="177"/>
      <c r="G292" s="178"/>
      <c r="H292" s="178"/>
      <c r="I292" s="92" t="str">
        <f t="shared" si="8"/>
        <v/>
      </c>
      <c r="J292" s="138" t="str">
        <f t="shared" si="9"/>
        <v/>
      </c>
      <c r="K292" s="172"/>
    </row>
    <row r="293" spans="1:11" ht="20.100000000000001" customHeight="1" x14ac:dyDescent="0.25">
      <c r="A293" s="38">
        <v>288</v>
      </c>
      <c r="B293" s="173"/>
      <c r="C293" s="173"/>
      <c r="D293" s="135"/>
      <c r="E293" s="135"/>
      <c r="F293" s="177"/>
      <c r="G293" s="178"/>
      <c r="H293" s="178"/>
      <c r="I293" s="92" t="str">
        <f t="shared" si="8"/>
        <v/>
      </c>
      <c r="J293" s="138" t="str">
        <f t="shared" si="9"/>
        <v/>
      </c>
      <c r="K293" s="172"/>
    </row>
    <row r="294" spans="1:11" ht="20.100000000000001" customHeight="1" x14ac:dyDescent="0.25">
      <c r="A294" s="38">
        <v>289</v>
      </c>
      <c r="B294" s="173"/>
      <c r="C294" s="173"/>
      <c r="D294" s="135"/>
      <c r="E294" s="135"/>
      <c r="F294" s="177"/>
      <c r="G294" s="178"/>
      <c r="H294" s="178"/>
      <c r="I294" s="92" t="str">
        <f t="shared" si="8"/>
        <v/>
      </c>
      <c r="J294" s="138" t="str">
        <f t="shared" si="9"/>
        <v/>
      </c>
      <c r="K294" s="172"/>
    </row>
    <row r="295" spans="1:11" ht="20.100000000000001" customHeight="1" x14ac:dyDescent="0.25">
      <c r="A295" s="38">
        <v>290</v>
      </c>
      <c r="B295" s="173"/>
      <c r="C295" s="173"/>
      <c r="D295" s="135"/>
      <c r="E295" s="135"/>
      <c r="F295" s="177"/>
      <c r="G295" s="178"/>
      <c r="H295" s="178"/>
      <c r="I295" s="92" t="str">
        <f t="shared" si="8"/>
        <v/>
      </c>
      <c r="J295" s="138" t="str">
        <f t="shared" si="9"/>
        <v/>
      </c>
      <c r="K295" s="172"/>
    </row>
    <row r="296" spans="1:11" ht="20.100000000000001" customHeight="1" x14ac:dyDescent="0.25">
      <c r="A296" s="38">
        <v>291</v>
      </c>
      <c r="B296" s="173"/>
      <c r="C296" s="173"/>
      <c r="D296" s="135"/>
      <c r="E296" s="135"/>
      <c r="F296" s="177"/>
      <c r="G296" s="178"/>
      <c r="H296" s="178"/>
      <c r="I296" s="92" t="str">
        <f t="shared" si="8"/>
        <v/>
      </c>
      <c r="J296" s="138" t="str">
        <f t="shared" si="9"/>
        <v/>
      </c>
      <c r="K296" s="172"/>
    </row>
    <row r="297" spans="1:11" ht="20.100000000000001" customHeight="1" x14ac:dyDescent="0.25">
      <c r="A297" s="38">
        <v>292</v>
      </c>
      <c r="B297" s="173"/>
      <c r="C297" s="173"/>
      <c r="D297" s="135"/>
      <c r="E297" s="135"/>
      <c r="F297" s="177"/>
      <c r="G297" s="178"/>
      <c r="H297" s="178"/>
      <c r="I297" s="92" t="str">
        <f t="shared" si="8"/>
        <v/>
      </c>
      <c r="J297" s="138" t="str">
        <f t="shared" si="9"/>
        <v/>
      </c>
      <c r="K297" s="172"/>
    </row>
    <row r="298" spans="1:11" ht="20.100000000000001" customHeight="1" x14ac:dyDescent="0.25">
      <c r="A298" s="38">
        <v>293</v>
      </c>
      <c r="B298" s="173"/>
      <c r="C298" s="173"/>
      <c r="D298" s="135"/>
      <c r="E298" s="135"/>
      <c r="F298" s="177"/>
      <c r="G298" s="178"/>
      <c r="H298" s="178"/>
      <c r="I298" s="92" t="str">
        <f t="shared" si="8"/>
        <v/>
      </c>
      <c r="J298" s="138" t="str">
        <f t="shared" si="9"/>
        <v/>
      </c>
      <c r="K298" s="172"/>
    </row>
    <row r="299" spans="1:11" ht="20.100000000000001" customHeight="1" x14ac:dyDescent="0.25">
      <c r="A299" s="38">
        <v>294</v>
      </c>
      <c r="B299" s="173"/>
      <c r="C299" s="173"/>
      <c r="D299" s="135"/>
      <c r="E299" s="135"/>
      <c r="F299" s="177"/>
      <c r="G299" s="178"/>
      <c r="H299" s="178"/>
      <c r="I299" s="92" t="str">
        <f t="shared" si="8"/>
        <v/>
      </c>
      <c r="J299" s="138" t="str">
        <f t="shared" si="9"/>
        <v/>
      </c>
      <c r="K299" s="172"/>
    </row>
    <row r="300" spans="1:11" ht="20.100000000000001" customHeight="1" x14ac:dyDescent="0.25">
      <c r="A300" s="38">
        <v>295</v>
      </c>
      <c r="B300" s="173"/>
      <c r="C300" s="173"/>
      <c r="D300" s="135"/>
      <c r="E300" s="135"/>
      <c r="F300" s="177"/>
      <c r="G300" s="178"/>
      <c r="H300" s="178"/>
      <c r="I300" s="92" t="str">
        <f t="shared" si="8"/>
        <v/>
      </c>
      <c r="J300" s="138" t="str">
        <f t="shared" si="9"/>
        <v/>
      </c>
      <c r="K300" s="172"/>
    </row>
    <row r="301" spans="1:11" ht="20.100000000000001" customHeight="1" x14ac:dyDescent="0.25">
      <c r="A301" s="38">
        <v>296</v>
      </c>
      <c r="B301" s="173"/>
      <c r="C301" s="173"/>
      <c r="D301" s="135"/>
      <c r="E301" s="135"/>
      <c r="F301" s="177"/>
      <c r="G301" s="178"/>
      <c r="H301" s="178"/>
      <c r="I301" s="92" t="str">
        <f t="shared" si="8"/>
        <v/>
      </c>
      <c r="J301" s="138" t="str">
        <f t="shared" si="9"/>
        <v/>
      </c>
      <c r="K301" s="172"/>
    </row>
    <row r="302" spans="1:11" ht="20.100000000000001" customHeight="1" x14ac:dyDescent="0.25">
      <c r="A302" s="38">
        <v>297</v>
      </c>
      <c r="B302" s="173"/>
      <c r="C302" s="173"/>
      <c r="D302" s="135"/>
      <c r="E302" s="135"/>
      <c r="F302" s="177"/>
      <c r="G302" s="178"/>
      <c r="H302" s="178"/>
      <c r="I302" s="92" t="str">
        <f t="shared" si="8"/>
        <v/>
      </c>
      <c r="J302" s="138" t="str">
        <f t="shared" si="9"/>
        <v/>
      </c>
      <c r="K302" s="172"/>
    </row>
    <row r="303" spans="1:11" ht="20.100000000000001" customHeight="1" x14ac:dyDescent="0.25">
      <c r="A303" s="38">
        <v>298</v>
      </c>
      <c r="B303" s="173"/>
      <c r="C303" s="173"/>
      <c r="D303" s="135"/>
      <c r="E303" s="135"/>
      <c r="F303" s="177"/>
      <c r="G303" s="178"/>
      <c r="H303" s="178"/>
      <c r="I303" s="92" t="str">
        <f t="shared" si="8"/>
        <v/>
      </c>
      <c r="J303" s="138" t="str">
        <f t="shared" si="9"/>
        <v/>
      </c>
      <c r="K303" s="172"/>
    </row>
    <row r="304" spans="1:11" ht="20.100000000000001" customHeight="1" x14ac:dyDescent="0.25">
      <c r="A304" s="38">
        <v>299</v>
      </c>
      <c r="B304" s="173"/>
      <c r="C304" s="173"/>
      <c r="D304" s="135"/>
      <c r="E304" s="135"/>
      <c r="F304" s="177"/>
      <c r="G304" s="178"/>
      <c r="H304" s="178"/>
      <c r="I304" s="92" t="str">
        <f t="shared" si="8"/>
        <v/>
      </c>
      <c r="J304" s="138" t="str">
        <f t="shared" si="9"/>
        <v/>
      </c>
      <c r="K304" s="172"/>
    </row>
    <row r="305" spans="1:11" ht="20.100000000000001" customHeight="1" x14ac:dyDescent="0.25">
      <c r="A305" s="38">
        <v>300</v>
      </c>
      <c r="B305" s="173"/>
      <c r="C305" s="173"/>
      <c r="D305" s="135"/>
      <c r="E305" s="135"/>
      <c r="F305" s="177"/>
      <c r="G305" s="178"/>
      <c r="H305" s="178"/>
      <c r="I305" s="92" t="str">
        <f t="shared" si="8"/>
        <v/>
      </c>
      <c r="J305" s="138" t="str">
        <f t="shared" si="9"/>
        <v/>
      </c>
      <c r="K305" s="172"/>
    </row>
    <row r="306" spans="1:11" ht="20.100000000000001" customHeight="1" x14ac:dyDescent="0.25">
      <c r="A306" s="38">
        <v>301</v>
      </c>
      <c r="B306" s="173"/>
      <c r="C306" s="173"/>
      <c r="D306" s="135"/>
      <c r="E306" s="135"/>
      <c r="F306" s="177"/>
      <c r="G306" s="178"/>
      <c r="H306" s="178"/>
      <c r="I306" s="92" t="str">
        <f t="shared" si="8"/>
        <v/>
      </c>
      <c r="J306" s="138" t="str">
        <f t="shared" si="9"/>
        <v/>
      </c>
      <c r="K306" s="172"/>
    </row>
    <row r="307" spans="1:11" ht="20.100000000000001" customHeight="1" x14ac:dyDescent="0.25">
      <c r="A307" s="38">
        <v>302</v>
      </c>
      <c r="B307" s="173"/>
      <c r="C307" s="173"/>
      <c r="D307" s="135"/>
      <c r="E307" s="135"/>
      <c r="F307" s="177"/>
      <c r="G307" s="178"/>
      <c r="H307" s="178"/>
      <c r="I307" s="92" t="str">
        <f t="shared" si="8"/>
        <v/>
      </c>
      <c r="J307" s="138" t="str">
        <f t="shared" si="9"/>
        <v/>
      </c>
      <c r="K307" s="172"/>
    </row>
    <row r="308" spans="1:11" ht="20.100000000000001" customHeight="1" x14ac:dyDescent="0.25">
      <c r="A308" s="38">
        <v>303</v>
      </c>
      <c r="B308" s="173"/>
      <c r="C308" s="173"/>
      <c r="D308" s="135"/>
      <c r="E308" s="135"/>
      <c r="F308" s="177"/>
      <c r="G308" s="178"/>
      <c r="H308" s="178"/>
      <c r="I308" s="92" t="str">
        <f t="shared" si="8"/>
        <v/>
      </c>
      <c r="J308" s="138" t="str">
        <f t="shared" si="9"/>
        <v/>
      </c>
      <c r="K308" s="172"/>
    </row>
    <row r="309" spans="1:11" ht="20.100000000000001" customHeight="1" x14ac:dyDescent="0.25">
      <c r="A309" s="38">
        <v>304</v>
      </c>
      <c r="B309" s="173"/>
      <c r="C309" s="173"/>
      <c r="D309" s="135"/>
      <c r="E309" s="135"/>
      <c r="F309" s="177"/>
      <c r="G309" s="178"/>
      <c r="H309" s="178"/>
      <c r="I309" s="92" t="str">
        <f t="shared" si="8"/>
        <v/>
      </c>
      <c r="J309" s="138" t="str">
        <f t="shared" si="9"/>
        <v/>
      </c>
      <c r="K309" s="172"/>
    </row>
    <row r="310" spans="1:11" ht="20.100000000000001" customHeight="1" x14ac:dyDescent="0.25">
      <c r="A310" s="38">
        <v>305</v>
      </c>
      <c r="B310" s="173"/>
      <c r="C310" s="173"/>
      <c r="D310" s="135"/>
      <c r="E310" s="135"/>
      <c r="F310" s="177"/>
      <c r="G310" s="178"/>
      <c r="H310" s="178"/>
      <c r="I310" s="92" t="str">
        <f t="shared" si="8"/>
        <v/>
      </c>
      <c r="J310" s="138" t="str">
        <f t="shared" si="9"/>
        <v/>
      </c>
      <c r="K310" s="172"/>
    </row>
    <row r="311" spans="1:11" ht="20.100000000000001" customHeight="1" x14ac:dyDescent="0.25">
      <c r="A311" s="38">
        <v>306</v>
      </c>
      <c r="B311" s="173"/>
      <c r="C311" s="173"/>
      <c r="D311" s="135"/>
      <c r="E311" s="135"/>
      <c r="F311" s="177"/>
      <c r="G311" s="178"/>
      <c r="H311" s="178"/>
      <c r="I311" s="92" t="str">
        <f t="shared" si="8"/>
        <v/>
      </c>
      <c r="J311" s="138" t="str">
        <f t="shared" si="9"/>
        <v/>
      </c>
      <c r="K311" s="172"/>
    </row>
    <row r="312" spans="1:11" ht="20.100000000000001" customHeight="1" x14ac:dyDescent="0.25">
      <c r="A312" s="38">
        <v>307</v>
      </c>
      <c r="B312" s="173"/>
      <c r="C312" s="173"/>
      <c r="D312" s="135"/>
      <c r="E312" s="135"/>
      <c r="F312" s="177"/>
      <c r="G312" s="178"/>
      <c r="H312" s="178"/>
      <c r="I312" s="92" t="str">
        <f t="shared" si="8"/>
        <v/>
      </c>
      <c r="J312" s="138" t="str">
        <f t="shared" si="9"/>
        <v/>
      </c>
      <c r="K312" s="172"/>
    </row>
    <row r="313" spans="1:11" ht="20.100000000000001" customHeight="1" x14ac:dyDescent="0.25">
      <c r="A313" s="38">
        <v>308</v>
      </c>
      <c r="B313" s="173"/>
      <c r="C313" s="173"/>
      <c r="D313" s="135"/>
      <c r="E313" s="135"/>
      <c r="F313" s="177"/>
      <c r="G313" s="178"/>
      <c r="H313" s="178"/>
      <c r="I313" s="92" t="str">
        <f t="shared" si="8"/>
        <v/>
      </c>
      <c r="J313" s="138" t="str">
        <f t="shared" si="9"/>
        <v/>
      </c>
      <c r="K313" s="172"/>
    </row>
    <row r="314" spans="1:11" ht="20.100000000000001" customHeight="1" x14ac:dyDescent="0.25">
      <c r="A314" s="38">
        <v>309</v>
      </c>
      <c r="B314" s="173"/>
      <c r="C314" s="173"/>
      <c r="D314" s="135"/>
      <c r="E314" s="135"/>
      <c r="F314" s="177"/>
      <c r="G314" s="178"/>
      <c r="H314" s="178"/>
      <c r="I314" s="92" t="str">
        <f t="shared" si="8"/>
        <v/>
      </c>
      <c r="J314" s="138" t="str">
        <f t="shared" si="9"/>
        <v/>
      </c>
      <c r="K314" s="172"/>
    </row>
    <row r="315" spans="1:11" ht="20.100000000000001" customHeight="1" x14ac:dyDescent="0.25">
      <c r="A315" s="38">
        <v>310</v>
      </c>
      <c r="B315" s="173"/>
      <c r="C315" s="173"/>
      <c r="D315" s="135"/>
      <c r="E315" s="135"/>
      <c r="F315" s="177"/>
      <c r="G315" s="178"/>
      <c r="H315" s="178"/>
      <c r="I315" s="92" t="str">
        <f t="shared" si="8"/>
        <v/>
      </c>
      <c r="J315" s="138" t="str">
        <f t="shared" si="9"/>
        <v/>
      </c>
      <c r="K315" s="172"/>
    </row>
    <row r="316" spans="1:11" ht="20.100000000000001" customHeight="1" x14ac:dyDescent="0.25">
      <c r="A316" s="38">
        <v>311</v>
      </c>
      <c r="B316" s="173"/>
      <c r="C316" s="173"/>
      <c r="D316" s="135"/>
      <c r="E316" s="135"/>
      <c r="F316" s="177"/>
      <c r="G316" s="178"/>
      <c r="H316" s="178"/>
      <c r="I316" s="92" t="str">
        <f t="shared" si="8"/>
        <v/>
      </c>
      <c r="J316" s="138" t="str">
        <f t="shared" si="9"/>
        <v/>
      </c>
      <c r="K316" s="172"/>
    </row>
    <row r="317" spans="1:11" ht="20.100000000000001" customHeight="1" x14ac:dyDescent="0.25">
      <c r="A317" s="38">
        <v>312</v>
      </c>
      <c r="B317" s="173"/>
      <c r="C317" s="173"/>
      <c r="D317" s="135"/>
      <c r="E317" s="135"/>
      <c r="F317" s="177"/>
      <c r="G317" s="178"/>
      <c r="H317" s="178"/>
      <c r="I317" s="92" t="str">
        <f t="shared" si="8"/>
        <v/>
      </c>
      <c r="J317" s="138" t="str">
        <f t="shared" si="9"/>
        <v/>
      </c>
      <c r="K317" s="172"/>
    </row>
    <row r="318" spans="1:11" ht="20.100000000000001" customHeight="1" x14ac:dyDescent="0.25">
      <c r="A318" s="38">
        <v>313</v>
      </c>
      <c r="B318" s="173"/>
      <c r="C318" s="173"/>
      <c r="D318" s="135"/>
      <c r="E318" s="135"/>
      <c r="F318" s="177"/>
      <c r="G318" s="178"/>
      <c r="H318" s="178"/>
      <c r="I318" s="92" t="str">
        <f t="shared" si="8"/>
        <v/>
      </c>
      <c r="J318" s="138" t="str">
        <f t="shared" si="9"/>
        <v/>
      </c>
      <c r="K318" s="172"/>
    </row>
    <row r="319" spans="1:11" ht="20.100000000000001" customHeight="1" x14ac:dyDescent="0.25">
      <c r="A319" s="38">
        <v>314</v>
      </c>
      <c r="B319" s="173"/>
      <c r="C319" s="173"/>
      <c r="D319" s="135"/>
      <c r="E319" s="135"/>
      <c r="F319" s="177"/>
      <c r="G319" s="178"/>
      <c r="H319" s="178"/>
      <c r="I319" s="92" t="str">
        <f t="shared" si="8"/>
        <v/>
      </c>
      <c r="J319" s="138" t="str">
        <f t="shared" si="9"/>
        <v/>
      </c>
      <c r="K319" s="172"/>
    </row>
    <row r="320" spans="1:11" ht="20.100000000000001" customHeight="1" x14ac:dyDescent="0.25">
      <c r="A320" s="38">
        <v>315</v>
      </c>
      <c r="B320" s="173"/>
      <c r="C320" s="173"/>
      <c r="D320" s="135"/>
      <c r="E320" s="135"/>
      <c r="F320" s="177"/>
      <c r="G320" s="178"/>
      <c r="H320" s="178"/>
      <c r="I320" s="92" t="str">
        <f t="shared" si="8"/>
        <v/>
      </c>
      <c r="J320" s="138" t="str">
        <f t="shared" si="9"/>
        <v/>
      </c>
      <c r="K320" s="172"/>
    </row>
    <row r="321" spans="1:11" ht="20.100000000000001" customHeight="1" x14ac:dyDescent="0.25">
      <c r="A321" s="38">
        <v>316</v>
      </c>
      <c r="B321" s="173"/>
      <c r="C321" s="173"/>
      <c r="D321" s="135"/>
      <c r="E321" s="135"/>
      <c r="F321" s="177"/>
      <c r="G321" s="178"/>
      <c r="H321" s="178"/>
      <c r="I321" s="92" t="str">
        <f t="shared" si="8"/>
        <v/>
      </c>
      <c r="J321" s="138" t="str">
        <f t="shared" si="9"/>
        <v/>
      </c>
      <c r="K321" s="172"/>
    </row>
    <row r="322" spans="1:11" ht="20.100000000000001" customHeight="1" x14ac:dyDescent="0.25">
      <c r="A322" s="38">
        <v>317</v>
      </c>
      <c r="B322" s="173"/>
      <c r="C322" s="173"/>
      <c r="D322" s="135"/>
      <c r="E322" s="135"/>
      <c r="F322" s="177"/>
      <c r="G322" s="178"/>
      <c r="H322" s="178"/>
      <c r="I322" s="92" t="str">
        <f t="shared" si="8"/>
        <v/>
      </c>
      <c r="J322" s="138" t="str">
        <f t="shared" si="9"/>
        <v/>
      </c>
      <c r="K322" s="172"/>
    </row>
    <row r="323" spans="1:11" ht="20.100000000000001" customHeight="1" x14ac:dyDescent="0.25">
      <c r="A323" s="38">
        <v>318</v>
      </c>
      <c r="B323" s="173"/>
      <c r="C323" s="173"/>
      <c r="D323" s="135"/>
      <c r="E323" s="135"/>
      <c r="F323" s="177"/>
      <c r="G323" s="178"/>
      <c r="H323" s="178"/>
      <c r="I323" s="92" t="str">
        <f t="shared" si="8"/>
        <v/>
      </c>
      <c r="J323" s="138" t="str">
        <f t="shared" si="9"/>
        <v/>
      </c>
      <c r="K323" s="172"/>
    </row>
    <row r="324" spans="1:11" ht="20.100000000000001" customHeight="1" x14ac:dyDescent="0.25">
      <c r="A324" s="38">
        <v>319</v>
      </c>
      <c r="B324" s="173"/>
      <c r="C324" s="173"/>
      <c r="D324" s="135"/>
      <c r="E324" s="135"/>
      <c r="F324" s="177"/>
      <c r="G324" s="178"/>
      <c r="H324" s="178"/>
      <c r="I324" s="92" t="str">
        <f t="shared" si="8"/>
        <v/>
      </c>
      <c r="J324" s="138" t="str">
        <f t="shared" si="9"/>
        <v/>
      </c>
      <c r="K324" s="172"/>
    </row>
    <row r="325" spans="1:11" ht="20.100000000000001" customHeight="1" x14ac:dyDescent="0.25">
      <c r="A325" s="38">
        <v>320</v>
      </c>
      <c r="B325" s="173"/>
      <c r="C325" s="173"/>
      <c r="D325" s="135"/>
      <c r="E325" s="135"/>
      <c r="F325" s="177"/>
      <c r="G325" s="178"/>
      <c r="H325" s="178"/>
      <c r="I325" s="92" t="str">
        <f t="shared" ref="I325:I388" si="10">IF($E325="","",IF(OR(($F325=0),($G325=0)),0,$F325/$G325*$H325))</f>
        <v/>
      </c>
      <c r="J325" s="138" t="str">
        <f t="shared" si="9"/>
        <v/>
      </c>
      <c r="K325" s="172"/>
    </row>
    <row r="326" spans="1:11" ht="20.100000000000001" customHeight="1" x14ac:dyDescent="0.25">
      <c r="A326" s="38">
        <v>321</v>
      </c>
      <c r="B326" s="173"/>
      <c r="C326" s="173"/>
      <c r="D326" s="135"/>
      <c r="E326" s="135"/>
      <c r="F326" s="177"/>
      <c r="G326" s="178"/>
      <c r="H326" s="178"/>
      <c r="I326" s="92" t="str">
        <f t="shared" si="10"/>
        <v/>
      </c>
      <c r="J326" s="138" t="str">
        <f t="shared" si="9"/>
        <v/>
      </c>
      <c r="K326" s="172"/>
    </row>
    <row r="327" spans="1:11" ht="20.100000000000001" customHeight="1" x14ac:dyDescent="0.25">
      <c r="A327" s="38">
        <v>322</v>
      </c>
      <c r="B327" s="173"/>
      <c r="C327" s="173"/>
      <c r="D327" s="135"/>
      <c r="E327" s="135"/>
      <c r="F327" s="177"/>
      <c r="G327" s="178"/>
      <c r="H327" s="178"/>
      <c r="I327" s="92" t="str">
        <f t="shared" si="10"/>
        <v/>
      </c>
      <c r="J327" s="138" t="str">
        <f t="shared" ref="J327:J390" si="11">IF(H327="","",IF(E327="Salaire technicien",MIN(60000/1607*H327,60000),IF(E327="Salaire ingénieur",MIN(80000/1607*H327,80000))))</f>
        <v/>
      </c>
      <c r="K327" s="172"/>
    </row>
    <row r="328" spans="1:11" ht="20.100000000000001" customHeight="1" x14ac:dyDescent="0.25">
      <c r="A328" s="38">
        <v>323</v>
      </c>
      <c r="B328" s="173"/>
      <c r="C328" s="173"/>
      <c r="D328" s="135"/>
      <c r="E328" s="135"/>
      <c r="F328" s="177"/>
      <c r="G328" s="178"/>
      <c r="H328" s="178"/>
      <c r="I328" s="92" t="str">
        <f t="shared" si="10"/>
        <v/>
      </c>
      <c r="J328" s="138" t="str">
        <f t="shared" si="11"/>
        <v/>
      </c>
      <c r="K328" s="172"/>
    </row>
    <row r="329" spans="1:11" ht="20.100000000000001" customHeight="1" x14ac:dyDescent="0.25">
      <c r="A329" s="38">
        <v>324</v>
      </c>
      <c r="B329" s="173"/>
      <c r="C329" s="173"/>
      <c r="D329" s="135"/>
      <c r="E329" s="135"/>
      <c r="F329" s="177"/>
      <c r="G329" s="178"/>
      <c r="H329" s="178"/>
      <c r="I329" s="92" t="str">
        <f t="shared" si="10"/>
        <v/>
      </c>
      <c r="J329" s="138" t="str">
        <f t="shared" si="11"/>
        <v/>
      </c>
      <c r="K329" s="172"/>
    </row>
    <row r="330" spans="1:11" ht="20.100000000000001" customHeight="1" x14ac:dyDescent="0.25">
      <c r="A330" s="38">
        <v>325</v>
      </c>
      <c r="B330" s="173"/>
      <c r="C330" s="173"/>
      <c r="D330" s="135"/>
      <c r="E330" s="135"/>
      <c r="F330" s="177"/>
      <c r="G330" s="178"/>
      <c r="H330" s="178"/>
      <c r="I330" s="92" t="str">
        <f t="shared" si="10"/>
        <v/>
      </c>
      <c r="J330" s="138" t="str">
        <f t="shared" si="11"/>
        <v/>
      </c>
      <c r="K330" s="172"/>
    </row>
    <row r="331" spans="1:11" ht="20.100000000000001" customHeight="1" x14ac:dyDescent="0.25">
      <c r="A331" s="38">
        <v>326</v>
      </c>
      <c r="B331" s="173"/>
      <c r="C331" s="173"/>
      <c r="D331" s="135"/>
      <c r="E331" s="135"/>
      <c r="F331" s="177"/>
      <c r="G331" s="178"/>
      <c r="H331" s="178"/>
      <c r="I331" s="92" t="str">
        <f t="shared" si="10"/>
        <v/>
      </c>
      <c r="J331" s="138" t="str">
        <f t="shared" si="11"/>
        <v/>
      </c>
      <c r="K331" s="172"/>
    </row>
    <row r="332" spans="1:11" ht="20.100000000000001" customHeight="1" x14ac:dyDescent="0.25">
      <c r="A332" s="38">
        <v>327</v>
      </c>
      <c r="B332" s="173"/>
      <c r="C332" s="173"/>
      <c r="D332" s="135"/>
      <c r="E332" s="135"/>
      <c r="F332" s="177"/>
      <c r="G332" s="178"/>
      <c r="H332" s="178"/>
      <c r="I332" s="92" t="str">
        <f t="shared" si="10"/>
        <v/>
      </c>
      <c r="J332" s="138" t="str">
        <f t="shared" si="11"/>
        <v/>
      </c>
      <c r="K332" s="172"/>
    </row>
    <row r="333" spans="1:11" ht="20.100000000000001" customHeight="1" x14ac:dyDescent="0.25">
      <c r="A333" s="38">
        <v>328</v>
      </c>
      <c r="B333" s="173"/>
      <c r="C333" s="173"/>
      <c r="D333" s="135"/>
      <c r="E333" s="135"/>
      <c r="F333" s="177"/>
      <c r="G333" s="178"/>
      <c r="H333" s="178"/>
      <c r="I333" s="92" t="str">
        <f t="shared" si="10"/>
        <v/>
      </c>
      <c r="J333" s="138" t="str">
        <f t="shared" si="11"/>
        <v/>
      </c>
      <c r="K333" s="172"/>
    </row>
    <row r="334" spans="1:11" ht="20.100000000000001" customHeight="1" x14ac:dyDescent="0.25">
      <c r="A334" s="38">
        <v>329</v>
      </c>
      <c r="B334" s="173"/>
      <c r="C334" s="173"/>
      <c r="D334" s="135"/>
      <c r="E334" s="135"/>
      <c r="F334" s="177"/>
      <c r="G334" s="178"/>
      <c r="H334" s="178"/>
      <c r="I334" s="92" t="str">
        <f t="shared" si="10"/>
        <v/>
      </c>
      <c r="J334" s="138" t="str">
        <f t="shared" si="11"/>
        <v/>
      </c>
      <c r="K334" s="172"/>
    </row>
    <row r="335" spans="1:11" ht="20.100000000000001" customHeight="1" x14ac:dyDescent="0.25">
      <c r="A335" s="38">
        <v>330</v>
      </c>
      <c r="B335" s="173"/>
      <c r="C335" s="173"/>
      <c r="D335" s="135"/>
      <c r="E335" s="135"/>
      <c r="F335" s="177"/>
      <c r="G335" s="178"/>
      <c r="H335" s="178"/>
      <c r="I335" s="92" t="str">
        <f t="shared" si="10"/>
        <v/>
      </c>
      <c r="J335" s="138" t="str">
        <f t="shared" si="11"/>
        <v/>
      </c>
      <c r="K335" s="172"/>
    </row>
    <row r="336" spans="1:11" ht="20.100000000000001" customHeight="1" x14ac:dyDescent="0.25">
      <c r="A336" s="38">
        <v>331</v>
      </c>
      <c r="B336" s="173"/>
      <c r="C336" s="173"/>
      <c r="D336" s="135"/>
      <c r="E336" s="135"/>
      <c r="F336" s="177"/>
      <c r="G336" s="178"/>
      <c r="H336" s="178"/>
      <c r="I336" s="92" t="str">
        <f t="shared" si="10"/>
        <v/>
      </c>
      <c r="J336" s="138" t="str">
        <f t="shared" si="11"/>
        <v/>
      </c>
      <c r="K336" s="172"/>
    </row>
    <row r="337" spans="1:11" ht="20.100000000000001" customHeight="1" x14ac:dyDescent="0.25">
      <c r="A337" s="38">
        <v>332</v>
      </c>
      <c r="B337" s="173"/>
      <c r="C337" s="173"/>
      <c r="D337" s="135"/>
      <c r="E337" s="135"/>
      <c r="F337" s="177"/>
      <c r="G337" s="178"/>
      <c r="H337" s="178"/>
      <c r="I337" s="92" t="str">
        <f t="shared" si="10"/>
        <v/>
      </c>
      <c r="J337" s="138" t="str">
        <f t="shared" si="11"/>
        <v/>
      </c>
      <c r="K337" s="172"/>
    </row>
    <row r="338" spans="1:11" ht="20.100000000000001" customHeight="1" x14ac:dyDescent="0.25">
      <c r="A338" s="38">
        <v>333</v>
      </c>
      <c r="B338" s="173"/>
      <c r="C338" s="173"/>
      <c r="D338" s="135"/>
      <c r="E338" s="135"/>
      <c r="F338" s="177"/>
      <c r="G338" s="178"/>
      <c r="H338" s="178"/>
      <c r="I338" s="92" t="str">
        <f t="shared" si="10"/>
        <v/>
      </c>
      <c r="J338" s="138" t="str">
        <f t="shared" si="11"/>
        <v/>
      </c>
      <c r="K338" s="172"/>
    </row>
    <row r="339" spans="1:11" ht="20.100000000000001" customHeight="1" x14ac:dyDescent="0.25">
      <c r="A339" s="38">
        <v>334</v>
      </c>
      <c r="B339" s="173"/>
      <c r="C339" s="173"/>
      <c r="D339" s="135"/>
      <c r="E339" s="135"/>
      <c r="F339" s="177"/>
      <c r="G339" s="178"/>
      <c r="H339" s="178"/>
      <c r="I339" s="92" t="str">
        <f t="shared" si="10"/>
        <v/>
      </c>
      <c r="J339" s="138" t="str">
        <f t="shared" si="11"/>
        <v/>
      </c>
      <c r="K339" s="172"/>
    </row>
    <row r="340" spans="1:11" ht="20.100000000000001" customHeight="1" x14ac:dyDescent="0.25">
      <c r="A340" s="38">
        <v>335</v>
      </c>
      <c r="B340" s="173"/>
      <c r="C340" s="173"/>
      <c r="D340" s="135"/>
      <c r="E340" s="135"/>
      <c r="F340" s="177"/>
      <c r="G340" s="178"/>
      <c r="H340" s="178"/>
      <c r="I340" s="92" t="str">
        <f t="shared" si="10"/>
        <v/>
      </c>
      <c r="J340" s="138" t="str">
        <f t="shared" si="11"/>
        <v/>
      </c>
      <c r="K340" s="172"/>
    </row>
    <row r="341" spans="1:11" ht="20.100000000000001" customHeight="1" x14ac:dyDescent="0.25">
      <c r="A341" s="38">
        <v>336</v>
      </c>
      <c r="B341" s="173"/>
      <c r="C341" s="173"/>
      <c r="D341" s="135"/>
      <c r="E341" s="135"/>
      <c r="F341" s="177"/>
      <c r="G341" s="178"/>
      <c r="H341" s="178"/>
      <c r="I341" s="92" t="str">
        <f t="shared" si="10"/>
        <v/>
      </c>
      <c r="J341" s="138" t="str">
        <f t="shared" si="11"/>
        <v/>
      </c>
      <c r="K341" s="172"/>
    </row>
    <row r="342" spans="1:11" ht="20.100000000000001" customHeight="1" x14ac:dyDescent="0.25">
      <c r="A342" s="38">
        <v>337</v>
      </c>
      <c r="B342" s="173"/>
      <c r="C342" s="173"/>
      <c r="D342" s="135"/>
      <c r="E342" s="135"/>
      <c r="F342" s="177"/>
      <c r="G342" s="178"/>
      <c r="H342" s="178"/>
      <c r="I342" s="92" t="str">
        <f t="shared" si="10"/>
        <v/>
      </c>
      <c r="J342" s="138" t="str">
        <f t="shared" si="11"/>
        <v/>
      </c>
      <c r="K342" s="172"/>
    </row>
    <row r="343" spans="1:11" ht="20.100000000000001" customHeight="1" x14ac:dyDescent="0.25">
      <c r="A343" s="38">
        <v>338</v>
      </c>
      <c r="B343" s="173"/>
      <c r="C343" s="173"/>
      <c r="D343" s="135"/>
      <c r="E343" s="135"/>
      <c r="F343" s="177"/>
      <c r="G343" s="178"/>
      <c r="H343" s="178"/>
      <c r="I343" s="92" t="str">
        <f t="shared" si="10"/>
        <v/>
      </c>
      <c r="J343" s="138" t="str">
        <f t="shared" si="11"/>
        <v/>
      </c>
      <c r="K343" s="172"/>
    </row>
    <row r="344" spans="1:11" ht="20.100000000000001" customHeight="1" x14ac:dyDescent="0.25">
      <c r="A344" s="38">
        <v>339</v>
      </c>
      <c r="B344" s="173"/>
      <c r="C344" s="173"/>
      <c r="D344" s="135"/>
      <c r="E344" s="135"/>
      <c r="F344" s="177"/>
      <c r="G344" s="178"/>
      <c r="H344" s="178"/>
      <c r="I344" s="92" t="str">
        <f t="shared" si="10"/>
        <v/>
      </c>
      <c r="J344" s="138" t="str">
        <f t="shared" si="11"/>
        <v/>
      </c>
      <c r="K344" s="172"/>
    </row>
    <row r="345" spans="1:11" ht="20.100000000000001" customHeight="1" x14ac:dyDescent="0.25">
      <c r="A345" s="38">
        <v>340</v>
      </c>
      <c r="B345" s="173"/>
      <c r="C345" s="173"/>
      <c r="D345" s="135"/>
      <c r="E345" s="135"/>
      <c r="F345" s="177"/>
      <c r="G345" s="178"/>
      <c r="H345" s="178"/>
      <c r="I345" s="92" t="str">
        <f t="shared" si="10"/>
        <v/>
      </c>
      <c r="J345" s="138" t="str">
        <f t="shared" si="11"/>
        <v/>
      </c>
      <c r="K345" s="172"/>
    </row>
    <row r="346" spans="1:11" ht="20.100000000000001" customHeight="1" x14ac:dyDescent="0.25">
      <c r="A346" s="38">
        <v>341</v>
      </c>
      <c r="B346" s="173"/>
      <c r="C346" s="173"/>
      <c r="D346" s="135"/>
      <c r="E346" s="135"/>
      <c r="F346" s="177"/>
      <c r="G346" s="178"/>
      <c r="H346" s="178"/>
      <c r="I346" s="92" t="str">
        <f t="shared" si="10"/>
        <v/>
      </c>
      <c r="J346" s="138" t="str">
        <f t="shared" si="11"/>
        <v/>
      </c>
      <c r="K346" s="172"/>
    </row>
    <row r="347" spans="1:11" ht="20.100000000000001" customHeight="1" x14ac:dyDescent="0.25">
      <c r="A347" s="38">
        <v>342</v>
      </c>
      <c r="B347" s="173"/>
      <c r="C347" s="173"/>
      <c r="D347" s="135"/>
      <c r="E347" s="135"/>
      <c r="F347" s="177"/>
      <c r="G347" s="178"/>
      <c r="H347" s="178"/>
      <c r="I347" s="92" t="str">
        <f t="shared" si="10"/>
        <v/>
      </c>
      <c r="J347" s="138" t="str">
        <f t="shared" si="11"/>
        <v/>
      </c>
      <c r="K347" s="172"/>
    </row>
    <row r="348" spans="1:11" ht="20.100000000000001" customHeight="1" x14ac:dyDescent="0.25">
      <c r="A348" s="38">
        <v>343</v>
      </c>
      <c r="B348" s="173"/>
      <c r="C348" s="173"/>
      <c r="D348" s="135"/>
      <c r="E348" s="135"/>
      <c r="F348" s="177"/>
      <c r="G348" s="178"/>
      <c r="H348" s="178"/>
      <c r="I348" s="92" t="str">
        <f t="shared" si="10"/>
        <v/>
      </c>
      <c r="J348" s="138" t="str">
        <f t="shared" si="11"/>
        <v/>
      </c>
      <c r="K348" s="172"/>
    </row>
    <row r="349" spans="1:11" ht="20.100000000000001" customHeight="1" x14ac:dyDescent="0.25">
      <c r="A349" s="38">
        <v>344</v>
      </c>
      <c r="B349" s="173"/>
      <c r="C349" s="173"/>
      <c r="D349" s="135"/>
      <c r="E349" s="135"/>
      <c r="F349" s="177"/>
      <c r="G349" s="178"/>
      <c r="H349" s="178"/>
      <c r="I349" s="92" t="str">
        <f t="shared" si="10"/>
        <v/>
      </c>
      <c r="J349" s="138" t="str">
        <f t="shared" si="11"/>
        <v/>
      </c>
      <c r="K349" s="172"/>
    </row>
    <row r="350" spans="1:11" ht="20.100000000000001" customHeight="1" x14ac:dyDescent="0.25">
      <c r="A350" s="38">
        <v>345</v>
      </c>
      <c r="B350" s="173"/>
      <c r="C350" s="173"/>
      <c r="D350" s="135"/>
      <c r="E350" s="135"/>
      <c r="F350" s="177"/>
      <c r="G350" s="178"/>
      <c r="H350" s="178"/>
      <c r="I350" s="92" t="str">
        <f t="shared" si="10"/>
        <v/>
      </c>
      <c r="J350" s="138" t="str">
        <f t="shared" si="11"/>
        <v/>
      </c>
      <c r="K350" s="172"/>
    </row>
    <row r="351" spans="1:11" ht="20.100000000000001" customHeight="1" x14ac:dyDescent="0.25">
      <c r="A351" s="38">
        <v>346</v>
      </c>
      <c r="B351" s="173"/>
      <c r="C351" s="173"/>
      <c r="D351" s="135"/>
      <c r="E351" s="135"/>
      <c r="F351" s="177"/>
      <c r="G351" s="178"/>
      <c r="H351" s="178"/>
      <c r="I351" s="92" t="str">
        <f t="shared" si="10"/>
        <v/>
      </c>
      <c r="J351" s="138" t="str">
        <f t="shared" si="11"/>
        <v/>
      </c>
      <c r="K351" s="172"/>
    </row>
    <row r="352" spans="1:11" ht="20.100000000000001" customHeight="1" x14ac:dyDescent="0.25">
      <c r="A352" s="38">
        <v>347</v>
      </c>
      <c r="B352" s="173"/>
      <c r="C352" s="173"/>
      <c r="D352" s="135"/>
      <c r="E352" s="135"/>
      <c r="F352" s="177"/>
      <c r="G352" s="178"/>
      <c r="H352" s="178"/>
      <c r="I352" s="92" t="str">
        <f t="shared" si="10"/>
        <v/>
      </c>
      <c r="J352" s="138" t="str">
        <f t="shared" si="11"/>
        <v/>
      </c>
      <c r="K352" s="172"/>
    </row>
    <row r="353" spans="1:11" ht="20.100000000000001" customHeight="1" x14ac:dyDescent="0.25">
      <c r="A353" s="38">
        <v>348</v>
      </c>
      <c r="B353" s="173"/>
      <c r="C353" s="173"/>
      <c r="D353" s="135"/>
      <c r="E353" s="135"/>
      <c r="F353" s="177"/>
      <c r="G353" s="178"/>
      <c r="H353" s="178"/>
      <c r="I353" s="92" t="str">
        <f t="shared" si="10"/>
        <v/>
      </c>
      <c r="J353" s="138" t="str">
        <f t="shared" si="11"/>
        <v/>
      </c>
      <c r="K353" s="172"/>
    </row>
    <row r="354" spans="1:11" ht="20.100000000000001" customHeight="1" x14ac:dyDescent="0.25">
      <c r="A354" s="38">
        <v>349</v>
      </c>
      <c r="B354" s="173"/>
      <c r="C354" s="173"/>
      <c r="D354" s="135"/>
      <c r="E354" s="135"/>
      <c r="F354" s="177"/>
      <c r="G354" s="178"/>
      <c r="H354" s="178"/>
      <c r="I354" s="92" t="str">
        <f t="shared" si="10"/>
        <v/>
      </c>
      <c r="J354" s="138" t="str">
        <f t="shared" si="11"/>
        <v/>
      </c>
      <c r="K354" s="172"/>
    </row>
    <row r="355" spans="1:11" ht="20.100000000000001" customHeight="1" x14ac:dyDescent="0.25">
      <c r="A355" s="38">
        <v>350</v>
      </c>
      <c r="B355" s="173"/>
      <c r="C355" s="173"/>
      <c r="D355" s="135"/>
      <c r="E355" s="135"/>
      <c r="F355" s="177"/>
      <c r="G355" s="178"/>
      <c r="H355" s="178"/>
      <c r="I355" s="92" t="str">
        <f t="shared" si="10"/>
        <v/>
      </c>
      <c r="J355" s="138" t="str">
        <f t="shared" si="11"/>
        <v/>
      </c>
      <c r="K355" s="172"/>
    </row>
    <row r="356" spans="1:11" ht="20.100000000000001" customHeight="1" x14ac:dyDescent="0.25">
      <c r="A356" s="38">
        <v>351</v>
      </c>
      <c r="B356" s="173"/>
      <c r="C356" s="173"/>
      <c r="D356" s="135"/>
      <c r="E356" s="135"/>
      <c r="F356" s="177"/>
      <c r="G356" s="178"/>
      <c r="H356" s="178"/>
      <c r="I356" s="92" t="str">
        <f t="shared" si="10"/>
        <v/>
      </c>
      <c r="J356" s="138" t="str">
        <f t="shared" si="11"/>
        <v/>
      </c>
      <c r="K356" s="172"/>
    </row>
    <row r="357" spans="1:11" ht="20.100000000000001" customHeight="1" x14ac:dyDescent="0.25">
      <c r="A357" s="38">
        <v>352</v>
      </c>
      <c r="B357" s="173"/>
      <c r="C357" s="173"/>
      <c r="D357" s="135"/>
      <c r="E357" s="135"/>
      <c r="F357" s="177"/>
      <c r="G357" s="178"/>
      <c r="H357" s="178"/>
      <c r="I357" s="92" t="str">
        <f t="shared" si="10"/>
        <v/>
      </c>
      <c r="J357" s="138" t="str">
        <f t="shared" si="11"/>
        <v/>
      </c>
      <c r="K357" s="172"/>
    </row>
    <row r="358" spans="1:11" ht="20.100000000000001" customHeight="1" x14ac:dyDescent="0.25">
      <c r="A358" s="38">
        <v>353</v>
      </c>
      <c r="B358" s="173"/>
      <c r="C358" s="173"/>
      <c r="D358" s="135"/>
      <c r="E358" s="135"/>
      <c r="F358" s="177"/>
      <c r="G358" s="178"/>
      <c r="H358" s="178"/>
      <c r="I358" s="92" t="str">
        <f t="shared" si="10"/>
        <v/>
      </c>
      <c r="J358" s="138" t="str">
        <f t="shared" si="11"/>
        <v/>
      </c>
      <c r="K358" s="172"/>
    </row>
    <row r="359" spans="1:11" ht="20.100000000000001" customHeight="1" x14ac:dyDescent="0.25">
      <c r="A359" s="38">
        <v>354</v>
      </c>
      <c r="B359" s="173"/>
      <c r="C359" s="173"/>
      <c r="D359" s="135"/>
      <c r="E359" s="135"/>
      <c r="F359" s="177"/>
      <c r="G359" s="178"/>
      <c r="H359" s="178"/>
      <c r="I359" s="92" t="str">
        <f t="shared" si="10"/>
        <v/>
      </c>
      <c r="J359" s="138" t="str">
        <f t="shared" si="11"/>
        <v/>
      </c>
      <c r="K359" s="172"/>
    </row>
    <row r="360" spans="1:11" ht="20.100000000000001" customHeight="1" x14ac:dyDescent="0.25">
      <c r="A360" s="38">
        <v>355</v>
      </c>
      <c r="B360" s="173"/>
      <c r="C360" s="173"/>
      <c r="D360" s="135"/>
      <c r="E360" s="135"/>
      <c r="F360" s="177"/>
      <c r="G360" s="178"/>
      <c r="H360" s="178"/>
      <c r="I360" s="92" t="str">
        <f t="shared" si="10"/>
        <v/>
      </c>
      <c r="J360" s="138" t="str">
        <f t="shared" si="11"/>
        <v/>
      </c>
      <c r="K360" s="172"/>
    </row>
    <row r="361" spans="1:11" ht="20.100000000000001" customHeight="1" x14ac:dyDescent="0.25">
      <c r="A361" s="38">
        <v>356</v>
      </c>
      <c r="B361" s="173"/>
      <c r="C361" s="173"/>
      <c r="D361" s="135"/>
      <c r="E361" s="135"/>
      <c r="F361" s="177"/>
      <c r="G361" s="178"/>
      <c r="H361" s="178"/>
      <c r="I361" s="92" t="str">
        <f t="shared" si="10"/>
        <v/>
      </c>
      <c r="J361" s="138" t="str">
        <f t="shared" si="11"/>
        <v/>
      </c>
      <c r="K361" s="172"/>
    </row>
    <row r="362" spans="1:11" ht="20.100000000000001" customHeight="1" x14ac:dyDescent="0.25">
      <c r="A362" s="38">
        <v>357</v>
      </c>
      <c r="B362" s="173"/>
      <c r="C362" s="173"/>
      <c r="D362" s="135"/>
      <c r="E362" s="135"/>
      <c r="F362" s="177"/>
      <c r="G362" s="178"/>
      <c r="H362" s="178"/>
      <c r="I362" s="92" t="str">
        <f t="shared" si="10"/>
        <v/>
      </c>
      <c r="J362" s="138" t="str">
        <f t="shared" si="11"/>
        <v/>
      </c>
      <c r="K362" s="172"/>
    </row>
    <row r="363" spans="1:11" ht="20.100000000000001" customHeight="1" x14ac:dyDescent="0.25">
      <c r="A363" s="38">
        <v>358</v>
      </c>
      <c r="B363" s="173"/>
      <c r="C363" s="173"/>
      <c r="D363" s="135"/>
      <c r="E363" s="135"/>
      <c r="F363" s="177"/>
      <c r="G363" s="178"/>
      <c r="H363" s="178"/>
      <c r="I363" s="92" t="str">
        <f t="shared" si="10"/>
        <v/>
      </c>
      <c r="J363" s="138" t="str">
        <f t="shared" si="11"/>
        <v/>
      </c>
      <c r="K363" s="172"/>
    </row>
    <row r="364" spans="1:11" ht="20.100000000000001" customHeight="1" x14ac:dyDescent="0.25">
      <c r="A364" s="38">
        <v>359</v>
      </c>
      <c r="B364" s="173"/>
      <c r="C364" s="173"/>
      <c r="D364" s="135"/>
      <c r="E364" s="135"/>
      <c r="F364" s="177"/>
      <c r="G364" s="178"/>
      <c r="H364" s="178"/>
      <c r="I364" s="92" t="str">
        <f t="shared" si="10"/>
        <v/>
      </c>
      <c r="J364" s="138" t="str">
        <f t="shared" si="11"/>
        <v/>
      </c>
      <c r="K364" s="172"/>
    </row>
    <row r="365" spans="1:11" ht="20.100000000000001" customHeight="1" x14ac:dyDescent="0.25">
      <c r="A365" s="38">
        <v>360</v>
      </c>
      <c r="B365" s="173"/>
      <c r="C365" s="173"/>
      <c r="D365" s="135"/>
      <c r="E365" s="135"/>
      <c r="F365" s="177"/>
      <c r="G365" s="178"/>
      <c r="H365" s="178"/>
      <c r="I365" s="92" t="str">
        <f t="shared" si="10"/>
        <v/>
      </c>
      <c r="J365" s="138" t="str">
        <f t="shared" si="11"/>
        <v/>
      </c>
      <c r="K365" s="172"/>
    </row>
    <row r="366" spans="1:11" ht="20.100000000000001" customHeight="1" x14ac:dyDescent="0.25">
      <c r="A366" s="38">
        <v>361</v>
      </c>
      <c r="B366" s="173"/>
      <c r="C366" s="173"/>
      <c r="D366" s="135"/>
      <c r="E366" s="135"/>
      <c r="F366" s="177"/>
      <c r="G366" s="178"/>
      <c r="H366" s="178"/>
      <c r="I366" s="92" t="str">
        <f t="shared" si="10"/>
        <v/>
      </c>
      <c r="J366" s="138" t="str">
        <f t="shared" si="11"/>
        <v/>
      </c>
      <c r="K366" s="172"/>
    </row>
    <row r="367" spans="1:11" ht="20.100000000000001" customHeight="1" x14ac:dyDescent="0.25">
      <c r="A367" s="38">
        <v>362</v>
      </c>
      <c r="B367" s="173"/>
      <c r="C367" s="173"/>
      <c r="D367" s="135"/>
      <c r="E367" s="135"/>
      <c r="F367" s="177"/>
      <c r="G367" s="178"/>
      <c r="H367" s="178"/>
      <c r="I367" s="92" t="str">
        <f t="shared" si="10"/>
        <v/>
      </c>
      <c r="J367" s="138" t="str">
        <f t="shared" si="11"/>
        <v/>
      </c>
      <c r="K367" s="172"/>
    </row>
    <row r="368" spans="1:11" ht="20.100000000000001" customHeight="1" x14ac:dyDescent="0.25">
      <c r="A368" s="38">
        <v>363</v>
      </c>
      <c r="B368" s="173"/>
      <c r="C368" s="173"/>
      <c r="D368" s="135"/>
      <c r="E368" s="135"/>
      <c r="F368" s="177"/>
      <c r="G368" s="178"/>
      <c r="H368" s="178"/>
      <c r="I368" s="92" t="str">
        <f t="shared" si="10"/>
        <v/>
      </c>
      <c r="J368" s="138" t="str">
        <f t="shared" si="11"/>
        <v/>
      </c>
      <c r="K368" s="172"/>
    </row>
    <row r="369" spans="1:11" ht="20.100000000000001" customHeight="1" x14ac:dyDescent="0.25">
      <c r="A369" s="38">
        <v>364</v>
      </c>
      <c r="B369" s="173"/>
      <c r="C369" s="173"/>
      <c r="D369" s="135"/>
      <c r="E369" s="135"/>
      <c r="F369" s="177"/>
      <c r="G369" s="178"/>
      <c r="H369" s="178"/>
      <c r="I369" s="92" t="str">
        <f t="shared" si="10"/>
        <v/>
      </c>
      <c r="J369" s="138" t="str">
        <f t="shared" si="11"/>
        <v/>
      </c>
      <c r="K369" s="172"/>
    </row>
    <row r="370" spans="1:11" ht="20.100000000000001" customHeight="1" x14ac:dyDescent="0.25">
      <c r="A370" s="38">
        <v>365</v>
      </c>
      <c r="B370" s="173"/>
      <c r="C370" s="173"/>
      <c r="D370" s="135"/>
      <c r="E370" s="135"/>
      <c r="F370" s="177"/>
      <c r="G370" s="178"/>
      <c r="H370" s="178"/>
      <c r="I370" s="92" t="str">
        <f t="shared" si="10"/>
        <v/>
      </c>
      <c r="J370" s="138" t="str">
        <f t="shared" si="11"/>
        <v/>
      </c>
      <c r="K370" s="172"/>
    </row>
    <row r="371" spans="1:11" ht="20.100000000000001" customHeight="1" x14ac:dyDescent="0.25">
      <c r="A371" s="38">
        <v>366</v>
      </c>
      <c r="B371" s="173"/>
      <c r="C371" s="173"/>
      <c r="D371" s="135"/>
      <c r="E371" s="135"/>
      <c r="F371" s="177"/>
      <c r="G371" s="178"/>
      <c r="H371" s="178"/>
      <c r="I371" s="92" t="str">
        <f t="shared" si="10"/>
        <v/>
      </c>
      <c r="J371" s="138" t="str">
        <f t="shared" si="11"/>
        <v/>
      </c>
      <c r="K371" s="172"/>
    </row>
    <row r="372" spans="1:11" ht="20.100000000000001" customHeight="1" x14ac:dyDescent="0.25">
      <c r="A372" s="38">
        <v>367</v>
      </c>
      <c r="B372" s="173"/>
      <c r="C372" s="173"/>
      <c r="D372" s="135"/>
      <c r="E372" s="135"/>
      <c r="F372" s="177"/>
      <c r="G372" s="178"/>
      <c r="H372" s="178"/>
      <c r="I372" s="92" t="str">
        <f t="shared" si="10"/>
        <v/>
      </c>
      <c r="J372" s="138" t="str">
        <f t="shared" si="11"/>
        <v/>
      </c>
      <c r="K372" s="172"/>
    </row>
    <row r="373" spans="1:11" ht="20.100000000000001" customHeight="1" x14ac:dyDescent="0.25">
      <c r="A373" s="38">
        <v>368</v>
      </c>
      <c r="B373" s="173"/>
      <c r="C373" s="173"/>
      <c r="D373" s="135"/>
      <c r="E373" s="135"/>
      <c r="F373" s="177"/>
      <c r="G373" s="178"/>
      <c r="H373" s="178"/>
      <c r="I373" s="92" t="str">
        <f t="shared" si="10"/>
        <v/>
      </c>
      <c r="J373" s="138" t="str">
        <f t="shared" si="11"/>
        <v/>
      </c>
      <c r="K373" s="172"/>
    </row>
    <row r="374" spans="1:11" ht="20.100000000000001" customHeight="1" x14ac:dyDescent="0.25">
      <c r="A374" s="38">
        <v>369</v>
      </c>
      <c r="B374" s="173"/>
      <c r="C374" s="173"/>
      <c r="D374" s="135"/>
      <c r="E374" s="135"/>
      <c r="F374" s="177"/>
      <c r="G374" s="178"/>
      <c r="H374" s="178"/>
      <c r="I374" s="92" t="str">
        <f t="shared" si="10"/>
        <v/>
      </c>
      <c r="J374" s="138" t="str">
        <f t="shared" si="11"/>
        <v/>
      </c>
      <c r="K374" s="172"/>
    </row>
    <row r="375" spans="1:11" ht="20.100000000000001" customHeight="1" x14ac:dyDescent="0.25">
      <c r="A375" s="38">
        <v>370</v>
      </c>
      <c r="B375" s="173"/>
      <c r="C375" s="173"/>
      <c r="D375" s="135"/>
      <c r="E375" s="135"/>
      <c r="F375" s="177"/>
      <c r="G375" s="178"/>
      <c r="H375" s="178"/>
      <c r="I375" s="92" t="str">
        <f t="shared" si="10"/>
        <v/>
      </c>
      <c r="J375" s="138" t="str">
        <f t="shared" si="11"/>
        <v/>
      </c>
      <c r="K375" s="172"/>
    </row>
    <row r="376" spans="1:11" ht="20.100000000000001" customHeight="1" x14ac:dyDescent="0.25">
      <c r="A376" s="38">
        <v>371</v>
      </c>
      <c r="B376" s="173"/>
      <c r="C376" s="173"/>
      <c r="D376" s="135"/>
      <c r="E376" s="135"/>
      <c r="F376" s="177"/>
      <c r="G376" s="178"/>
      <c r="H376" s="178"/>
      <c r="I376" s="92" t="str">
        <f t="shared" si="10"/>
        <v/>
      </c>
      <c r="J376" s="138" t="str">
        <f t="shared" si="11"/>
        <v/>
      </c>
      <c r="K376" s="172"/>
    </row>
    <row r="377" spans="1:11" ht="20.100000000000001" customHeight="1" x14ac:dyDescent="0.25">
      <c r="A377" s="38">
        <v>372</v>
      </c>
      <c r="B377" s="173"/>
      <c r="C377" s="173"/>
      <c r="D377" s="135"/>
      <c r="E377" s="135"/>
      <c r="F377" s="177"/>
      <c r="G377" s="178"/>
      <c r="H377" s="178"/>
      <c r="I377" s="92" t="str">
        <f t="shared" si="10"/>
        <v/>
      </c>
      <c r="J377" s="138" t="str">
        <f t="shared" si="11"/>
        <v/>
      </c>
      <c r="K377" s="172"/>
    </row>
    <row r="378" spans="1:11" ht="20.100000000000001" customHeight="1" x14ac:dyDescent="0.25">
      <c r="A378" s="38">
        <v>373</v>
      </c>
      <c r="B378" s="173"/>
      <c r="C378" s="173"/>
      <c r="D378" s="135"/>
      <c r="E378" s="135"/>
      <c r="F378" s="177"/>
      <c r="G378" s="178"/>
      <c r="H378" s="178"/>
      <c r="I378" s="92" t="str">
        <f t="shared" si="10"/>
        <v/>
      </c>
      <c r="J378" s="138" t="str">
        <f t="shared" si="11"/>
        <v/>
      </c>
      <c r="K378" s="172"/>
    </row>
    <row r="379" spans="1:11" ht="20.100000000000001" customHeight="1" x14ac:dyDescent="0.25">
      <c r="A379" s="38">
        <v>374</v>
      </c>
      <c r="B379" s="173"/>
      <c r="C379" s="173"/>
      <c r="D379" s="135"/>
      <c r="E379" s="135"/>
      <c r="F379" s="177"/>
      <c r="G379" s="178"/>
      <c r="H379" s="178"/>
      <c r="I379" s="92" t="str">
        <f t="shared" si="10"/>
        <v/>
      </c>
      <c r="J379" s="138" t="str">
        <f t="shared" si="11"/>
        <v/>
      </c>
      <c r="K379" s="172"/>
    </row>
    <row r="380" spans="1:11" ht="20.100000000000001" customHeight="1" x14ac:dyDescent="0.25">
      <c r="A380" s="38">
        <v>375</v>
      </c>
      <c r="B380" s="173"/>
      <c r="C380" s="173"/>
      <c r="D380" s="135"/>
      <c r="E380" s="135"/>
      <c r="F380" s="177"/>
      <c r="G380" s="178"/>
      <c r="H380" s="178"/>
      <c r="I380" s="92" t="str">
        <f t="shared" si="10"/>
        <v/>
      </c>
      <c r="J380" s="138" t="str">
        <f t="shared" si="11"/>
        <v/>
      </c>
      <c r="K380" s="172"/>
    </row>
    <row r="381" spans="1:11" ht="20.100000000000001" customHeight="1" x14ac:dyDescent="0.25">
      <c r="A381" s="38">
        <v>376</v>
      </c>
      <c r="B381" s="173"/>
      <c r="C381" s="173"/>
      <c r="D381" s="135"/>
      <c r="E381" s="135"/>
      <c r="F381" s="177"/>
      <c r="G381" s="178"/>
      <c r="H381" s="178"/>
      <c r="I381" s="92" t="str">
        <f t="shared" si="10"/>
        <v/>
      </c>
      <c r="J381" s="138" t="str">
        <f t="shared" si="11"/>
        <v/>
      </c>
      <c r="K381" s="172"/>
    </row>
    <row r="382" spans="1:11" ht="20.100000000000001" customHeight="1" x14ac:dyDescent="0.25">
      <c r="A382" s="38">
        <v>377</v>
      </c>
      <c r="B382" s="173"/>
      <c r="C382" s="173"/>
      <c r="D382" s="135"/>
      <c r="E382" s="135"/>
      <c r="F382" s="177"/>
      <c r="G382" s="178"/>
      <c r="H382" s="178"/>
      <c r="I382" s="92" t="str">
        <f t="shared" si="10"/>
        <v/>
      </c>
      <c r="J382" s="138" t="str">
        <f t="shared" si="11"/>
        <v/>
      </c>
      <c r="K382" s="172"/>
    </row>
    <row r="383" spans="1:11" ht="20.100000000000001" customHeight="1" x14ac:dyDescent="0.25">
      <c r="A383" s="38">
        <v>378</v>
      </c>
      <c r="B383" s="173"/>
      <c r="C383" s="173"/>
      <c r="D383" s="135"/>
      <c r="E383" s="135"/>
      <c r="F383" s="177"/>
      <c r="G383" s="178"/>
      <c r="H383" s="178"/>
      <c r="I383" s="92" t="str">
        <f t="shared" si="10"/>
        <v/>
      </c>
      <c r="J383" s="138" t="str">
        <f t="shared" si="11"/>
        <v/>
      </c>
      <c r="K383" s="172"/>
    </row>
    <row r="384" spans="1:11" ht="20.100000000000001" customHeight="1" x14ac:dyDescent="0.25">
      <c r="A384" s="38">
        <v>379</v>
      </c>
      <c r="B384" s="173"/>
      <c r="C384" s="173"/>
      <c r="D384" s="135"/>
      <c r="E384" s="135"/>
      <c r="F384" s="177"/>
      <c r="G384" s="178"/>
      <c r="H384" s="178"/>
      <c r="I384" s="92" t="str">
        <f t="shared" si="10"/>
        <v/>
      </c>
      <c r="J384" s="138" t="str">
        <f t="shared" si="11"/>
        <v/>
      </c>
      <c r="K384" s="172"/>
    </row>
    <row r="385" spans="1:11" ht="20.100000000000001" customHeight="1" x14ac:dyDescent="0.25">
      <c r="A385" s="38">
        <v>380</v>
      </c>
      <c r="B385" s="173"/>
      <c r="C385" s="173"/>
      <c r="D385" s="135"/>
      <c r="E385" s="135"/>
      <c r="F385" s="177"/>
      <c r="G385" s="178"/>
      <c r="H385" s="178"/>
      <c r="I385" s="92" t="str">
        <f t="shared" si="10"/>
        <v/>
      </c>
      <c r="J385" s="138" t="str">
        <f t="shared" si="11"/>
        <v/>
      </c>
      <c r="K385" s="172"/>
    </row>
    <row r="386" spans="1:11" ht="20.100000000000001" customHeight="1" x14ac:dyDescent="0.25">
      <c r="A386" s="38">
        <v>381</v>
      </c>
      <c r="B386" s="173"/>
      <c r="C386" s="173"/>
      <c r="D386" s="135"/>
      <c r="E386" s="135"/>
      <c r="F386" s="177"/>
      <c r="G386" s="178"/>
      <c r="H386" s="178"/>
      <c r="I386" s="92" t="str">
        <f t="shared" si="10"/>
        <v/>
      </c>
      <c r="J386" s="138" t="str">
        <f t="shared" si="11"/>
        <v/>
      </c>
      <c r="K386" s="172"/>
    </row>
    <row r="387" spans="1:11" ht="20.100000000000001" customHeight="1" x14ac:dyDescent="0.25">
      <c r="A387" s="38">
        <v>382</v>
      </c>
      <c r="B387" s="173"/>
      <c r="C387" s="173"/>
      <c r="D387" s="135"/>
      <c r="E387" s="135"/>
      <c r="F387" s="177"/>
      <c r="G387" s="178"/>
      <c r="H387" s="178"/>
      <c r="I387" s="92" t="str">
        <f t="shared" si="10"/>
        <v/>
      </c>
      <c r="J387" s="138" t="str">
        <f t="shared" si="11"/>
        <v/>
      </c>
      <c r="K387" s="172"/>
    </row>
    <row r="388" spans="1:11" ht="20.100000000000001" customHeight="1" x14ac:dyDescent="0.25">
      <c r="A388" s="38">
        <v>383</v>
      </c>
      <c r="B388" s="173"/>
      <c r="C388" s="173"/>
      <c r="D388" s="135"/>
      <c r="E388" s="135"/>
      <c r="F388" s="177"/>
      <c r="G388" s="178"/>
      <c r="H388" s="178"/>
      <c r="I388" s="92" t="str">
        <f t="shared" si="10"/>
        <v/>
      </c>
      <c r="J388" s="138" t="str">
        <f t="shared" si="11"/>
        <v/>
      </c>
      <c r="K388" s="172"/>
    </row>
    <row r="389" spans="1:11" ht="20.100000000000001" customHeight="1" x14ac:dyDescent="0.25">
      <c r="A389" s="38">
        <v>384</v>
      </c>
      <c r="B389" s="173"/>
      <c r="C389" s="173"/>
      <c r="D389" s="135"/>
      <c r="E389" s="135"/>
      <c r="F389" s="177"/>
      <c r="G389" s="178"/>
      <c r="H389" s="178"/>
      <c r="I389" s="92" t="str">
        <f t="shared" ref="I389:I452" si="12">IF($E389="","",IF(OR(($F389=0),($G389=0)),0,$F389/$G389*$H389))</f>
        <v/>
      </c>
      <c r="J389" s="138" t="str">
        <f t="shared" si="11"/>
        <v/>
      </c>
      <c r="K389" s="172"/>
    </row>
    <row r="390" spans="1:11" ht="20.100000000000001" customHeight="1" x14ac:dyDescent="0.25">
      <c r="A390" s="38">
        <v>385</v>
      </c>
      <c r="B390" s="173"/>
      <c r="C390" s="173"/>
      <c r="D390" s="135"/>
      <c r="E390" s="135"/>
      <c r="F390" s="177"/>
      <c r="G390" s="178"/>
      <c r="H390" s="178"/>
      <c r="I390" s="92" t="str">
        <f t="shared" si="12"/>
        <v/>
      </c>
      <c r="J390" s="138" t="str">
        <f t="shared" si="11"/>
        <v/>
      </c>
      <c r="K390" s="172"/>
    </row>
    <row r="391" spans="1:11" ht="20.100000000000001" customHeight="1" x14ac:dyDescent="0.25">
      <c r="A391" s="38">
        <v>386</v>
      </c>
      <c r="B391" s="173"/>
      <c r="C391" s="173"/>
      <c r="D391" s="135"/>
      <c r="E391" s="135"/>
      <c r="F391" s="177"/>
      <c r="G391" s="178"/>
      <c r="H391" s="178"/>
      <c r="I391" s="92" t="str">
        <f t="shared" si="12"/>
        <v/>
      </c>
      <c r="J391" s="138" t="str">
        <f t="shared" ref="J391:J454" si="13">IF(H391="","",IF(E391="Salaire technicien",MIN(60000/1607*H391,60000),IF(E391="Salaire ingénieur",MIN(80000/1607*H391,80000))))</f>
        <v/>
      </c>
      <c r="K391" s="172"/>
    </row>
    <row r="392" spans="1:11" ht="20.100000000000001" customHeight="1" x14ac:dyDescent="0.25">
      <c r="A392" s="38">
        <v>387</v>
      </c>
      <c r="B392" s="173"/>
      <c r="C392" s="173"/>
      <c r="D392" s="135"/>
      <c r="E392" s="135"/>
      <c r="F392" s="177"/>
      <c r="G392" s="178"/>
      <c r="H392" s="178"/>
      <c r="I392" s="92" t="str">
        <f t="shared" si="12"/>
        <v/>
      </c>
      <c r="J392" s="138" t="str">
        <f t="shared" si="13"/>
        <v/>
      </c>
      <c r="K392" s="172"/>
    </row>
    <row r="393" spans="1:11" ht="20.100000000000001" customHeight="1" x14ac:dyDescent="0.25">
      <c r="A393" s="38">
        <v>388</v>
      </c>
      <c r="B393" s="173"/>
      <c r="C393" s="173"/>
      <c r="D393" s="135"/>
      <c r="E393" s="135"/>
      <c r="F393" s="177"/>
      <c r="G393" s="178"/>
      <c r="H393" s="178"/>
      <c r="I393" s="92" t="str">
        <f t="shared" si="12"/>
        <v/>
      </c>
      <c r="J393" s="138" t="str">
        <f t="shared" si="13"/>
        <v/>
      </c>
      <c r="K393" s="172"/>
    </row>
    <row r="394" spans="1:11" ht="20.100000000000001" customHeight="1" x14ac:dyDescent="0.25">
      <c r="A394" s="38">
        <v>389</v>
      </c>
      <c r="B394" s="173"/>
      <c r="C394" s="173"/>
      <c r="D394" s="135"/>
      <c r="E394" s="135"/>
      <c r="F394" s="177"/>
      <c r="G394" s="178"/>
      <c r="H394" s="178"/>
      <c r="I394" s="92" t="str">
        <f t="shared" si="12"/>
        <v/>
      </c>
      <c r="J394" s="138" t="str">
        <f t="shared" si="13"/>
        <v/>
      </c>
      <c r="K394" s="172"/>
    </row>
    <row r="395" spans="1:11" ht="20.100000000000001" customHeight="1" x14ac:dyDescent="0.25">
      <c r="A395" s="38">
        <v>390</v>
      </c>
      <c r="B395" s="173"/>
      <c r="C395" s="173"/>
      <c r="D395" s="135"/>
      <c r="E395" s="135"/>
      <c r="F395" s="177"/>
      <c r="G395" s="178"/>
      <c r="H395" s="178"/>
      <c r="I395" s="92" t="str">
        <f t="shared" si="12"/>
        <v/>
      </c>
      <c r="J395" s="138" t="str">
        <f t="shared" si="13"/>
        <v/>
      </c>
      <c r="K395" s="172"/>
    </row>
    <row r="396" spans="1:11" ht="20.100000000000001" customHeight="1" x14ac:dyDescent="0.25">
      <c r="A396" s="38">
        <v>391</v>
      </c>
      <c r="B396" s="173"/>
      <c r="C396" s="173"/>
      <c r="D396" s="135"/>
      <c r="E396" s="135"/>
      <c r="F396" s="177"/>
      <c r="G396" s="178"/>
      <c r="H396" s="178"/>
      <c r="I396" s="92" t="str">
        <f t="shared" si="12"/>
        <v/>
      </c>
      <c r="J396" s="138" t="str">
        <f t="shared" si="13"/>
        <v/>
      </c>
      <c r="K396" s="172"/>
    </row>
    <row r="397" spans="1:11" ht="20.100000000000001" customHeight="1" x14ac:dyDescent="0.25">
      <c r="A397" s="38">
        <v>392</v>
      </c>
      <c r="B397" s="173"/>
      <c r="C397" s="173"/>
      <c r="D397" s="135"/>
      <c r="E397" s="135"/>
      <c r="F397" s="177"/>
      <c r="G397" s="178"/>
      <c r="H397" s="178"/>
      <c r="I397" s="92" t="str">
        <f t="shared" si="12"/>
        <v/>
      </c>
      <c r="J397" s="138" t="str">
        <f t="shared" si="13"/>
        <v/>
      </c>
      <c r="K397" s="172"/>
    </row>
    <row r="398" spans="1:11" ht="20.100000000000001" customHeight="1" x14ac:dyDescent="0.25">
      <c r="A398" s="38">
        <v>393</v>
      </c>
      <c r="B398" s="173"/>
      <c r="C398" s="173"/>
      <c r="D398" s="135"/>
      <c r="E398" s="135"/>
      <c r="F398" s="177"/>
      <c r="G398" s="178"/>
      <c r="H398" s="178"/>
      <c r="I398" s="92" t="str">
        <f t="shared" si="12"/>
        <v/>
      </c>
      <c r="J398" s="138" t="str">
        <f t="shared" si="13"/>
        <v/>
      </c>
      <c r="K398" s="172"/>
    </row>
    <row r="399" spans="1:11" ht="20.100000000000001" customHeight="1" x14ac:dyDescent="0.25">
      <c r="A399" s="38">
        <v>394</v>
      </c>
      <c r="B399" s="173"/>
      <c r="C399" s="173"/>
      <c r="D399" s="135"/>
      <c r="E399" s="135"/>
      <c r="F399" s="177"/>
      <c r="G399" s="178"/>
      <c r="H399" s="178"/>
      <c r="I399" s="92" t="str">
        <f t="shared" si="12"/>
        <v/>
      </c>
      <c r="J399" s="138" t="str">
        <f t="shared" si="13"/>
        <v/>
      </c>
      <c r="K399" s="172"/>
    </row>
    <row r="400" spans="1:11" ht="20.100000000000001" customHeight="1" x14ac:dyDescent="0.25">
      <c r="A400" s="38">
        <v>395</v>
      </c>
      <c r="B400" s="173"/>
      <c r="C400" s="173"/>
      <c r="D400" s="135"/>
      <c r="E400" s="135"/>
      <c r="F400" s="177"/>
      <c r="G400" s="178"/>
      <c r="H400" s="178"/>
      <c r="I400" s="92" t="str">
        <f t="shared" si="12"/>
        <v/>
      </c>
      <c r="J400" s="138" t="str">
        <f t="shared" si="13"/>
        <v/>
      </c>
      <c r="K400" s="172"/>
    </row>
    <row r="401" spans="1:11" ht="20.100000000000001" customHeight="1" x14ac:dyDescent="0.25">
      <c r="A401" s="38">
        <v>396</v>
      </c>
      <c r="B401" s="173"/>
      <c r="C401" s="173"/>
      <c r="D401" s="135"/>
      <c r="E401" s="135"/>
      <c r="F401" s="177"/>
      <c r="G401" s="178"/>
      <c r="H401" s="178"/>
      <c r="I401" s="92" t="str">
        <f t="shared" si="12"/>
        <v/>
      </c>
      <c r="J401" s="138" t="str">
        <f t="shared" si="13"/>
        <v/>
      </c>
      <c r="K401" s="172"/>
    </row>
    <row r="402" spans="1:11" ht="20.100000000000001" customHeight="1" x14ac:dyDescent="0.25">
      <c r="A402" s="38">
        <v>397</v>
      </c>
      <c r="B402" s="173"/>
      <c r="C402" s="173"/>
      <c r="D402" s="135"/>
      <c r="E402" s="135"/>
      <c r="F402" s="177"/>
      <c r="G402" s="178"/>
      <c r="H402" s="178"/>
      <c r="I402" s="92" t="str">
        <f t="shared" si="12"/>
        <v/>
      </c>
      <c r="J402" s="138" t="str">
        <f t="shared" si="13"/>
        <v/>
      </c>
      <c r="K402" s="172"/>
    </row>
    <row r="403" spans="1:11" ht="20.100000000000001" customHeight="1" x14ac:dyDescent="0.25">
      <c r="A403" s="38">
        <v>398</v>
      </c>
      <c r="B403" s="173"/>
      <c r="C403" s="173"/>
      <c r="D403" s="135"/>
      <c r="E403" s="135"/>
      <c r="F403" s="177"/>
      <c r="G403" s="178"/>
      <c r="H403" s="178"/>
      <c r="I403" s="92" t="str">
        <f t="shared" si="12"/>
        <v/>
      </c>
      <c r="J403" s="138" t="str">
        <f t="shared" si="13"/>
        <v/>
      </c>
      <c r="K403" s="172"/>
    </row>
    <row r="404" spans="1:11" ht="20.100000000000001" customHeight="1" x14ac:dyDescent="0.25">
      <c r="A404" s="38">
        <v>399</v>
      </c>
      <c r="B404" s="173"/>
      <c r="C404" s="173"/>
      <c r="D404" s="135"/>
      <c r="E404" s="135"/>
      <c r="F404" s="177"/>
      <c r="G404" s="178"/>
      <c r="H404" s="178"/>
      <c r="I404" s="92" t="str">
        <f t="shared" si="12"/>
        <v/>
      </c>
      <c r="J404" s="138" t="str">
        <f t="shared" si="13"/>
        <v/>
      </c>
      <c r="K404" s="172"/>
    </row>
    <row r="405" spans="1:11" ht="20.100000000000001" customHeight="1" x14ac:dyDescent="0.25">
      <c r="A405" s="38">
        <v>400</v>
      </c>
      <c r="B405" s="173"/>
      <c r="C405" s="173"/>
      <c r="D405" s="135"/>
      <c r="E405" s="135"/>
      <c r="F405" s="177"/>
      <c r="G405" s="178"/>
      <c r="H405" s="178"/>
      <c r="I405" s="92" t="str">
        <f t="shared" si="12"/>
        <v/>
      </c>
      <c r="J405" s="138" t="str">
        <f t="shared" si="13"/>
        <v/>
      </c>
      <c r="K405" s="172"/>
    </row>
    <row r="406" spans="1:11" ht="20.100000000000001" customHeight="1" x14ac:dyDescent="0.25">
      <c r="A406" s="38">
        <v>401</v>
      </c>
      <c r="B406" s="173"/>
      <c r="C406" s="173"/>
      <c r="D406" s="135"/>
      <c r="E406" s="135"/>
      <c r="F406" s="177"/>
      <c r="G406" s="178"/>
      <c r="H406" s="178"/>
      <c r="I406" s="92" t="str">
        <f t="shared" si="12"/>
        <v/>
      </c>
      <c r="J406" s="138" t="str">
        <f t="shared" si="13"/>
        <v/>
      </c>
      <c r="K406" s="172"/>
    </row>
    <row r="407" spans="1:11" ht="20.100000000000001" customHeight="1" x14ac:dyDescent="0.25">
      <c r="A407" s="38">
        <v>402</v>
      </c>
      <c r="B407" s="173"/>
      <c r="C407" s="173"/>
      <c r="D407" s="135"/>
      <c r="E407" s="135"/>
      <c r="F407" s="177"/>
      <c r="G407" s="178"/>
      <c r="H407" s="178"/>
      <c r="I407" s="92" t="str">
        <f t="shared" si="12"/>
        <v/>
      </c>
      <c r="J407" s="138" t="str">
        <f t="shared" si="13"/>
        <v/>
      </c>
      <c r="K407" s="172"/>
    </row>
    <row r="408" spans="1:11" ht="20.100000000000001" customHeight="1" x14ac:dyDescent="0.25">
      <c r="A408" s="38">
        <v>403</v>
      </c>
      <c r="B408" s="173"/>
      <c r="C408" s="173"/>
      <c r="D408" s="135"/>
      <c r="E408" s="135"/>
      <c r="F408" s="177"/>
      <c r="G408" s="178"/>
      <c r="H408" s="178"/>
      <c r="I408" s="92" t="str">
        <f t="shared" si="12"/>
        <v/>
      </c>
      <c r="J408" s="138" t="str">
        <f t="shared" si="13"/>
        <v/>
      </c>
      <c r="K408" s="172"/>
    </row>
    <row r="409" spans="1:11" ht="20.100000000000001" customHeight="1" x14ac:dyDescent="0.25">
      <c r="A409" s="38">
        <v>404</v>
      </c>
      <c r="B409" s="173"/>
      <c r="C409" s="173"/>
      <c r="D409" s="135"/>
      <c r="E409" s="135"/>
      <c r="F409" s="177"/>
      <c r="G409" s="178"/>
      <c r="H409" s="178"/>
      <c r="I409" s="92" t="str">
        <f t="shared" si="12"/>
        <v/>
      </c>
      <c r="J409" s="138" t="str">
        <f t="shared" si="13"/>
        <v/>
      </c>
      <c r="K409" s="172"/>
    </row>
    <row r="410" spans="1:11" ht="20.100000000000001" customHeight="1" x14ac:dyDescent="0.25">
      <c r="A410" s="38">
        <v>405</v>
      </c>
      <c r="B410" s="173"/>
      <c r="C410" s="173"/>
      <c r="D410" s="135"/>
      <c r="E410" s="135"/>
      <c r="F410" s="177"/>
      <c r="G410" s="178"/>
      <c r="H410" s="178"/>
      <c r="I410" s="92" t="str">
        <f t="shared" si="12"/>
        <v/>
      </c>
      <c r="J410" s="138" t="str">
        <f t="shared" si="13"/>
        <v/>
      </c>
      <c r="K410" s="172"/>
    </row>
    <row r="411" spans="1:11" ht="20.100000000000001" customHeight="1" x14ac:dyDescent="0.25">
      <c r="A411" s="38">
        <v>406</v>
      </c>
      <c r="B411" s="173"/>
      <c r="C411" s="173"/>
      <c r="D411" s="135"/>
      <c r="E411" s="135"/>
      <c r="F411" s="177"/>
      <c r="G411" s="178"/>
      <c r="H411" s="178"/>
      <c r="I411" s="92" t="str">
        <f t="shared" si="12"/>
        <v/>
      </c>
      <c r="J411" s="138" t="str">
        <f t="shared" si="13"/>
        <v/>
      </c>
      <c r="K411" s="172"/>
    </row>
    <row r="412" spans="1:11" ht="20.100000000000001" customHeight="1" x14ac:dyDescent="0.25">
      <c r="A412" s="38">
        <v>407</v>
      </c>
      <c r="B412" s="173"/>
      <c r="C412" s="173"/>
      <c r="D412" s="135"/>
      <c r="E412" s="135"/>
      <c r="F412" s="177"/>
      <c r="G412" s="178"/>
      <c r="H412" s="178"/>
      <c r="I412" s="92" t="str">
        <f t="shared" si="12"/>
        <v/>
      </c>
      <c r="J412" s="138" t="str">
        <f t="shared" si="13"/>
        <v/>
      </c>
      <c r="K412" s="172"/>
    </row>
    <row r="413" spans="1:11" ht="20.100000000000001" customHeight="1" x14ac:dyDescent="0.25">
      <c r="A413" s="38">
        <v>408</v>
      </c>
      <c r="B413" s="173"/>
      <c r="C413" s="173"/>
      <c r="D413" s="135"/>
      <c r="E413" s="135"/>
      <c r="F413" s="177"/>
      <c r="G413" s="178"/>
      <c r="H413" s="178"/>
      <c r="I413" s="92" t="str">
        <f t="shared" si="12"/>
        <v/>
      </c>
      <c r="J413" s="138" t="str">
        <f t="shared" si="13"/>
        <v/>
      </c>
      <c r="K413" s="172"/>
    </row>
    <row r="414" spans="1:11" ht="20.100000000000001" customHeight="1" x14ac:dyDescent="0.25">
      <c r="A414" s="38">
        <v>409</v>
      </c>
      <c r="B414" s="173"/>
      <c r="C414" s="173"/>
      <c r="D414" s="135"/>
      <c r="E414" s="135"/>
      <c r="F414" s="177"/>
      <c r="G414" s="178"/>
      <c r="H414" s="178"/>
      <c r="I414" s="92" t="str">
        <f t="shared" si="12"/>
        <v/>
      </c>
      <c r="J414" s="138" t="str">
        <f t="shared" si="13"/>
        <v/>
      </c>
      <c r="K414" s="172"/>
    </row>
    <row r="415" spans="1:11" ht="20.100000000000001" customHeight="1" x14ac:dyDescent="0.25">
      <c r="A415" s="38">
        <v>410</v>
      </c>
      <c r="B415" s="173"/>
      <c r="C415" s="173"/>
      <c r="D415" s="135"/>
      <c r="E415" s="135"/>
      <c r="F415" s="177"/>
      <c r="G415" s="178"/>
      <c r="H415" s="178"/>
      <c r="I415" s="92" t="str">
        <f t="shared" si="12"/>
        <v/>
      </c>
      <c r="J415" s="138" t="str">
        <f t="shared" si="13"/>
        <v/>
      </c>
      <c r="K415" s="172"/>
    </row>
    <row r="416" spans="1:11" ht="20.100000000000001" customHeight="1" x14ac:dyDescent="0.25">
      <c r="A416" s="38">
        <v>411</v>
      </c>
      <c r="B416" s="173"/>
      <c r="C416" s="173"/>
      <c r="D416" s="135"/>
      <c r="E416" s="135"/>
      <c r="F416" s="177"/>
      <c r="G416" s="178"/>
      <c r="H416" s="178"/>
      <c r="I416" s="92" t="str">
        <f t="shared" si="12"/>
        <v/>
      </c>
      <c r="J416" s="138" t="str">
        <f t="shared" si="13"/>
        <v/>
      </c>
      <c r="K416" s="172"/>
    </row>
    <row r="417" spans="1:11" ht="20.100000000000001" customHeight="1" x14ac:dyDescent="0.25">
      <c r="A417" s="38">
        <v>412</v>
      </c>
      <c r="B417" s="173"/>
      <c r="C417" s="173"/>
      <c r="D417" s="135"/>
      <c r="E417" s="135"/>
      <c r="F417" s="177"/>
      <c r="G417" s="178"/>
      <c r="H417" s="178"/>
      <c r="I417" s="92" t="str">
        <f t="shared" si="12"/>
        <v/>
      </c>
      <c r="J417" s="138" t="str">
        <f t="shared" si="13"/>
        <v/>
      </c>
      <c r="K417" s="172"/>
    </row>
    <row r="418" spans="1:11" ht="20.100000000000001" customHeight="1" x14ac:dyDescent="0.25">
      <c r="A418" s="38">
        <v>413</v>
      </c>
      <c r="B418" s="173"/>
      <c r="C418" s="173"/>
      <c r="D418" s="135"/>
      <c r="E418" s="135"/>
      <c r="F418" s="177"/>
      <c r="G418" s="178"/>
      <c r="H418" s="178"/>
      <c r="I418" s="92" t="str">
        <f t="shared" si="12"/>
        <v/>
      </c>
      <c r="J418" s="138" t="str">
        <f t="shared" si="13"/>
        <v/>
      </c>
      <c r="K418" s="172"/>
    </row>
    <row r="419" spans="1:11" ht="20.100000000000001" customHeight="1" x14ac:dyDescent="0.25">
      <c r="A419" s="38">
        <v>414</v>
      </c>
      <c r="B419" s="173"/>
      <c r="C419" s="173"/>
      <c r="D419" s="135"/>
      <c r="E419" s="135"/>
      <c r="F419" s="177"/>
      <c r="G419" s="178"/>
      <c r="H419" s="178"/>
      <c r="I419" s="92" t="str">
        <f t="shared" si="12"/>
        <v/>
      </c>
      <c r="J419" s="138" t="str">
        <f t="shared" si="13"/>
        <v/>
      </c>
      <c r="K419" s="172"/>
    </row>
    <row r="420" spans="1:11" ht="20.100000000000001" customHeight="1" x14ac:dyDescent="0.25">
      <c r="A420" s="38">
        <v>415</v>
      </c>
      <c r="B420" s="173"/>
      <c r="C420" s="173"/>
      <c r="D420" s="135"/>
      <c r="E420" s="135"/>
      <c r="F420" s="177"/>
      <c r="G420" s="178"/>
      <c r="H420" s="178"/>
      <c r="I420" s="92" t="str">
        <f t="shared" si="12"/>
        <v/>
      </c>
      <c r="J420" s="138" t="str">
        <f t="shared" si="13"/>
        <v/>
      </c>
      <c r="K420" s="172"/>
    </row>
    <row r="421" spans="1:11" ht="20.100000000000001" customHeight="1" x14ac:dyDescent="0.25">
      <c r="A421" s="38">
        <v>416</v>
      </c>
      <c r="B421" s="173"/>
      <c r="C421" s="173"/>
      <c r="D421" s="135"/>
      <c r="E421" s="135"/>
      <c r="F421" s="177"/>
      <c r="G421" s="178"/>
      <c r="H421" s="178"/>
      <c r="I421" s="92" t="str">
        <f t="shared" si="12"/>
        <v/>
      </c>
      <c r="J421" s="138" t="str">
        <f t="shared" si="13"/>
        <v/>
      </c>
      <c r="K421" s="172"/>
    </row>
    <row r="422" spans="1:11" ht="20.100000000000001" customHeight="1" x14ac:dyDescent="0.25">
      <c r="A422" s="38">
        <v>417</v>
      </c>
      <c r="B422" s="173"/>
      <c r="C422" s="173"/>
      <c r="D422" s="135"/>
      <c r="E422" s="135"/>
      <c r="F422" s="177"/>
      <c r="G422" s="178"/>
      <c r="H422" s="178"/>
      <c r="I422" s="92" t="str">
        <f t="shared" si="12"/>
        <v/>
      </c>
      <c r="J422" s="138" t="str">
        <f t="shared" si="13"/>
        <v/>
      </c>
      <c r="K422" s="172"/>
    </row>
    <row r="423" spans="1:11" ht="20.100000000000001" customHeight="1" x14ac:dyDescent="0.25">
      <c r="A423" s="38">
        <v>418</v>
      </c>
      <c r="B423" s="173"/>
      <c r="C423" s="173"/>
      <c r="D423" s="135"/>
      <c r="E423" s="135"/>
      <c r="F423" s="177"/>
      <c r="G423" s="178"/>
      <c r="H423" s="178"/>
      <c r="I423" s="92" t="str">
        <f t="shared" si="12"/>
        <v/>
      </c>
      <c r="J423" s="138" t="str">
        <f t="shared" si="13"/>
        <v/>
      </c>
      <c r="K423" s="172"/>
    </row>
    <row r="424" spans="1:11" ht="20.100000000000001" customHeight="1" x14ac:dyDescent="0.25">
      <c r="A424" s="38">
        <v>419</v>
      </c>
      <c r="B424" s="173"/>
      <c r="C424" s="173"/>
      <c r="D424" s="135"/>
      <c r="E424" s="135"/>
      <c r="F424" s="177"/>
      <c r="G424" s="178"/>
      <c r="H424" s="178"/>
      <c r="I424" s="92" t="str">
        <f t="shared" si="12"/>
        <v/>
      </c>
      <c r="J424" s="138" t="str">
        <f t="shared" si="13"/>
        <v/>
      </c>
      <c r="K424" s="172"/>
    </row>
    <row r="425" spans="1:11" ht="20.100000000000001" customHeight="1" x14ac:dyDescent="0.25">
      <c r="A425" s="38">
        <v>420</v>
      </c>
      <c r="B425" s="173"/>
      <c r="C425" s="173"/>
      <c r="D425" s="135"/>
      <c r="E425" s="135"/>
      <c r="F425" s="177"/>
      <c r="G425" s="178"/>
      <c r="H425" s="178"/>
      <c r="I425" s="92" t="str">
        <f t="shared" si="12"/>
        <v/>
      </c>
      <c r="J425" s="138" t="str">
        <f t="shared" si="13"/>
        <v/>
      </c>
      <c r="K425" s="172"/>
    </row>
    <row r="426" spans="1:11" ht="20.100000000000001" customHeight="1" x14ac:dyDescent="0.25">
      <c r="A426" s="38">
        <v>421</v>
      </c>
      <c r="B426" s="173"/>
      <c r="C426" s="173"/>
      <c r="D426" s="135"/>
      <c r="E426" s="135"/>
      <c r="F426" s="177"/>
      <c r="G426" s="178"/>
      <c r="H426" s="178"/>
      <c r="I426" s="92" t="str">
        <f t="shared" si="12"/>
        <v/>
      </c>
      <c r="J426" s="138" t="str">
        <f t="shared" si="13"/>
        <v/>
      </c>
      <c r="K426" s="172"/>
    </row>
    <row r="427" spans="1:11" ht="20.100000000000001" customHeight="1" x14ac:dyDescent="0.25">
      <c r="A427" s="38">
        <v>422</v>
      </c>
      <c r="B427" s="173"/>
      <c r="C427" s="173"/>
      <c r="D427" s="135"/>
      <c r="E427" s="135"/>
      <c r="F427" s="177"/>
      <c r="G427" s="178"/>
      <c r="H427" s="178"/>
      <c r="I427" s="92" t="str">
        <f t="shared" si="12"/>
        <v/>
      </c>
      <c r="J427" s="138" t="str">
        <f t="shared" si="13"/>
        <v/>
      </c>
      <c r="K427" s="172"/>
    </row>
    <row r="428" spans="1:11" ht="20.100000000000001" customHeight="1" x14ac:dyDescent="0.25">
      <c r="A428" s="38">
        <v>423</v>
      </c>
      <c r="B428" s="173"/>
      <c r="C428" s="173"/>
      <c r="D428" s="135"/>
      <c r="E428" s="135"/>
      <c r="F428" s="177"/>
      <c r="G428" s="178"/>
      <c r="H428" s="178"/>
      <c r="I428" s="92" t="str">
        <f t="shared" si="12"/>
        <v/>
      </c>
      <c r="J428" s="138" t="str">
        <f t="shared" si="13"/>
        <v/>
      </c>
      <c r="K428" s="172"/>
    </row>
    <row r="429" spans="1:11" ht="20.100000000000001" customHeight="1" x14ac:dyDescent="0.25">
      <c r="A429" s="38">
        <v>424</v>
      </c>
      <c r="B429" s="173"/>
      <c r="C429" s="173"/>
      <c r="D429" s="135"/>
      <c r="E429" s="135"/>
      <c r="F429" s="177"/>
      <c r="G429" s="178"/>
      <c r="H429" s="178"/>
      <c r="I429" s="92" t="str">
        <f t="shared" si="12"/>
        <v/>
      </c>
      <c r="J429" s="138" t="str">
        <f t="shared" si="13"/>
        <v/>
      </c>
      <c r="K429" s="172"/>
    </row>
    <row r="430" spans="1:11" ht="20.100000000000001" customHeight="1" x14ac:dyDescent="0.25">
      <c r="A430" s="38">
        <v>425</v>
      </c>
      <c r="B430" s="173"/>
      <c r="C430" s="173"/>
      <c r="D430" s="135"/>
      <c r="E430" s="135"/>
      <c r="F430" s="177"/>
      <c r="G430" s="178"/>
      <c r="H430" s="178"/>
      <c r="I430" s="92" t="str">
        <f t="shared" si="12"/>
        <v/>
      </c>
      <c r="J430" s="138" t="str">
        <f t="shared" si="13"/>
        <v/>
      </c>
      <c r="K430" s="172"/>
    </row>
    <row r="431" spans="1:11" ht="20.100000000000001" customHeight="1" x14ac:dyDescent="0.25">
      <c r="A431" s="38">
        <v>426</v>
      </c>
      <c r="B431" s="173"/>
      <c r="C431" s="173"/>
      <c r="D431" s="135"/>
      <c r="E431" s="135"/>
      <c r="F431" s="177"/>
      <c r="G431" s="178"/>
      <c r="H431" s="178"/>
      <c r="I431" s="92" t="str">
        <f t="shared" si="12"/>
        <v/>
      </c>
      <c r="J431" s="138" t="str">
        <f t="shared" si="13"/>
        <v/>
      </c>
      <c r="K431" s="172"/>
    </row>
    <row r="432" spans="1:11" ht="20.100000000000001" customHeight="1" x14ac:dyDescent="0.25">
      <c r="A432" s="38">
        <v>427</v>
      </c>
      <c r="B432" s="173"/>
      <c r="C432" s="173"/>
      <c r="D432" s="135"/>
      <c r="E432" s="135"/>
      <c r="F432" s="177"/>
      <c r="G432" s="178"/>
      <c r="H432" s="178"/>
      <c r="I432" s="92" t="str">
        <f t="shared" si="12"/>
        <v/>
      </c>
      <c r="J432" s="138" t="str">
        <f t="shared" si="13"/>
        <v/>
      </c>
      <c r="K432" s="172"/>
    </row>
    <row r="433" spans="1:11" ht="20.100000000000001" customHeight="1" x14ac:dyDescent="0.25">
      <c r="A433" s="38">
        <v>428</v>
      </c>
      <c r="B433" s="173"/>
      <c r="C433" s="173"/>
      <c r="D433" s="135"/>
      <c r="E433" s="135"/>
      <c r="F433" s="177"/>
      <c r="G433" s="178"/>
      <c r="H433" s="178"/>
      <c r="I433" s="92" t="str">
        <f t="shared" si="12"/>
        <v/>
      </c>
      <c r="J433" s="138" t="str">
        <f t="shared" si="13"/>
        <v/>
      </c>
      <c r="K433" s="172"/>
    </row>
    <row r="434" spans="1:11" ht="20.100000000000001" customHeight="1" x14ac:dyDescent="0.25">
      <c r="A434" s="38">
        <v>429</v>
      </c>
      <c r="B434" s="173"/>
      <c r="C434" s="173"/>
      <c r="D434" s="135"/>
      <c r="E434" s="135"/>
      <c r="F434" s="177"/>
      <c r="G434" s="178"/>
      <c r="H434" s="178"/>
      <c r="I434" s="92" t="str">
        <f t="shared" si="12"/>
        <v/>
      </c>
      <c r="J434" s="138" t="str">
        <f t="shared" si="13"/>
        <v/>
      </c>
      <c r="K434" s="172"/>
    </row>
    <row r="435" spans="1:11" ht="20.100000000000001" customHeight="1" x14ac:dyDescent="0.25">
      <c r="A435" s="38">
        <v>430</v>
      </c>
      <c r="B435" s="173"/>
      <c r="C435" s="173"/>
      <c r="D435" s="135"/>
      <c r="E435" s="135"/>
      <c r="F435" s="177"/>
      <c r="G435" s="178"/>
      <c r="H435" s="178"/>
      <c r="I435" s="92" t="str">
        <f t="shared" si="12"/>
        <v/>
      </c>
      <c r="J435" s="138" t="str">
        <f t="shared" si="13"/>
        <v/>
      </c>
      <c r="K435" s="172"/>
    </row>
    <row r="436" spans="1:11" ht="20.100000000000001" customHeight="1" x14ac:dyDescent="0.25">
      <c r="A436" s="38">
        <v>431</v>
      </c>
      <c r="B436" s="173"/>
      <c r="C436" s="173"/>
      <c r="D436" s="135"/>
      <c r="E436" s="135"/>
      <c r="F436" s="177"/>
      <c r="G436" s="178"/>
      <c r="H436" s="178"/>
      <c r="I436" s="92" t="str">
        <f t="shared" si="12"/>
        <v/>
      </c>
      <c r="J436" s="138" t="str">
        <f t="shared" si="13"/>
        <v/>
      </c>
      <c r="K436" s="172"/>
    </row>
    <row r="437" spans="1:11" ht="20.100000000000001" customHeight="1" x14ac:dyDescent="0.25">
      <c r="A437" s="38">
        <v>432</v>
      </c>
      <c r="B437" s="173"/>
      <c r="C437" s="173"/>
      <c r="D437" s="135"/>
      <c r="E437" s="135"/>
      <c r="F437" s="177"/>
      <c r="G437" s="178"/>
      <c r="H437" s="178"/>
      <c r="I437" s="92" t="str">
        <f t="shared" si="12"/>
        <v/>
      </c>
      <c r="J437" s="138" t="str">
        <f t="shared" si="13"/>
        <v/>
      </c>
      <c r="K437" s="172"/>
    </row>
    <row r="438" spans="1:11" ht="20.100000000000001" customHeight="1" x14ac:dyDescent="0.25">
      <c r="A438" s="38">
        <v>433</v>
      </c>
      <c r="B438" s="173"/>
      <c r="C438" s="173"/>
      <c r="D438" s="135"/>
      <c r="E438" s="135"/>
      <c r="F438" s="177"/>
      <c r="G438" s="178"/>
      <c r="H438" s="178"/>
      <c r="I438" s="92" t="str">
        <f t="shared" si="12"/>
        <v/>
      </c>
      <c r="J438" s="138" t="str">
        <f t="shared" si="13"/>
        <v/>
      </c>
      <c r="K438" s="172"/>
    </row>
    <row r="439" spans="1:11" ht="20.100000000000001" customHeight="1" x14ac:dyDescent="0.25">
      <c r="A439" s="38">
        <v>434</v>
      </c>
      <c r="B439" s="173"/>
      <c r="C439" s="173"/>
      <c r="D439" s="135"/>
      <c r="E439" s="135"/>
      <c r="F439" s="177"/>
      <c r="G439" s="178"/>
      <c r="H439" s="178"/>
      <c r="I439" s="92" t="str">
        <f t="shared" si="12"/>
        <v/>
      </c>
      <c r="J439" s="138" t="str">
        <f t="shared" si="13"/>
        <v/>
      </c>
      <c r="K439" s="172"/>
    </row>
    <row r="440" spans="1:11" ht="20.100000000000001" customHeight="1" x14ac:dyDescent="0.25">
      <c r="A440" s="38">
        <v>435</v>
      </c>
      <c r="B440" s="173"/>
      <c r="C440" s="173"/>
      <c r="D440" s="135"/>
      <c r="E440" s="135"/>
      <c r="F440" s="177"/>
      <c r="G440" s="178"/>
      <c r="H440" s="178"/>
      <c r="I440" s="92" t="str">
        <f t="shared" si="12"/>
        <v/>
      </c>
      <c r="J440" s="138" t="str">
        <f t="shared" si="13"/>
        <v/>
      </c>
      <c r="K440" s="172"/>
    </row>
    <row r="441" spans="1:11" ht="20.100000000000001" customHeight="1" x14ac:dyDescent="0.25">
      <c r="A441" s="38">
        <v>436</v>
      </c>
      <c r="B441" s="173"/>
      <c r="C441" s="173"/>
      <c r="D441" s="135"/>
      <c r="E441" s="135"/>
      <c r="F441" s="177"/>
      <c r="G441" s="178"/>
      <c r="H441" s="178"/>
      <c r="I441" s="92" t="str">
        <f t="shared" si="12"/>
        <v/>
      </c>
      <c r="J441" s="138" t="str">
        <f t="shared" si="13"/>
        <v/>
      </c>
      <c r="K441" s="172"/>
    </row>
    <row r="442" spans="1:11" ht="20.100000000000001" customHeight="1" x14ac:dyDescent="0.25">
      <c r="A442" s="38">
        <v>437</v>
      </c>
      <c r="B442" s="173"/>
      <c r="C442" s="173"/>
      <c r="D442" s="135"/>
      <c r="E442" s="135"/>
      <c r="F442" s="177"/>
      <c r="G442" s="178"/>
      <c r="H442" s="178"/>
      <c r="I442" s="92" t="str">
        <f t="shared" si="12"/>
        <v/>
      </c>
      <c r="J442" s="138" t="str">
        <f t="shared" si="13"/>
        <v/>
      </c>
      <c r="K442" s="172"/>
    </row>
    <row r="443" spans="1:11" ht="20.100000000000001" customHeight="1" x14ac:dyDescent="0.25">
      <c r="A443" s="38">
        <v>438</v>
      </c>
      <c r="B443" s="173"/>
      <c r="C443" s="173"/>
      <c r="D443" s="135"/>
      <c r="E443" s="135"/>
      <c r="F443" s="177"/>
      <c r="G443" s="178"/>
      <c r="H443" s="178"/>
      <c r="I443" s="92" t="str">
        <f t="shared" si="12"/>
        <v/>
      </c>
      <c r="J443" s="138" t="str">
        <f t="shared" si="13"/>
        <v/>
      </c>
      <c r="K443" s="172"/>
    </row>
    <row r="444" spans="1:11" ht="20.100000000000001" customHeight="1" x14ac:dyDescent="0.25">
      <c r="A444" s="38">
        <v>439</v>
      </c>
      <c r="B444" s="173"/>
      <c r="C444" s="173"/>
      <c r="D444" s="135"/>
      <c r="E444" s="135"/>
      <c r="F444" s="177"/>
      <c r="G444" s="178"/>
      <c r="H444" s="178"/>
      <c r="I444" s="92" t="str">
        <f t="shared" si="12"/>
        <v/>
      </c>
      <c r="J444" s="138" t="str">
        <f t="shared" si="13"/>
        <v/>
      </c>
      <c r="K444" s="172"/>
    </row>
    <row r="445" spans="1:11" ht="20.100000000000001" customHeight="1" x14ac:dyDescent="0.25">
      <c r="A445" s="38">
        <v>440</v>
      </c>
      <c r="B445" s="173"/>
      <c r="C445" s="173"/>
      <c r="D445" s="135"/>
      <c r="E445" s="135"/>
      <c r="F445" s="177"/>
      <c r="G445" s="178"/>
      <c r="H445" s="178"/>
      <c r="I445" s="92" t="str">
        <f t="shared" si="12"/>
        <v/>
      </c>
      <c r="J445" s="138" t="str">
        <f t="shared" si="13"/>
        <v/>
      </c>
      <c r="K445" s="172"/>
    </row>
    <row r="446" spans="1:11" ht="20.100000000000001" customHeight="1" x14ac:dyDescent="0.25">
      <c r="A446" s="38">
        <v>441</v>
      </c>
      <c r="B446" s="173"/>
      <c r="C446" s="173"/>
      <c r="D446" s="135"/>
      <c r="E446" s="135"/>
      <c r="F446" s="177"/>
      <c r="G446" s="178"/>
      <c r="H446" s="178"/>
      <c r="I446" s="92" t="str">
        <f t="shared" si="12"/>
        <v/>
      </c>
      <c r="J446" s="138" t="str">
        <f t="shared" si="13"/>
        <v/>
      </c>
      <c r="K446" s="172"/>
    </row>
    <row r="447" spans="1:11" ht="20.100000000000001" customHeight="1" x14ac:dyDescent="0.25">
      <c r="A447" s="38">
        <v>442</v>
      </c>
      <c r="B447" s="173"/>
      <c r="C447" s="173"/>
      <c r="D447" s="135"/>
      <c r="E447" s="135"/>
      <c r="F447" s="177"/>
      <c r="G447" s="178"/>
      <c r="H447" s="178"/>
      <c r="I447" s="92" t="str">
        <f t="shared" si="12"/>
        <v/>
      </c>
      <c r="J447" s="138" t="str">
        <f t="shared" si="13"/>
        <v/>
      </c>
      <c r="K447" s="172"/>
    </row>
    <row r="448" spans="1:11" ht="20.100000000000001" customHeight="1" x14ac:dyDescent="0.25">
      <c r="A448" s="38">
        <v>443</v>
      </c>
      <c r="B448" s="173"/>
      <c r="C448" s="173"/>
      <c r="D448" s="135"/>
      <c r="E448" s="135"/>
      <c r="F448" s="177"/>
      <c r="G448" s="178"/>
      <c r="H448" s="178"/>
      <c r="I448" s="92" t="str">
        <f t="shared" si="12"/>
        <v/>
      </c>
      <c r="J448" s="138" t="str">
        <f t="shared" si="13"/>
        <v/>
      </c>
      <c r="K448" s="172"/>
    </row>
    <row r="449" spans="1:11" ht="20.100000000000001" customHeight="1" x14ac:dyDescent="0.25">
      <c r="A449" s="38">
        <v>444</v>
      </c>
      <c r="B449" s="173"/>
      <c r="C449" s="173"/>
      <c r="D449" s="135"/>
      <c r="E449" s="135"/>
      <c r="F449" s="177"/>
      <c r="G449" s="178"/>
      <c r="H449" s="178"/>
      <c r="I449" s="92" t="str">
        <f t="shared" si="12"/>
        <v/>
      </c>
      <c r="J449" s="138" t="str">
        <f t="shared" si="13"/>
        <v/>
      </c>
      <c r="K449" s="172"/>
    </row>
    <row r="450" spans="1:11" ht="20.100000000000001" customHeight="1" x14ac:dyDescent="0.25">
      <c r="A450" s="38">
        <v>445</v>
      </c>
      <c r="B450" s="173"/>
      <c r="C450" s="173"/>
      <c r="D450" s="135"/>
      <c r="E450" s="135"/>
      <c r="F450" s="177"/>
      <c r="G450" s="178"/>
      <c r="H450" s="178"/>
      <c r="I450" s="92" t="str">
        <f t="shared" si="12"/>
        <v/>
      </c>
      <c r="J450" s="138" t="str">
        <f t="shared" si="13"/>
        <v/>
      </c>
      <c r="K450" s="172"/>
    </row>
    <row r="451" spans="1:11" ht="20.100000000000001" customHeight="1" x14ac:dyDescent="0.25">
      <c r="A451" s="38">
        <v>446</v>
      </c>
      <c r="B451" s="173"/>
      <c r="C451" s="173"/>
      <c r="D451" s="135"/>
      <c r="E451" s="135"/>
      <c r="F451" s="177"/>
      <c r="G451" s="178"/>
      <c r="H451" s="178"/>
      <c r="I451" s="92" t="str">
        <f t="shared" si="12"/>
        <v/>
      </c>
      <c r="J451" s="138" t="str">
        <f t="shared" si="13"/>
        <v/>
      </c>
      <c r="K451" s="172"/>
    </row>
    <row r="452" spans="1:11" ht="20.100000000000001" customHeight="1" x14ac:dyDescent="0.25">
      <c r="A452" s="38">
        <v>447</v>
      </c>
      <c r="B452" s="173"/>
      <c r="C452" s="173"/>
      <c r="D452" s="135"/>
      <c r="E452" s="135"/>
      <c r="F452" s="177"/>
      <c r="G452" s="178"/>
      <c r="H452" s="178"/>
      <c r="I452" s="92" t="str">
        <f t="shared" si="12"/>
        <v/>
      </c>
      <c r="J452" s="138" t="str">
        <f t="shared" si="13"/>
        <v/>
      </c>
      <c r="K452" s="172"/>
    </row>
    <row r="453" spans="1:11" ht="20.100000000000001" customHeight="1" x14ac:dyDescent="0.25">
      <c r="A453" s="38">
        <v>448</v>
      </c>
      <c r="B453" s="173"/>
      <c r="C453" s="173"/>
      <c r="D453" s="135"/>
      <c r="E453" s="135"/>
      <c r="F453" s="177"/>
      <c r="G453" s="178"/>
      <c r="H453" s="178"/>
      <c r="I453" s="92" t="str">
        <f t="shared" ref="I453:I505" si="14">IF($E453="","",IF(OR(($F453=0),($G453=0)),0,$F453/$G453*$H453))</f>
        <v/>
      </c>
      <c r="J453" s="138" t="str">
        <f t="shared" si="13"/>
        <v/>
      </c>
      <c r="K453" s="172"/>
    </row>
    <row r="454" spans="1:11" ht="20.100000000000001" customHeight="1" x14ac:dyDescent="0.25">
      <c r="A454" s="38">
        <v>449</v>
      </c>
      <c r="B454" s="173"/>
      <c r="C454" s="173"/>
      <c r="D454" s="135"/>
      <c r="E454" s="135"/>
      <c r="F454" s="177"/>
      <c r="G454" s="178"/>
      <c r="H454" s="178"/>
      <c r="I454" s="92" t="str">
        <f t="shared" si="14"/>
        <v/>
      </c>
      <c r="J454" s="138" t="str">
        <f t="shared" si="13"/>
        <v/>
      </c>
      <c r="K454" s="172"/>
    </row>
    <row r="455" spans="1:11" ht="20.100000000000001" customHeight="1" x14ac:dyDescent="0.25">
      <c r="A455" s="38">
        <v>450</v>
      </c>
      <c r="B455" s="173"/>
      <c r="C455" s="173"/>
      <c r="D455" s="135"/>
      <c r="E455" s="135"/>
      <c r="F455" s="177"/>
      <c r="G455" s="178"/>
      <c r="H455" s="178"/>
      <c r="I455" s="92" t="str">
        <f t="shared" si="14"/>
        <v/>
      </c>
      <c r="J455" s="138" t="str">
        <f t="shared" ref="J455:J505" si="15">IF(H455="","",IF(E455="Salaire technicien",MIN(60000/1607*H455,60000),IF(E455="Salaire ingénieur",MIN(80000/1607*H455,80000))))</f>
        <v/>
      </c>
      <c r="K455" s="172"/>
    </row>
    <row r="456" spans="1:11" ht="20.100000000000001" customHeight="1" x14ac:dyDescent="0.25">
      <c r="A456" s="38">
        <v>451</v>
      </c>
      <c r="B456" s="173"/>
      <c r="C456" s="173"/>
      <c r="D456" s="135"/>
      <c r="E456" s="135"/>
      <c r="F456" s="177"/>
      <c r="G456" s="178"/>
      <c r="H456" s="178"/>
      <c r="I456" s="92" t="str">
        <f t="shared" si="14"/>
        <v/>
      </c>
      <c r="J456" s="138" t="str">
        <f t="shared" si="15"/>
        <v/>
      </c>
      <c r="K456" s="172"/>
    </row>
    <row r="457" spans="1:11" ht="20.100000000000001" customHeight="1" x14ac:dyDescent="0.25">
      <c r="A457" s="38">
        <v>452</v>
      </c>
      <c r="B457" s="173"/>
      <c r="C457" s="173"/>
      <c r="D457" s="135"/>
      <c r="E457" s="135"/>
      <c r="F457" s="177"/>
      <c r="G457" s="178"/>
      <c r="H457" s="178"/>
      <c r="I457" s="92" t="str">
        <f t="shared" si="14"/>
        <v/>
      </c>
      <c r="J457" s="138" t="str">
        <f t="shared" si="15"/>
        <v/>
      </c>
      <c r="K457" s="172"/>
    </row>
    <row r="458" spans="1:11" ht="20.100000000000001" customHeight="1" x14ac:dyDescent="0.25">
      <c r="A458" s="38">
        <v>453</v>
      </c>
      <c r="B458" s="173"/>
      <c r="C458" s="173"/>
      <c r="D458" s="135"/>
      <c r="E458" s="135"/>
      <c r="F458" s="177"/>
      <c r="G458" s="178"/>
      <c r="H458" s="178"/>
      <c r="I458" s="92" t="str">
        <f t="shared" si="14"/>
        <v/>
      </c>
      <c r="J458" s="138" t="str">
        <f t="shared" si="15"/>
        <v/>
      </c>
      <c r="K458" s="172"/>
    </row>
    <row r="459" spans="1:11" ht="20.100000000000001" customHeight="1" x14ac:dyDescent="0.25">
      <c r="A459" s="38">
        <v>454</v>
      </c>
      <c r="B459" s="173"/>
      <c r="C459" s="173"/>
      <c r="D459" s="135"/>
      <c r="E459" s="135"/>
      <c r="F459" s="177"/>
      <c r="G459" s="178"/>
      <c r="H459" s="178"/>
      <c r="I459" s="92" t="str">
        <f t="shared" si="14"/>
        <v/>
      </c>
      <c r="J459" s="138" t="str">
        <f t="shared" si="15"/>
        <v/>
      </c>
      <c r="K459" s="172"/>
    </row>
    <row r="460" spans="1:11" ht="20.100000000000001" customHeight="1" x14ac:dyDescent="0.25">
      <c r="A460" s="38">
        <v>455</v>
      </c>
      <c r="B460" s="173"/>
      <c r="C460" s="173"/>
      <c r="D460" s="135"/>
      <c r="E460" s="135"/>
      <c r="F460" s="177"/>
      <c r="G460" s="178"/>
      <c r="H460" s="178"/>
      <c r="I460" s="92" t="str">
        <f t="shared" si="14"/>
        <v/>
      </c>
      <c r="J460" s="138" t="str">
        <f t="shared" si="15"/>
        <v/>
      </c>
      <c r="K460" s="172"/>
    </row>
    <row r="461" spans="1:11" ht="20.100000000000001" customHeight="1" x14ac:dyDescent="0.25">
      <c r="A461" s="38">
        <v>456</v>
      </c>
      <c r="B461" s="173"/>
      <c r="C461" s="173"/>
      <c r="D461" s="135"/>
      <c r="E461" s="135"/>
      <c r="F461" s="177"/>
      <c r="G461" s="178"/>
      <c r="H461" s="178"/>
      <c r="I461" s="92" t="str">
        <f t="shared" si="14"/>
        <v/>
      </c>
      <c r="J461" s="138" t="str">
        <f t="shared" si="15"/>
        <v/>
      </c>
      <c r="K461" s="172"/>
    </row>
    <row r="462" spans="1:11" ht="20.100000000000001" customHeight="1" x14ac:dyDescent="0.25">
      <c r="A462" s="38">
        <v>457</v>
      </c>
      <c r="B462" s="173"/>
      <c r="C462" s="173"/>
      <c r="D462" s="135"/>
      <c r="E462" s="135"/>
      <c r="F462" s="177"/>
      <c r="G462" s="178"/>
      <c r="H462" s="178"/>
      <c r="I462" s="92" t="str">
        <f t="shared" si="14"/>
        <v/>
      </c>
      <c r="J462" s="138" t="str">
        <f t="shared" si="15"/>
        <v/>
      </c>
      <c r="K462" s="172"/>
    </row>
    <row r="463" spans="1:11" ht="20.100000000000001" customHeight="1" x14ac:dyDescent="0.25">
      <c r="A463" s="38">
        <v>458</v>
      </c>
      <c r="B463" s="173"/>
      <c r="C463" s="173"/>
      <c r="D463" s="135"/>
      <c r="E463" s="135"/>
      <c r="F463" s="177"/>
      <c r="G463" s="178"/>
      <c r="H463" s="178"/>
      <c r="I463" s="92" t="str">
        <f t="shared" si="14"/>
        <v/>
      </c>
      <c r="J463" s="138" t="str">
        <f t="shared" si="15"/>
        <v/>
      </c>
      <c r="K463" s="172"/>
    </row>
    <row r="464" spans="1:11" ht="20.100000000000001" customHeight="1" x14ac:dyDescent="0.25">
      <c r="A464" s="38">
        <v>459</v>
      </c>
      <c r="B464" s="173"/>
      <c r="C464" s="173"/>
      <c r="D464" s="135"/>
      <c r="E464" s="135"/>
      <c r="F464" s="177"/>
      <c r="G464" s="178"/>
      <c r="H464" s="178"/>
      <c r="I464" s="92" t="str">
        <f t="shared" si="14"/>
        <v/>
      </c>
      <c r="J464" s="138" t="str">
        <f t="shared" si="15"/>
        <v/>
      </c>
      <c r="K464" s="172"/>
    </row>
    <row r="465" spans="1:11" ht="20.100000000000001" customHeight="1" x14ac:dyDescent="0.25">
      <c r="A465" s="38">
        <v>460</v>
      </c>
      <c r="B465" s="173"/>
      <c r="C465" s="173"/>
      <c r="D465" s="135"/>
      <c r="E465" s="135"/>
      <c r="F465" s="177"/>
      <c r="G465" s="178"/>
      <c r="H465" s="178"/>
      <c r="I465" s="92" t="str">
        <f t="shared" si="14"/>
        <v/>
      </c>
      <c r="J465" s="138" t="str">
        <f t="shared" si="15"/>
        <v/>
      </c>
      <c r="K465" s="172"/>
    </row>
    <row r="466" spans="1:11" ht="20.100000000000001" customHeight="1" x14ac:dyDescent="0.25">
      <c r="A466" s="38">
        <v>461</v>
      </c>
      <c r="B466" s="173"/>
      <c r="C466" s="173"/>
      <c r="D466" s="135"/>
      <c r="E466" s="135"/>
      <c r="F466" s="177"/>
      <c r="G466" s="178"/>
      <c r="H466" s="178"/>
      <c r="I466" s="92" t="str">
        <f t="shared" si="14"/>
        <v/>
      </c>
      <c r="J466" s="138" t="str">
        <f t="shared" si="15"/>
        <v/>
      </c>
      <c r="K466" s="172"/>
    </row>
    <row r="467" spans="1:11" ht="20.100000000000001" customHeight="1" x14ac:dyDescent="0.25">
      <c r="A467" s="38">
        <v>462</v>
      </c>
      <c r="B467" s="173"/>
      <c r="C467" s="173"/>
      <c r="D467" s="135"/>
      <c r="E467" s="135"/>
      <c r="F467" s="177"/>
      <c r="G467" s="178"/>
      <c r="H467" s="178"/>
      <c r="I467" s="92" t="str">
        <f t="shared" si="14"/>
        <v/>
      </c>
      <c r="J467" s="138" t="str">
        <f t="shared" si="15"/>
        <v/>
      </c>
      <c r="K467" s="172"/>
    </row>
    <row r="468" spans="1:11" ht="20.100000000000001" customHeight="1" x14ac:dyDescent="0.25">
      <c r="A468" s="38">
        <v>463</v>
      </c>
      <c r="B468" s="173"/>
      <c r="C468" s="173"/>
      <c r="D468" s="135"/>
      <c r="E468" s="135"/>
      <c r="F468" s="177"/>
      <c r="G468" s="178"/>
      <c r="H468" s="178"/>
      <c r="I468" s="92" t="str">
        <f t="shared" si="14"/>
        <v/>
      </c>
      <c r="J468" s="138" t="str">
        <f t="shared" si="15"/>
        <v/>
      </c>
      <c r="K468" s="172"/>
    </row>
    <row r="469" spans="1:11" ht="20.100000000000001" customHeight="1" x14ac:dyDescent="0.25">
      <c r="A469" s="38">
        <v>464</v>
      </c>
      <c r="B469" s="173"/>
      <c r="C469" s="173"/>
      <c r="D469" s="135"/>
      <c r="E469" s="135"/>
      <c r="F469" s="177"/>
      <c r="G469" s="178"/>
      <c r="H469" s="178"/>
      <c r="I469" s="92" t="str">
        <f t="shared" si="14"/>
        <v/>
      </c>
      <c r="J469" s="138" t="str">
        <f t="shared" si="15"/>
        <v/>
      </c>
      <c r="K469" s="172"/>
    </row>
    <row r="470" spans="1:11" ht="20.100000000000001" customHeight="1" x14ac:dyDescent="0.25">
      <c r="A470" s="38">
        <v>465</v>
      </c>
      <c r="B470" s="173"/>
      <c r="C470" s="173"/>
      <c r="D470" s="135"/>
      <c r="E470" s="135"/>
      <c r="F470" s="177"/>
      <c r="G470" s="178"/>
      <c r="H470" s="178"/>
      <c r="I470" s="92" t="str">
        <f t="shared" si="14"/>
        <v/>
      </c>
      <c r="J470" s="138" t="str">
        <f t="shared" si="15"/>
        <v/>
      </c>
      <c r="K470" s="172"/>
    </row>
    <row r="471" spans="1:11" ht="20.100000000000001" customHeight="1" x14ac:dyDescent="0.25">
      <c r="A471" s="38">
        <v>466</v>
      </c>
      <c r="B471" s="173"/>
      <c r="C471" s="173"/>
      <c r="D471" s="135"/>
      <c r="E471" s="135"/>
      <c r="F471" s="177"/>
      <c r="G471" s="178"/>
      <c r="H471" s="178"/>
      <c r="I471" s="92" t="str">
        <f t="shared" si="14"/>
        <v/>
      </c>
      <c r="J471" s="138" t="str">
        <f t="shared" si="15"/>
        <v/>
      </c>
      <c r="K471" s="172"/>
    </row>
    <row r="472" spans="1:11" ht="20.100000000000001" customHeight="1" x14ac:dyDescent="0.25">
      <c r="A472" s="38">
        <v>467</v>
      </c>
      <c r="B472" s="173"/>
      <c r="C472" s="173"/>
      <c r="D472" s="135"/>
      <c r="E472" s="135"/>
      <c r="F472" s="177"/>
      <c r="G472" s="178"/>
      <c r="H472" s="178"/>
      <c r="I472" s="92" t="str">
        <f t="shared" si="14"/>
        <v/>
      </c>
      <c r="J472" s="138" t="str">
        <f t="shared" si="15"/>
        <v/>
      </c>
      <c r="K472" s="172"/>
    </row>
    <row r="473" spans="1:11" ht="20.100000000000001" customHeight="1" x14ac:dyDescent="0.25">
      <c r="A473" s="38">
        <v>468</v>
      </c>
      <c r="B473" s="173"/>
      <c r="C473" s="173"/>
      <c r="D473" s="135"/>
      <c r="E473" s="135"/>
      <c r="F473" s="177"/>
      <c r="G473" s="178"/>
      <c r="H473" s="178"/>
      <c r="I473" s="92" t="str">
        <f t="shared" si="14"/>
        <v/>
      </c>
      <c r="J473" s="138" t="str">
        <f t="shared" si="15"/>
        <v/>
      </c>
      <c r="K473" s="172"/>
    </row>
    <row r="474" spans="1:11" ht="20.100000000000001" customHeight="1" x14ac:dyDescent="0.25">
      <c r="A474" s="38">
        <v>469</v>
      </c>
      <c r="B474" s="173"/>
      <c r="C474" s="173"/>
      <c r="D474" s="135"/>
      <c r="E474" s="135"/>
      <c r="F474" s="177"/>
      <c r="G474" s="178"/>
      <c r="H474" s="178"/>
      <c r="I474" s="92" t="str">
        <f t="shared" si="14"/>
        <v/>
      </c>
      <c r="J474" s="138" t="str">
        <f t="shared" si="15"/>
        <v/>
      </c>
      <c r="K474" s="172"/>
    </row>
    <row r="475" spans="1:11" ht="20.100000000000001" customHeight="1" x14ac:dyDescent="0.25">
      <c r="A475" s="38">
        <v>470</v>
      </c>
      <c r="B475" s="173"/>
      <c r="C475" s="173"/>
      <c r="D475" s="135"/>
      <c r="E475" s="135"/>
      <c r="F475" s="177"/>
      <c r="G475" s="178"/>
      <c r="H475" s="178"/>
      <c r="I475" s="92" t="str">
        <f t="shared" si="14"/>
        <v/>
      </c>
      <c r="J475" s="138" t="str">
        <f t="shared" si="15"/>
        <v/>
      </c>
      <c r="K475" s="172"/>
    </row>
    <row r="476" spans="1:11" ht="20.100000000000001" customHeight="1" x14ac:dyDescent="0.25">
      <c r="A476" s="38">
        <v>471</v>
      </c>
      <c r="B476" s="173"/>
      <c r="C476" s="173"/>
      <c r="D476" s="135"/>
      <c r="E476" s="135"/>
      <c r="F476" s="177"/>
      <c r="G476" s="178"/>
      <c r="H476" s="178"/>
      <c r="I476" s="92" t="str">
        <f t="shared" si="14"/>
        <v/>
      </c>
      <c r="J476" s="138" t="str">
        <f t="shared" si="15"/>
        <v/>
      </c>
      <c r="K476" s="172"/>
    </row>
    <row r="477" spans="1:11" ht="20.100000000000001" customHeight="1" x14ac:dyDescent="0.25">
      <c r="A477" s="38">
        <v>472</v>
      </c>
      <c r="B477" s="173"/>
      <c r="C477" s="173"/>
      <c r="D477" s="135"/>
      <c r="E477" s="135"/>
      <c r="F477" s="177"/>
      <c r="G477" s="178"/>
      <c r="H477" s="178"/>
      <c r="I477" s="92" t="str">
        <f t="shared" si="14"/>
        <v/>
      </c>
      <c r="J477" s="138" t="str">
        <f t="shared" si="15"/>
        <v/>
      </c>
      <c r="K477" s="172"/>
    </row>
    <row r="478" spans="1:11" ht="20.100000000000001" customHeight="1" x14ac:dyDescent="0.25">
      <c r="A478" s="38">
        <v>473</v>
      </c>
      <c r="B478" s="173"/>
      <c r="C478" s="173"/>
      <c r="D478" s="135"/>
      <c r="E478" s="135"/>
      <c r="F478" s="177"/>
      <c r="G478" s="178"/>
      <c r="H478" s="178"/>
      <c r="I478" s="92" t="str">
        <f t="shared" si="14"/>
        <v/>
      </c>
      <c r="J478" s="138" t="str">
        <f t="shared" si="15"/>
        <v/>
      </c>
      <c r="K478" s="172"/>
    </row>
    <row r="479" spans="1:11" ht="20.100000000000001" customHeight="1" x14ac:dyDescent="0.25">
      <c r="A479" s="38">
        <v>474</v>
      </c>
      <c r="B479" s="173"/>
      <c r="C479" s="173"/>
      <c r="D479" s="135"/>
      <c r="E479" s="135"/>
      <c r="F479" s="177"/>
      <c r="G479" s="178"/>
      <c r="H479" s="178"/>
      <c r="I479" s="92" t="str">
        <f t="shared" si="14"/>
        <v/>
      </c>
      <c r="J479" s="138" t="str">
        <f t="shared" si="15"/>
        <v/>
      </c>
      <c r="K479" s="172"/>
    </row>
    <row r="480" spans="1:11" ht="20.100000000000001" customHeight="1" x14ac:dyDescent="0.25">
      <c r="A480" s="38">
        <v>475</v>
      </c>
      <c r="B480" s="173"/>
      <c r="C480" s="173"/>
      <c r="D480" s="135"/>
      <c r="E480" s="135"/>
      <c r="F480" s="177"/>
      <c r="G480" s="178"/>
      <c r="H480" s="178"/>
      <c r="I480" s="92" t="str">
        <f t="shared" si="14"/>
        <v/>
      </c>
      <c r="J480" s="138" t="str">
        <f t="shared" si="15"/>
        <v/>
      </c>
      <c r="K480" s="172"/>
    </row>
    <row r="481" spans="1:11" ht="20.100000000000001" customHeight="1" x14ac:dyDescent="0.25">
      <c r="A481" s="38">
        <v>476</v>
      </c>
      <c r="B481" s="173"/>
      <c r="C481" s="173"/>
      <c r="D481" s="135"/>
      <c r="E481" s="135"/>
      <c r="F481" s="177"/>
      <c r="G481" s="178"/>
      <c r="H481" s="178"/>
      <c r="I481" s="92" t="str">
        <f t="shared" si="14"/>
        <v/>
      </c>
      <c r="J481" s="138" t="str">
        <f t="shared" si="15"/>
        <v/>
      </c>
      <c r="K481" s="172"/>
    </row>
    <row r="482" spans="1:11" ht="20.100000000000001" customHeight="1" x14ac:dyDescent="0.25">
      <c r="A482" s="38">
        <v>477</v>
      </c>
      <c r="B482" s="173"/>
      <c r="C482" s="173"/>
      <c r="D482" s="135"/>
      <c r="E482" s="135"/>
      <c r="F482" s="177"/>
      <c r="G482" s="178"/>
      <c r="H482" s="178"/>
      <c r="I482" s="92" t="str">
        <f t="shared" si="14"/>
        <v/>
      </c>
      <c r="J482" s="138" t="str">
        <f t="shared" si="15"/>
        <v/>
      </c>
      <c r="K482" s="172"/>
    </row>
    <row r="483" spans="1:11" ht="20.100000000000001" customHeight="1" x14ac:dyDescent="0.25">
      <c r="A483" s="38">
        <v>478</v>
      </c>
      <c r="B483" s="173"/>
      <c r="C483" s="173"/>
      <c r="D483" s="135"/>
      <c r="E483" s="135"/>
      <c r="F483" s="177"/>
      <c r="G483" s="178"/>
      <c r="H483" s="178"/>
      <c r="I483" s="92" t="str">
        <f t="shared" si="14"/>
        <v/>
      </c>
      <c r="J483" s="138" t="str">
        <f t="shared" si="15"/>
        <v/>
      </c>
      <c r="K483" s="172"/>
    </row>
    <row r="484" spans="1:11" ht="20.100000000000001" customHeight="1" x14ac:dyDescent="0.25">
      <c r="A484" s="38">
        <v>479</v>
      </c>
      <c r="B484" s="173"/>
      <c r="C484" s="173"/>
      <c r="D484" s="135"/>
      <c r="E484" s="135"/>
      <c r="F484" s="177"/>
      <c r="G484" s="178"/>
      <c r="H484" s="178"/>
      <c r="I484" s="92" t="str">
        <f t="shared" si="14"/>
        <v/>
      </c>
      <c r="J484" s="138" t="str">
        <f t="shared" si="15"/>
        <v/>
      </c>
      <c r="K484" s="172"/>
    </row>
    <row r="485" spans="1:11" ht="20.100000000000001" customHeight="1" x14ac:dyDescent="0.25">
      <c r="A485" s="38">
        <v>480</v>
      </c>
      <c r="B485" s="173"/>
      <c r="C485" s="173"/>
      <c r="D485" s="135"/>
      <c r="E485" s="135"/>
      <c r="F485" s="177"/>
      <c r="G485" s="178"/>
      <c r="H485" s="178"/>
      <c r="I485" s="92" t="str">
        <f t="shared" si="14"/>
        <v/>
      </c>
      <c r="J485" s="138" t="str">
        <f t="shared" si="15"/>
        <v/>
      </c>
      <c r="K485" s="172"/>
    </row>
    <row r="486" spans="1:11" ht="20.100000000000001" customHeight="1" x14ac:dyDescent="0.25">
      <c r="A486" s="38">
        <v>481</v>
      </c>
      <c r="B486" s="173"/>
      <c r="C486" s="173"/>
      <c r="D486" s="135"/>
      <c r="E486" s="135"/>
      <c r="F486" s="177"/>
      <c r="G486" s="178"/>
      <c r="H486" s="178"/>
      <c r="I486" s="92" t="str">
        <f t="shared" si="14"/>
        <v/>
      </c>
      <c r="J486" s="138" t="str">
        <f t="shared" si="15"/>
        <v/>
      </c>
      <c r="K486" s="172"/>
    </row>
    <row r="487" spans="1:11" ht="20.100000000000001" customHeight="1" x14ac:dyDescent="0.25">
      <c r="A487" s="38">
        <v>482</v>
      </c>
      <c r="B487" s="173"/>
      <c r="C487" s="173"/>
      <c r="D487" s="135"/>
      <c r="E487" s="135"/>
      <c r="F487" s="177"/>
      <c r="G487" s="178"/>
      <c r="H487" s="178"/>
      <c r="I487" s="92" t="str">
        <f t="shared" si="14"/>
        <v/>
      </c>
      <c r="J487" s="138" t="str">
        <f t="shared" si="15"/>
        <v/>
      </c>
      <c r="K487" s="172"/>
    </row>
    <row r="488" spans="1:11" ht="20.100000000000001" customHeight="1" x14ac:dyDescent="0.25">
      <c r="A488" s="38">
        <v>483</v>
      </c>
      <c r="B488" s="173"/>
      <c r="C488" s="173"/>
      <c r="D488" s="135"/>
      <c r="E488" s="135"/>
      <c r="F488" s="177"/>
      <c r="G488" s="178"/>
      <c r="H488" s="178"/>
      <c r="I488" s="92" t="str">
        <f t="shared" si="14"/>
        <v/>
      </c>
      <c r="J488" s="138" t="str">
        <f t="shared" si="15"/>
        <v/>
      </c>
      <c r="K488" s="172"/>
    </row>
    <row r="489" spans="1:11" ht="20.100000000000001" customHeight="1" x14ac:dyDescent="0.25">
      <c r="A489" s="38">
        <v>484</v>
      </c>
      <c r="B489" s="173"/>
      <c r="C489" s="173"/>
      <c r="D489" s="135"/>
      <c r="E489" s="135"/>
      <c r="F489" s="177"/>
      <c r="G489" s="178"/>
      <c r="H489" s="178"/>
      <c r="I489" s="92" t="str">
        <f t="shared" si="14"/>
        <v/>
      </c>
      <c r="J489" s="138" t="str">
        <f t="shared" si="15"/>
        <v/>
      </c>
      <c r="K489" s="172"/>
    </row>
    <row r="490" spans="1:11" ht="20.100000000000001" customHeight="1" x14ac:dyDescent="0.25">
      <c r="A490" s="38">
        <v>485</v>
      </c>
      <c r="B490" s="173"/>
      <c r="C490" s="173"/>
      <c r="D490" s="135"/>
      <c r="E490" s="135"/>
      <c r="F490" s="177"/>
      <c r="G490" s="178"/>
      <c r="H490" s="178"/>
      <c r="I490" s="92" t="str">
        <f t="shared" si="14"/>
        <v/>
      </c>
      <c r="J490" s="138" t="str">
        <f t="shared" si="15"/>
        <v/>
      </c>
      <c r="K490" s="172"/>
    </row>
    <row r="491" spans="1:11" ht="20.100000000000001" customHeight="1" x14ac:dyDescent="0.25">
      <c r="A491" s="38">
        <v>486</v>
      </c>
      <c r="B491" s="173"/>
      <c r="C491" s="173"/>
      <c r="D491" s="135"/>
      <c r="E491" s="135"/>
      <c r="F491" s="177"/>
      <c r="G491" s="178"/>
      <c r="H491" s="178"/>
      <c r="I491" s="92" t="str">
        <f t="shared" si="14"/>
        <v/>
      </c>
      <c r="J491" s="138" t="str">
        <f t="shared" si="15"/>
        <v/>
      </c>
      <c r="K491" s="172"/>
    </row>
    <row r="492" spans="1:11" ht="20.100000000000001" customHeight="1" x14ac:dyDescent="0.25">
      <c r="A492" s="38">
        <v>487</v>
      </c>
      <c r="B492" s="173"/>
      <c r="C492" s="173"/>
      <c r="D492" s="135"/>
      <c r="E492" s="135"/>
      <c r="F492" s="177"/>
      <c r="G492" s="178"/>
      <c r="H492" s="178"/>
      <c r="I492" s="92" t="str">
        <f t="shared" si="14"/>
        <v/>
      </c>
      <c r="J492" s="138" t="str">
        <f t="shared" si="15"/>
        <v/>
      </c>
      <c r="K492" s="172"/>
    </row>
    <row r="493" spans="1:11" ht="20.100000000000001" customHeight="1" x14ac:dyDescent="0.25">
      <c r="A493" s="38">
        <v>488</v>
      </c>
      <c r="B493" s="173"/>
      <c r="C493" s="173"/>
      <c r="D493" s="135"/>
      <c r="E493" s="135"/>
      <c r="F493" s="177"/>
      <c r="G493" s="178"/>
      <c r="H493" s="178"/>
      <c r="I493" s="92" t="str">
        <f t="shared" si="14"/>
        <v/>
      </c>
      <c r="J493" s="138" t="str">
        <f t="shared" si="15"/>
        <v/>
      </c>
      <c r="K493" s="172"/>
    </row>
    <row r="494" spans="1:11" ht="20.100000000000001" customHeight="1" x14ac:dyDescent="0.25">
      <c r="A494" s="38">
        <v>489</v>
      </c>
      <c r="B494" s="173"/>
      <c r="C494" s="173"/>
      <c r="D494" s="135"/>
      <c r="E494" s="135"/>
      <c r="F494" s="177"/>
      <c r="G494" s="178"/>
      <c r="H494" s="178"/>
      <c r="I494" s="92" t="str">
        <f t="shared" si="14"/>
        <v/>
      </c>
      <c r="J494" s="138" t="str">
        <f t="shared" si="15"/>
        <v/>
      </c>
      <c r="K494" s="172"/>
    </row>
    <row r="495" spans="1:11" ht="20.100000000000001" customHeight="1" x14ac:dyDescent="0.25">
      <c r="A495" s="38">
        <v>490</v>
      </c>
      <c r="B495" s="173"/>
      <c r="C495" s="173"/>
      <c r="D495" s="135"/>
      <c r="E495" s="135"/>
      <c r="F495" s="177"/>
      <c r="G495" s="178"/>
      <c r="H495" s="178"/>
      <c r="I495" s="92" t="str">
        <f t="shared" si="14"/>
        <v/>
      </c>
      <c r="J495" s="138" t="str">
        <f t="shared" si="15"/>
        <v/>
      </c>
      <c r="K495" s="172"/>
    </row>
    <row r="496" spans="1:11" ht="20.100000000000001" customHeight="1" x14ac:dyDescent="0.25">
      <c r="A496" s="38">
        <v>491</v>
      </c>
      <c r="B496" s="173"/>
      <c r="C496" s="173"/>
      <c r="D496" s="135"/>
      <c r="E496" s="135"/>
      <c r="F496" s="177"/>
      <c r="G496" s="178"/>
      <c r="H496" s="178"/>
      <c r="I496" s="92" t="str">
        <f t="shared" si="14"/>
        <v/>
      </c>
      <c r="J496" s="138" t="str">
        <f t="shared" si="15"/>
        <v/>
      </c>
      <c r="K496" s="172"/>
    </row>
    <row r="497" spans="1:11" ht="20.100000000000001" customHeight="1" x14ac:dyDescent="0.25">
      <c r="A497" s="38">
        <v>492</v>
      </c>
      <c r="B497" s="173"/>
      <c r="C497" s="173"/>
      <c r="D497" s="135"/>
      <c r="E497" s="135"/>
      <c r="F497" s="177"/>
      <c r="G497" s="178"/>
      <c r="H497" s="178"/>
      <c r="I497" s="92" t="str">
        <f t="shared" si="14"/>
        <v/>
      </c>
      <c r="J497" s="138" t="str">
        <f t="shared" si="15"/>
        <v/>
      </c>
      <c r="K497" s="172"/>
    </row>
    <row r="498" spans="1:11" ht="20.100000000000001" customHeight="1" x14ac:dyDescent="0.25">
      <c r="A498" s="38">
        <v>493</v>
      </c>
      <c r="B498" s="173"/>
      <c r="C498" s="173"/>
      <c r="D498" s="135"/>
      <c r="E498" s="135"/>
      <c r="F498" s="177"/>
      <c r="G498" s="178"/>
      <c r="H498" s="178"/>
      <c r="I498" s="92" t="str">
        <f t="shared" si="14"/>
        <v/>
      </c>
      <c r="J498" s="138" t="str">
        <f t="shared" si="15"/>
        <v/>
      </c>
      <c r="K498" s="172"/>
    </row>
    <row r="499" spans="1:11" ht="20.100000000000001" customHeight="1" x14ac:dyDescent="0.25">
      <c r="A499" s="38">
        <v>494</v>
      </c>
      <c r="B499" s="173"/>
      <c r="C499" s="173"/>
      <c r="D499" s="135"/>
      <c r="E499" s="135"/>
      <c r="F499" s="177"/>
      <c r="G499" s="178"/>
      <c r="H499" s="178"/>
      <c r="I499" s="92" t="str">
        <f t="shared" si="14"/>
        <v/>
      </c>
      <c r="J499" s="138" t="str">
        <f t="shared" si="15"/>
        <v/>
      </c>
      <c r="K499" s="172"/>
    </row>
    <row r="500" spans="1:11" ht="20.100000000000001" customHeight="1" x14ac:dyDescent="0.25">
      <c r="A500" s="38">
        <v>495</v>
      </c>
      <c r="B500" s="173"/>
      <c r="C500" s="173"/>
      <c r="D500" s="135"/>
      <c r="E500" s="135"/>
      <c r="F500" s="177"/>
      <c r="G500" s="178"/>
      <c r="H500" s="178"/>
      <c r="I500" s="92" t="str">
        <f t="shared" si="14"/>
        <v/>
      </c>
      <c r="J500" s="138" t="str">
        <f t="shared" si="15"/>
        <v/>
      </c>
      <c r="K500" s="172"/>
    </row>
    <row r="501" spans="1:11" ht="20.100000000000001" customHeight="1" x14ac:dyDescent="0.25">
      <c r="A501" s="38">
        <v>496</v>
      </c>
      <c r="B501" s="173"/>
      <c r="C501" s="173"/>
      <c r="D501" s="135"/>
      <c r="E501" s="135"/>
      <c r="F501" s="177"/>
      <c r="G501" s="178"/>
      <c r="H501" s="178"/>
      <c r="I501" s="92" t="str">
        <f t="shared" si="14"/>
        <v/>
      </c>
      <c r="J501" s="138" t="str">
        <f t="shared" si="15"/>
        <v/>
      </c>
      <c r="K501" s="172"/>
    </row>
    <row r="502" spans="1:11" ht="20.100000000000001" customHeight="1" x14ac:dyDescent="0.25">
      <c r="A502" s="38">
        <v>497</v>
      </c>
      <c r="B502" s="173"/>
      <c r="C502" s="173"/>
      <c r="D502" s="135"/>
      <c r="E502" s="135"/>
      <c r="F502" s="177"/>
      <c r="G502" s="178"/>
      <c r="H502" s="178"/>
      <c r="I502" s="92" t="str">
        <f t="shared" si="14"/>
        <v/>
      </c>
      <c r="J502" s="138" t="str">
        <f t="shared" si="15"/>
        <v/>
      </c>
      <c r="K502" s="172"/>
    </row>
    <row r="503" spans="1:11" ht="20.100000000000001" customHeight="1" x14ac:dyDescent="0.25">
      <c r="A503" s="38">
        <v>498</v>
      </c>
      <c r="B503" s="173"/>
      <c r="C503" s="173"/>
      <c r="D503" s="135"/>
      <c r="E503" s="135"/>
      <c r="F503" s="177"/>
      <c r="G503" s="178"/>
      <c r="H503" s="178"/>
      <c r="I503" s="92" t="str">
        <f t="shared" si="14"/>
        <v/>
      </c>
      <c r="J503" s="138" t="str">
        <f t="shared" si="15"/>
        <v/>
      </c>
      <c r="K503" s="172"/>
    </row>
    <row r="504" spans="1:11" ht="20.100000000000001" customHeight="1" x14ac:dyDescent="0.25">
      <c r="A504" s="38">
        <v>499</v>
      </c>
      <c r="B504" s="173"/>
      <c r="C504" s="173"/>
      <c r="D504" s="135"/>
      <c r="E504" s="135"/>
      <c r="F504" s="177"/>
      <c r="G504" s="178"/>
      <c r="H504" s="178"/>
      <c r="I504" s="92" t="str">
        <f t="shared" si="14"/>
        <v/>
      </c>
      <c r="J504" s="138" t="str">
        <f t="shared" si="15"/>
        <v/>
      </c>
      <c r="K504" s="172"/>
    </row>
    <row r="505" spans="1:11" ht="20.100000000000001" customHeight="1" thickBot="1" x14ac:dyDescent="0.3">
      <c r="A505" s="39">
        <v>500</v>
      </c>
      <c r="B505" s="174"/>
      <c r="C505" s="174"/>
      <c r="D505" s="167"/>
      <c r="E505" s="167"/>
      <c r="F505" s="179"/>
      <c r="G505" s="180"/>
      <c r="H505" s="180"/>
      <c r="I505" s="130" t="str">
        <f t="shared" si="14"/>
        <v/>
      </c>
      <c r="J505" s="141" t="str">
        <f t="shared" si="15"/>
        <v/>
      </c>
      <c r="K505" s="176"/>
    </row>
    <row r="506" spans="1:11" s="40" customFormat="1" ht="20.100000000000001" customHeight="1" thickBot="1" x14ac:dyDescent="0.35">
      <c r="F506" s="139"/>
      <c r="G506" s="417" t="s">
        <v>46</v>
      </c>
      <c r="H506" s="418"/>
      <c r="I506" s="140">
        <f>SUM(I6:I505)</f>
        <v>0</v>
      </c>
      <c r="J506" s="26"/>
      <c r="K506" s="26"/>
    </row>
  </sheetData>
  <sheetProtection algorithmName="SHA-512" hashValue="o9Np2KI8FKAxZHp53N950WM4zu5+za+WTYAzSNVJ1qnCnTO0Ajj3aBL45V/FAKbk87fzENjwAkdgFO0P85B5OQ==" saltValue="BRnq77mLyaWIkOxp14HmyA==" spinCount="100000" sheet="1" objects="1" scenarios="1"/>
  <mergeCells count="5">
    <mergeCell ref="G506:H506"/>
    <mergeCell ref="A1:K1"/>
    <mergeCell ref="A2:K2"/>
    <mergeCell ref="A3:A4"/>
    <mergeCell ref="F4:H4"/>
  </mergeCells>
  <dataValidations count="1">
    <dataValidation type="decimal" operator="greaterThan" allowBlank="1" showInputMessage="1" showErrorMessage="1" sqref="I5:I505 F6:F505">
      <formula1>0</formula1>
    </dataValidation>
  </dataValidations>
  <pageMargins left="0.7" right="0.7" top="0.75" bottom="0.75" header="0.3" footer="0.3"/>
  <pageSetup paperSize="9" scale="50"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14:formula1>
            <xm:f>Listes!$B$3:$B$4</xm:f>
          </x14:formula1>
          <xm:sqref>E5:E505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tabColor theme="4" tint="0.39997558519241921"/>
    <pageSetUpPr fitToPage="1"/>
  </sheetPr>
  <dimension ref="A1:I506"/>
  <sheetViews>
    <sheetView zoomScaleNormal="100" workbookViewId="0">
      <pane ySplit="4" topLeftCell="A5" activePane="bottomLeft" state="frozen"/>
      <selection activeCell="H12" sqref="H12"/>
      <selection pane="bottomLeft" activeCell="E6" sqref="E6"/>
    </sheetView>
  </sheetViews>
  <sheetFormatPr baseColWidth="10" defaultColWidth="11.42578125" defaultRowHeight="15" x14ac:dyDescent="0.25"/>
  <cols>
    <col min="1" max="1" width="10.7109375" style="26" customWidth="1"/>
    <col min="2" max="2" width="52.5703125" style="26" customWidth="1"/>
    <col min="3" max="3" width="30.7109375" style="26" customWidth="1"/>
    <col min="4" max="4" width="20.7109375" style="26" customWidth="1"/>
    <col min="5" max="5" width="32.7109375" style="26" bestFit="1" customWidth="1"/>
    <col min="6" max="6" width="32.7109375" style="26" customWidth="1"/>
    <col min="7" max="8" width="17.7109375" style="26" customWidth="1"/>
    <col min="9" max="9" width="51.85546875" style="26" customWidth="1"/>
    <col min="10" max="16384" width="11.42578125" style="26"/>
  </cols>
  <sheetData>
    <row r="1" spans="1:9" ht="29.25" thickBot="1" x14ac:dyDescent="0.3">
      <c r="A1" s="411" t="s">
        <v>4</v>
      </c>
      <c r="B1" s="412"/>
      <c r="C1" s="412"/>
      <c r="D1" s="412"/>
      <c r="E1" s="412"/>
      <c r="F1" s="412"/>
      <c r="G1" s="412"/>
      <c r="H1" s="412"/>
      <c r="I1" s="413"/>
    </row>
    <row r="2" spans="1:9" ht="45" customHeight="1" thickBot="1" x14ac:dyDescent="0.3">
      <c r="A2" s="414" t="str">
        <f>IF('Synthèse dépenses bénéficiaire'!$C$26="Actions de formation exclusivement","MERCI DE NE RIEN SAISIR DANS CETTE FEUILLE","Dépenses sur frais réels
Les colonnes marquées d'un ""*"" sont à remplir obligatoirement pour chaque ligne de dépense. Merci de ne pas modifier ce document.")</f>
        <v>Dépenses sur frais réels
Les colonnes marquées d'un "*" sont à remplir obligatoirement pour chaque ligne de dépense. Merci de ne pas modifier ce document.</v>
      </c>
      <c r="B2" s="415"/>
      <c r="C2" s="415"/>
      <c r="D2" s="415"/>
      <c r="E2" s="415"/>
      <c r="F2" s="415"/>
      <c r="G2" s="415"/>
      <c r="H2" s="415"/>
      <c r="I2" s="416"/>
    </row>
    <row r="3" spans="1:9" ht="30" x14ac:dyDescent="0.25">
      <c r="A3" s="409" t="s">
        <v>0</v>
      </c>
      <c r="B3" s="29" t="s">
        <v>100</v>
      </c>
      <c r="C3" s="29" t="s">
        <v>101</v>
      </c>
      <c r="D3" s="29" t="s">
        <v>52</v>
      </c>
      <c r="E3" s="29" t="s">
        <v>44</v>
      </c>
      <c r="F3" s="162" t="s">
        <v>144</v>
      </c>
      <c r="G3" s="162" t="s">
        <v>103</v>
      </c>
      <c r="H3" s="162" t="s">
        <v>178</v>
      </c>
      <c r="I3" s="30" t="s">
        <v>35</v>
      </c>
    </row>
    <row r="4" spans="1:9" ht="38.25" x14ac:dyDescent="0.25">
      <c r="A4" s="410"/>
      <c r="B4" s="104" t="s">
        <v>137</v>
      </c>
      <c r="C4" s="421" t="s">
        <v>139</v>
      </c>
      <c r="D4" s="423"/>
      <c r="E4" s="104" t="s">
        <v>90</v>
      </c>
      <c r="F4" s="104" t="s">
        <v>145</v>
      </c>
      <c r="G4" s="104" t="s">
        <v>102</v>
      </c>
      <c r="H4" s="105" t="s">
        <v>180</v>
      </c>
      <c r="I4" s="106" t="s">
        <v>38</v>
      </c>
    </row>
    <row r="5" spans="1:9" ht="20.100000000000001" customHeight="1" x14ac:dyDescent="0.25">
      <c r="A5" s="31" t="s">
        <v>39</v>
      </c>
      <c r="B5" s="32" t="s">
        <v>138</v>
      </c>
      <c r="C5" s="32" t="s">
        <v>146</v>
      </c>
      <c r="D5" s="32" t="s">
        <v>140</v>
      </c>
      <c r="E5" s="32" t="s">
        <v>75</v>
      </c>
      <c r="F5" s="32" t="s">
        <v>141</v>
      </c>
      <c r="G5" s="35">
        <v>1900</v>
      </c>
      <c r="H5" s="35">
        <v>1900</v>
      </c>
      <c r="I5" s="142" t="s">
        <v>147</v>
      </c>
    </row>
    <row r="6" spans="1:9" ht="20.100000000000001" customHeight="1" x14ac:dyDescent="0.25">
      <c r="A6" s="37">
        <v>1</v>
      </c>
      <c r="B6" s="181"/>
      <c r="C6" s="181"/>
      <c r="D6" s="181"/>
      <c r="E6" s="135"/>
      <c r="F6" s="135"/>
      <c r="G6" s="182"/>
      <c r="H6" s="110" t="str">
        <f>IF(F6="", "", IF(E6="Billets de train", "", IF(E6="", "", VLOOKUP(F6, Listes!$G$31:$H$33, 2, FALSE))))</f>
        <v/>
      </c>
      <c r="I6" s="171"/>
    </row>
    <row r="7" spans="1:9" ht="20.100000000000001" customHeight="1" x14ac:dyDescent="0.25">
      <c r="A7" s="38">
        <v>2</v>
      </c>
      <c r="B7" s="135"/>
      <c r="C7" s="135"/>
      <c r="D7" s="135"/>
      <c r="E7" s="135"/>
      <c r="F7" s="135"/>
      <c r="G7" s="182"/>
      <c r="H7" s="110" t="str">
        <f>IF(F7="", "", IF(E7="Billets de train", "", IF(E7="", "", VLOOKUP(F7, Listes!$G$31:$H$33, 2, FALSE))))</f>
        <v/>
      </c>
      <c r="I7" s="172"/>
    </row>
    <row r="8" spans="1:9" ht="20.100000000000001" customHeight="1" x14ac:dyDescent="0.25">
      <c r="A8" s="38">
        <v>3</v>
      </c>
      <c r="B8" s="135"/>
      <c r="C8" s="135"/>
      <c r="D8" s="135"/>
      <c r="E8" s="135"/>
      <c r="F8" s="135"/>
      <c r="G8" s="182"/>
      <c r="H8" s="110" t="str">
        <f>IF(F8="", "", IF(E8="Billets de train", "", IF(E8="", "", VLOOKUP(F8, Listes!$G$31:$H$33, 2, FALSE))))</f>
        <v/>
      </c>
      <c r="I8" s="172"/>
    </row>
    <row r="9" spans="1:9" ht="20.100000000000001" customHeight="1" x14ac:dyDescent="0.25">
      <c r="A9" s="38">
        <v>4</v>
      </c>
      <c r="B9" s="135"/>
      <c r="C9" s="135"/>
      <c r="D9" s="135"/>
      <c r="E9" s="135"/>
      <c r="F9" s="135"/>
      <c r="G9" s="182"/>
      <c r="H9" s="110" t="str">
        <f>IF(F9="", "", IF(E9="Billets de train", "", IF(E9="", "", VLOOKUP(F9, Listes!$G$31:$H$33, 2, FALSE))))</f>
        <v/>
      </c>
      <c r="I9" s="172"/>
    </row>
    <row r="10" spans="1:9" ht="20.100000000000001" customHeight="1" x14ac:dyDescent="0.25">
      <c r="A10" s="38">
        <v>5</v>
      </c>
      <c r="B10" s="135"/>
      <c r="C10" s="135"/>
      <c r="D10" s="135"/>
      <c r="E10" s="135"/>
      <c r="F10" s="135"/>
      <c r="G10" s="182"/>
      <c r="H10" s="110" t="str">
        <f>IF(F10="", "", IF(E10="Billets de train", "", IF(E10="", "", VLOOKUP(F10, Listes!$G$31:$H$33, 2, FALSE))))</f>
        <v/>
      </c>
      <c r="I10" s="172"/>
    </row>
    <row r="11" spans="1:9" ht="20.100000000000001" customHeight="1" x14ac:dyDescent="0.25">
      <c r="A11" s="38">
        <v>6</v>
      </c>
      <c r="B11" s="135"/>
      <c r="C11" s="135"/>
      <c r="D11" s="135"/>
      <c r="E11" s="135"/>
      <c r="F11" s="135"/>
      <c r="G11" s="182"/>
      <c r="H11" s="110" t="str">
        <f>IF(F11="", "", IF(E11="Billets de train", "", IF(E11="", "", VLOOKUP(F11, Listes!$G$31:$H$33, 2, FALSE))))</f>
        <v/>
      </c>
      <c r="I11" s="172"/>
    </row>
    <row r="12" spans="1:9" ht="20.100000000000001" customHeight="1" x14ac:dyDescent="0.25">
      <c r="A12" s="38">
        <v>7</v>
      </c>
      <c r="B12" s="135"/>
      <c r="C12" s="135"/>
      <c r="D12" s="135"/>
      <c r="E12" s="135"/>
      <c r="F12" s="135"/>
      <c r="G12" s="182"/>
      <c r="H12" s="110" t="str">
        <f>IF(F12="", "", IF(E12="Billets de train", "", IF(E12="", "", VLOOKUP(F12, Listes!$G$31:$H$33, 2, FALSE))))</f>
        <v/>
      </c>
      <c r="I12" s="172"/>
    </row>
    <row r="13" spans="1:9" ht="20.100000000000001" customHeight="1" x14ac:dyDescent="0.25">
      <c r="A13" s="38">
        <v>8</v>
      </c>
      <c r="B13" s="173"/>
      <c r="C13" s="173"/>
      <c r="D13" s="135"/>
      <c r="E13" s="135"/>
      <c r="F13" s="135"/>
      <c r="G13" s="182"/>
      <c r="H13" s="110" t="str">
        <f>IF(F13="", "", IF(E13="Billets de train", "", IF(E13="", "", VLOOKUP(F13, Listes!$G$31:$H$33, 2, FALSE))))</f>
        <v/>
      </c>
      <c r="I13" s="172"/>
    </row>
    <row r="14" spans="1:9" ht="20.100000000000001" customHeight="1" x14ac:dyDescent="0.25">
      <c r="A14" s="38">
        <v>9</v>
      </c>
      <c r="B14" s="173"/>
      <c r="C14" s="173"/>
      <c r="D14" s="135"/>
      <c r="E14" s="135"/>
      <c r="F14" s="135"/>
      <c r="G14" s="182"/>
      <c r="H14" s="110" t="str">
        <f>IF(F14="", "", IF(E14="Billets de train", "", IF(E14="", "", VLOOKUP(F14, Listes!$G$31:$H$33, 2, FALSE))))</f>
        <v/>
      </c>
      <c r="I14" s="172"/>
    </row>
    <row r="15" spans="1:9" ht="20.100000000000001" customHeight="1" x14ac:dyDescent="0.25">
      <c r="A15" s="38">
        <v>10</v>
      </c>
      <c r="B15" s="173"/>
      <c r="C15" s="173"/>
      <c r="D15" s="135"/>
      <c r="E15" s="135"/>
      <c r="F15" s="135"/>
      <c r="G15" s="182"/>
      <c r="H15" s="110" t="str">
        <f>IF(F15="", "", IF(E15="Billets de train", "", IF(E15="", "", VLOOKUP(F15, Listes!$G$31:$H$33, 2, FALSE))))</f>
        <v/>
      </c>
      <c r="I15" s="172"/>
    </row>
    <row r="16" spans="1:9" ht="20.100000000000001" customHeight="1" x14ac:dyDescent="0.25">
      <c r="A16" s="38">
        <v>11</v>
      </c>
      <c r="B16" s="173"/>
      <c r="C16" s="173"/>
      <c r="D16" s="135"/>
      <c r="E16" s="135"/>
      <c r="F16" s="135"/>
      <c r="G16" s="182"/>
      <c r="H16" s="110" t="str">
        <f>IF(F16="", "", IF(E16="Billets de train", "", IF(E16="", "", VLOOKUP(F16, Listes!$G$31:$H$33, 2, FALSE))))</f>
        <v/>
      </c>
      <c r="I16" s="172"/>
    </row>
    <row r="17" spans="1:9" ht="20.100000000000001" customHeight="1" x14ac:dyDescent="0.25">
      <c r="A17" s="38">
        <v>12</v>
      </c>
      <c r="B17" s="173"/>
      <c r="C17" s="173"/>
      <c r="D17" s="135"/>
      <c r="E17" s="135"/>
      <c r="F17" s="135"/>
      <c r="G17" s="182"/>
      <c r="H17" s="110" t="str">
        <f>IF(F17="", "", IF(E17="Billets de train", "", IF(E17="", "", VLOOKUP(F17, Listes!$G$31:$H$33, 2, FALSE))))</f>
        <v/>
      </c>
      <c r="I17" s="172"/>
    </row>
    <row r="18" spans="1:9" ht="20.100000000000001" customHeight="1" x14ac:dyDescent="0.25">
      <c r="A18" s="38">
        <v>13</v>
      </c>
      <c r="B18" s="173"/>
      <c r="C18" s="173"/>
      <c r="D18" s="135"/>
      <c r="E18" s="135"/>
      <c r="F18" s="135"/>
      <c r="G18" s="182"/>
      <c r="H18" s="110" t="str">
        <f>IF(F18="", "", IF(E18="Billets de train", "", IF(E18="", "", VLOOKUP(F18, Listes!$G$31:$H$33, 2, FALSE))))</f>
        <v/>
      </c>
      <c r="I18" s="172"/>
    </row>
    <row r="19" spans="1:9" ht="20.100000000000001" customHeight="1" x14ac:dyDescent="0.25">
      <c r="A19" s="38">
        <v>14</v>
      </c>
      <c r="B19" s="173"/>
      <c r="C19" s="173"/>
      <c r="D19" s="135"/>
      <c r="E19" s="135"/>
      <c r="F19" s="135"/>
      <c r="G19" s="182"/>
      <c r="H19" s="110" t="str">
        <f>IF(F19="", "", IF(E19="Billets de train", "", IF(E19="", "", VLOOKUP(F19, Listes!$G$31:$H$33, 2, FALSE))))</f>
        <v/>
      </c>
      <c r="I19" s="172"/>
    </row>
    <row r="20" spans="1:9" ht="20.100000000000001" customHeight="1" x14ac:dyDescent="0.25">
      <c r="A20" s="38">
        <v>15</v>
      </c>
      <c r="B20" s="173"/>
      <c r="C20" s="173"/>
      <c r="D20" s="135"/>
      <c r="E20" s="135"/>
      <c r="F20" s="135"/>
      <c r="G20" s="182"/>
      <c r="H20" s="110" t="str">
        <f>IF(F20="", "", IF(E20="Billets de train", "", IF(E20="", "", VLOOKUP(F20, Listes!$G$31:$H$33, 2, FALSE))))</f>
        <v/>
      </c>
      <c r="I20" s="172"/>
    </row>
    <row r="21" spans="1:9" ht="20.100000000000001" customHeight="1" x14ac:dyDescent="0.25">
      <c r="A21" s="38">
        <v>16</v>
      </c>
      <c r="B21" s="173"/>
      <c r="C21" s="173"/>
      <c r="D21" s="135"/>
      <c r="E21" s="135"/>
      <c r="F21" s="135"/>
      <c r="G21" s="182"/>
      <c r="H21" s="110" t="str">
        <f>IF(F21="", "", IF(E21="Billets de train", "", IF(E21="", "", VLOOKUP(F21, Listes!$G$31:$H$33, 2, FALSE))))</f>
        <v/>
      </c>
      <c r="I21" s="172"/>
    </row>
    <row r="22" spans="1:9" ht="20.100000000000001" customHeight="1" x14ac:dyDescent="0.25">
      <c r="A22" s="38">
        <v>17</v>
      </c>
      <c r="B22" s="173"/>
      <c r="C22" s="173"/>
      <c r="D22" s="135"/>
      <c r="E22" s="135"/>
      <c r="F22" s="135"/>
      <c r="G22" s="182"/>
      <c r="H22" s="110" t="str">
        <f>IF(F22="", "", IF(E22="Billets de train", "", IF(E22="", "", VLOOKUP(F22, Listes!$G$31:$H$33, 2, FALSE))))</f>
        <v/>
      </c>
      <c r="I22" s="172"/>
    </row>
    <row r="23" spans="1:9" ht="20.100000000000001" customHeight="1" x14ac:dyDescent="0.25">
      <c r="A23" s="38">
        <v>18</v>
      </c>
      <c r="B23" s="173"/>
      <c r="C23" s="173"/>
      <c r="D23" s="135"/>
      <c r="E23" s="135"/>
      <c r="F23" s="135"/>
      <c r="G23" s="182"/>
      <c r="H23" s="110" t="str">
        <f>IF(F23="", "", IF(E23="Billets de train", "", IF(E23="", "", VLOOKUP(F23, Listes!$G$31:$H$33, 2, FALSE))))</f>
        <v/>
      </c>
      <c r="I23" s="172"/>
    </row>
    <row r="24" spans="1:9" ht="20.100000000000001" customHeight="1" x14ac:dyDescent="0.25">
      <c r="A24" s="38">
        <v>19</v>
      </c>
      <c r="B24" s="173"/>
      <c r="C24" s="173"/>
      <c r="D24" s="135"/>
      <c r="E24" s="135"/>
      <c r="F24" s="135"/>
      <c r="G24" s="182"/>
      <c r="H24" s="110" t="str">
        <f>IF(F24="", "", IF(E24="Billets de train", "", IF(E24="", "", VLOOKUP(F24, Listes!$G$31:$H$33, 2, FALSE))))</f>
        <v/>
      </c>
      <c r="I24" s="172"/>
    </row>
    <row r="25" spans="1:9" ht="20.100000000000001" customHeight="1" x14ac:dyDescent="0.25">
      <c r="A25" s="38">
        <v>20</v>
      </c>
      <c r="B25" s="173"/>
      <c r="C25" s="173"/>
      <c r="D25" s="135"/>
      <c r="E25" s="135"/>
      <c r="F25" s="135"/>
      <c r="G25" s="182"/>
      <c r="H25" s="110" t="str">
        <f>IF(F25="", "", IF(E25="Billets de train", "", IF(E25="", "", VLOOKUP(F25, Listes!$G$31:$H$33, 2, FALSE))))</f>
        <v/>
      </c>
      <c r="I25" s="172"/>
    </row>
    <row r="26" spans="1:9" ht="20.100000000000001" customHeight="1" x14ac:dyDescent="0.25">
      <c r="A26" s="38">
        <v>21</v>
      </c>
      <c r="B26" s="173"/>
      <c r="C26" s="173"/>
      <c r="D26" s="135"/>
      <c r="E26" s="135"/>
      <c r="F26" s="135"/>
      <c r="G26" s="182"/>
      <c r="H26" s="110" t="str">
        <f>IF(F26="", "", IF(E26="Billets de train", "", IF(E26="", "", VLOOKUP(F26, Listes!$G$31:$H$33, 2, FALSE))))</f>
        <v/>
      </c>
      <c r="I26" s="172"/>
    </row>
    <row r="27" spans="1:9" ht="20.100000000000001" customHeight="1" x14ac:dyDescent="0.25">
      <c r="A27" s="38">
        <v>22</v>
      </c>
      <c r="B27" s="173"/>
      <c r="C27" s="173"/>
      <c r="D27" s="135"/>
      <c r="E27" s="135"/>
      <c r="F27" s="135"/>
      <c r="G27" s="182"/>
      <c r="H27" s="110" t="str">
        <f>IF(F27="", "", IF(E27="Billets de train", "", IF(E27="", "", VLOOKUP(F27, Listes!$G$31:$H$33, 2, FALSE))))</f>
        <v/>
      </c>
      <c r="I27" s="172"/>
    </row>
    <row r="28" spans="1:9" ht="20.100000000000001" customHeight="1" x14ac:dyDescent="0.25">
      <c r="A28" s="38">
        <v>23</v>
      </c>
      <c r="B28" s="173"/>
      <c r="C28" s="173"/>
      <c r="D28" s="135"/>
      <c r="E28" s="135"/>
      <c r="F28" s="135"/>
      <c r="G28" s="182"/>
      <c r="H28" s="110" t="str">
        <f>IF(F28="", "", IF(E28="Billets de train", "", IF(E28="", "", VLOOKUP(F28, Listes!$G$31:$H$33, 2, FALSE))))</f>
        <v/>
      </c>
      <c r="I28" s="172"/>
    </row>
    <row r="29" spans="1:9" ht="20.100000000000001" customHeight="1" x14ac:dyDescent="0.25">
      <c r="A29" s="38">
        <v>24</v>
      </c>
      <c r="B29" s="173"/>
      <c r="C29" s="173"/>
      <c r="D29" s="135"/>
      <c r="E29" s="135"/>
      <c r="F29" s="135"/>
      <c r="G29" s="182"/>
      <c r="H29" s="110" t="str">
        <f>IF(F29="", "", IF(E29="Billets de train", "", IF(E29="", "", VLOOKUP(F29, Listes!$G$31:$H$33, 2, FALSE))))</f>
        <v/>
      </c>
      <c r="I29" s="172"/>
    </row>
    <row r="30" spans="1:9" ht="20.100000000000001" customHeight="1" x14ac:dyDescent="0.25">
      <c r="A30" s="38">
        <v>25</v>
      </c>
      <c r="B30" s="173"/>
      <c r="C30" s="173"/>
      <c r="D30" s="135"/>
      <c r="E30" s="135"/>
      <c r="F30" s="135"/>
      <c r="G30" s="182"/>
      <c r="H30" s="110" t="str">
        <f>IF(F30="", "", IF(E30="Billets de train", "", IF(E30="", "", VLOOKUP(F30, Listes!$G$31:$H$33, 2, FALSE))))</f>
        <v/>
      </c>
      <c r="I30" s="172"/>
    </row>
    <row r="31" spans="1:9" ht="20.100000000000001" customHeight="1" x14ac:dyDescent="0.25">
      <c r="A31" s="38">
        <v>26</v>
      </c>
      <c r="B31" s="173"/>
      <c r="C31" s="173"/>
      <c r="D31" s="135"/>
      <c r="E31" s="135"/>
      <c r="F31" s="135"/>
      <c r="G31" s="182"/>
      <c r="H31" s="110" t="str">
        <f>IF(F31="", "", IF(E31="Billets de train", "", IF(E31="", "", VLOOKUP(F31, Listes!$G$31:$H$33, 2, FALSE))))</f>
        <v/>
      </c>
      <c r="I31" s="172"/>
    </row>
    <row r="32" spans="1:9" ht="20.100000000000001" customHeight="1" x14ac:dyDescent="0.25">
      <c r="A32" s="38">
        <v>27</v>
      </c>
      <c r="B32" s="173"/>
      <c r="C32" s="173"/>
      <c r="D32" s="135"/>
      <c r="E32" s="135"/>
      <c r="F32" s="135"/>
      <c r="G32" s="182"/>
      <c r="H32" s="110" t="str">
        <f>IF(F32="", "", IF(E32="Billets de train", "", IF(E32="", "", VLOOKUP(F32, Listes!$G$31:$H$33, 2, FALSE))))</f>
        <v/>
      </c>
      <c r="I32" s="172"/>
    </row>
    <row r="33" spans="1:9" ht="20.100000000000001" customHeight="1" x14ac:dyDescent="0.25">
      <c r="A33" s="38">
        <v>28</v>
      </c>
      <c r="B33" s="173"/>
      <c r="C33" s="173"/>
      <c r="D33" s="135"/>
      <c r="E33" s="135"/>
      <c r="F33" s="135"/>
      <c r="G33" s="182"/>
      <c r="H33" s="110" t="str">
        <f>IF(F33="", "", IF(E33="Billets de train", "", IF(E33="", "", VLOOKUP(F33, Listes!$G$31:$H$33, 2, FALSE))))</f>
        <v/>
      </c>
      <c r="I33" s="172"/>
    </row>
    <row r="34" spans="1:9" ht="20.100000000000001" customHeight="1" x14ac:dyDescent="0.25">
      <c r="A34" s="38">
        <v>29</v>
      </c>
      <c r="B34" s="173"/>
      <c r="C34" s="173"/>
      <c r="D34" s="135"/>
      <c r="E34" s="135"/>
      <c r="F34" s="135"/>
      <c r="G34" s="182"/>
      <c r="H34" s="110" t="str">
        <f>IF(F34="", "", IF(E34="Billets de train", "", IF(E34="", "", VLOOKUP(F34, Listes!$G$31:$H$33, 2, FALSE))))</f>
        <v/>
      </c>
      <c r="I34" s="172"/>
    </row>
    <row r="35" spans="1:9" ht="20.100000000000001" customHeight="1" x14ac:dyDescent="0.25">
      <c r="A35" s="38">
        <v>30</v>
      </c>
      <c r="B35" s="173"/>
      <c r="C35" s="173"/>
      <c r="D35" s="135"/>
      <c r="E35" s="135"/>
      <c r="F35" s="135"/>
      <c r="G35" s="182"/>
      <c r="H35" s="110" t="str">
        <f>IF(F35="", "", IF(E35="Billets de train", "", IF(E35="", "", VLOOKUP(F35, Listes!$G$31:$H$33, 2, FALSE))))</f>
        <v/>
      </c>
      <c r="I35" s="172"/>
    </row>
    <row r="36" spans="1:9" ht="20.100000000000001" customHeight="1" x14ac:dyDescent="0.25">
      <c r="A36" s="38">
        <v>31</v>
      </c>
      <c r="B36" s="173"/>
      <c r="C36" s="173"/>
      <c r="D36" s="135"/>
      <c r="E36" s="135"/>
      <c r="F36" s="135"/>
      <c r="G36" s="182"/>
      <c r="H36" s="110" t="str">
        <f>IF(F36="", "", IF(E36="Billets de train", "", IF(E36="", "", VLOOKUP(F36, Listes!$G$31:$H$33, 2, FALSE))))</f>
        <v/>
      </c>
      <c r="I36" s="172"/>
    </row>
    <row r="37" spans="1:9" ht="20.100000000000001" customHeight="1" x14ac:dyDescent="0.25">
      <c r="A37" s="38">
        <v>32</v>
      </c>
      <c r="B37" s="173"/>
      <c r="C37" s="173"/>
      <c r="D37" s="135"/>
      <c r="E37" s="135"/>
      <c r="F37" s="135"/>
      <c r="G37" s="182"/>
      <c r="H37" s="110" t="str">
        <f>IF(F37="", "", IF(E37="Billets de train", "", IF(E37="", "", VLOOKUP(F37, Listes!$G$31:$H$33, 2, FALSE))))</f>
        <v/>
      </c>
      <c r="I37" s="172"/>
    </row>
    <row r="38" spans="1:9" ht="20.100000000000001" customHeight="1" x14ac:dyDescent="0.25">
      <c r="A38" s="38">
        <v>33</v>
      </c>
      <c r="B38" s="173"/>
      <c r="C38" s="173"/>
      <c r="D38" s="135"/>
      <c r="E38" s="135"/>
      <c r="F38" s="135"/>
      <c r="G38" s="182"/>
      <c r="H38" s="110" t="str">
        <f>IF(F38="", "", IF(E38="Billets de train", "", IF(E38="", "", VLOOKUP(F38, Listes!$G$31:$H$33, 2, FALSE))))</f>
        <v/>
      </c>
      <c r="I38" s="172"/>
    </row>
    <row r="39" spans="1:9" ht="20.100000000000001" customHeight="1" x14ac:dyDescent="0.25">
      <c r="A39" s="38">
        <v>34</v>
      </c>
      <c r="B39" s="173"/>
      <c r="C39" s="173"/>
      <c r="D39" s="135"/>
      <c r="E39" s="135"/>
      <c r="F39" s="135"/>
      <c r="G39" s="182"/>
      <c r="H39" s="110" t="str">
        <f>IF(F39="", "", IF(E39="Billets de train", "", IF(E39="", "", VLOOKUP(F39, Listes!$G$31:$H$33, 2, FALSE))))</f>
        <v/>
      </c>
      <c r="I39" s="172"/>
    </row>
    <row r="40" spans="1:9" ht="20.100000000000001" customHeight="1" x14ac:dyDescent="0.25">
      <c r="A40" s="38">
        <v>35</v>
      </c>
      <c r="B40" s="173"/>
      <c r="C40" s="173"/>
      <c r="D40" s="135"/>
      <c r="E40" s="135"/>
      <c r="F40" s="135"/>
      <c r="G40" s="182"/>
      <c r="H40" s="110" t="str">
        <f>IF(F40="", "", IF(E40="Billets de train", "", IF(E40="", "", VLOOKUP(F40, Listes!$G$31:$H$33, 2, FALSE))))</f>
        <v/>
      </c>
      <c r="I40" s="172"/>
    </row>
    <row r="41" spans="1:9" ht="20.100000000000001" customHeight="1" x14ac:dyDescent="0.25">
      <c r="A41" s="38">
        <v>36</v>
      </c>
      <c r="B41" s="173"/>
      <c r="C41" s="173"/>
      <c r="D41" s="135"/>
      <c r="E41" s="135"/>
      <c r="F41" s="135"/>
      <c r="G41" s="182"/>
      <c r="H41" s="110" t="str">
        <f>IF(F41="", "", IF(E41="Billets de train", "", IF(E41="", "", VLOOKUP(F41, Listes!$G$31:$H$33, 2, FALSE))))</f>
        <v/>
      </c>
      <c r="I41" s="172"/>
    </row>
    <row r="42" spans="1:9" ht="20.100000000000001" customHeight="1" x14ac:dyDescent="0.25">
      <c r="A42" s="38">
        <v>37</v>
      </c>
      <c r="B42" s="173"/>
      <c r="C42" s="173"/>
      <c r="D42" s="135"/>
      <c r="E42" s="135"/>
      <c r="F42" s="135"/>
      <c r="G42" s="182"/>
      <c r="H42" s="110" t="str">
        <f>IF(F42="", "", IF(E42="Billets de train", "", IF(E42="", "", VLOOKUP(F42, Listes!$G$31:$H$33, 2, FALSE))))</f>
        <v/>
      </c>
      <c r="I42" s="172"/>
    </row>
    <row r="43" spans="1:9" ht="20.100000000000001" customHeight="1" x14ac:dyDescent="0.25">
      <c r="A43" s="38">
        <v>38</v>
      </c>
      <c r="B43" s="173"/>
      <c r="C43" s="173"/>
      <c r="D43" s="135"/>
      <c r="E43" s="135"/>
      <c r="F43" s="135"/>
      <c r="G43" s="182"/>
      <c r="H43" s="110" t="str">
        <f>IF(F43="", "", IF(E43="Billets de train", "", IF(E43="", "", VLOOKUP(F43, Listes!$G$31:$H$33, 2, FALSE))))</f>
        <v/>
      </c>
      <c r="I43" s="172"/>
    </row>
    <row r="44" spans="1:9" ht="20.100000000000001" customHeight="1" x14ac:dyDescent="0.25">
      <c r="A44" s="38">
        <v>39</v>
      </c>
      <c r="B44" s="173"/>
      <c r="C44" s="173"/>
      <c r="D44" s="135"/>
      <c r="E44" s="135"/>
      <c r="F44" s="135"/>
      <c r="G44" s="182"/>
      <c r="H44" s="110" t="str">
        <f>IF(F44="", "", IF(E44="Billets de train", "", IF(E44="", "", VLOOKUP(F44, Listes!$G$31:$H$33, 2, FALSE))))</f>
        <v/>
      </c>
      <c r="I44" s="172"/>
    </row>
    <row r="45" spans="1:9" ht="20.100000000000001" customHeight="1" x14ac:dyDescent="0.25">
      <c r="A45" s="38">
        <v>40</v>
      </c>
      <c r="B45" s="173"/>
      <c r="C45" s="173"/>
      <c r="D45" s="135"/>
      <c r="E45" s="135"/>
      <c r="F45" s="135"/>
      <c r="G45" s="182"/>
      <c r="H45" s="110" t="str">
        <f>IF(F45="", "", IF(E45="Billets de train", "", IF(E45="", "", VLOOKUP(F45, Listes!$G$31:$H$33, 2, FALSE))))</f>
        <v/>
      </c>
      <c r="I45" s="172"/>
    </row>
    <row r="46" spans="1:9" ht="20.100000000000001" customHeight="1" x14ac:dyDescent="0.25">
      <c r="A46" s="38">
        <v>41</v>
      </c>
      <c r="B46" s="173"/>
      <c r="C46" s="173"/>
      <c r="D46" s="135"/>
      <c r="E46" s="135"/>
      <c r="F46" s="135"/>
      <c r="G46" s="182"/>
      <c r="H46" s="110" t="str">
        <f>IF(F46="", "", IF(E46="Billets de train", "", IF(E46="", "", VLOOKUP(F46, Listes!$G$31:$H$33, 2, FALSE))))</f>
        <v/>
      </c>
      <c r="I46" s="172"/>
    </row>
    <row r="47" spans="1:9" ht="20.100000000000001" customHeight="1" x14ac:dyDescent="0.25">
      <c r="A47" s="38">
        <v>42</v>
      </c>
      <c r="B47" s="173"/>
      <c r="C47" s="173"/>
      <c r="D47" s="135"/>
      <c r="E47" s="135"/>
      <c r="F47" s="135"/>
      <c r="G47" s="182"/>
      <c r="H47" s="110" t="str">
        <f>IF(F47="", "", IF(E47="Billets de train", "", IF(E47="", "", VLOOKUP(F47, Listes!$G$31:$H$33, 2, FALSE))))</f>
        <v/>
      </c>
      <c r="I47" s="172"/>
    </row>
    <row r="48" spans="1:9" ht="20.100000000000001" customHeight="1" x14ac:dyDescent="0.25">
      <c r="A48" s="38">
        <v>43</v>
      </c>
      <c r="B48" s="173"/>
      <c r="C48" s="173"/>
      <c r="D48" s="135"/>
      <c r="E48" s="135"/>
      <c r="F48" s="135"/>
      <c r="G48" s="182"/>
      <c r="H48" s="110" t="str">
        <f>IF(F48="", "", IF(E48="Billets de train", "", IF(E48="", "", VLOOKUP(F48, Listes!$G$31:$H$33, 2, FALSE))))</f>
        <v/>
      </c>
      <c r="I48" s="172"/>
    </row>
    <row r="49" spans="1:9" ht="20.100000000000001" customHeight="1" x14ac:dyDescent="0.25">
      <c r="A49" s="38">
        <v>44</v>
      </c>
      <c r="B49" s="173"/>
      <c r="C49" s="173"/>
      <c r="D49" s="135"/>
      <c r="E49" s="135"/>
      <c r="F49" s="135"/>
      <c r="G49" s="182"/>
      <c r="H49" s="110" t="str">
        <f>IF(F49="", "", IF(E49="Billets de train", "", IF(E49="", "", VLOOKUP(F49, Listes!$G$31:$H$33, 2, FALSE))))</f>
        <v/>
      </c>
      <c r="I49" s="172"/>
    </row>
    <row r="50" spans="1:9" ht="20.100000000000001" customHeight="1" x14ac:dyDescent="0.25">
      <c r="A50" s="38">
        <v>45</v>
      </c>
      <c r="B50" s="173"/>
      <c r="C50" s="173"/>
      <c r="D50" s="135"/>
      <c r="E50" s="135"/>
      <c r="F50" s="135"/>
      <c r="G50" s="182"/>
      <c r="H50" s="110" t="str">
        <f>IF(F50="", "", IF(E50="Billets de train", "", IF(E50="", "", VLOOKUP(F50, Listes!$G$31:$H$33, 2, FALSE))))</f>
        <v/>
      </c>
      <c r="I50" s="172"/>
    </row>
    <row r="51" spans="1:9" ht="20.100000000000001" customHeight="1" x14ac:dyDescent="0.25">
      <c r="A51" s="38">
        <v>46</v>
      </c>
      <c r="B51" s="173"/>
      <c r="C51" s="173"/>
      <c r="D51" s="135"/>
      <c r="E51" s="135"/>
      <c r="F51" s="135"/>
      <c r="G51" s="182"/>
      <c r="H51" s="110" t="str">
        <f>IF(F51="", "", IF(E51="Billets de train", "", IF(E51="", "", VLOOKUP(F51, Listes!$G$31:$H$33, 2, FALSE))))</f>
        <v/>
      </c>
      <c r="I51" s="172"/>
    </row>
    <row r="52" spans="1:9" ht="20.100000000000001" customHeight="1" x14ac:dyDescent="0.25">
      <c r="A52" s="38">
        <v>47</v>
      </c>
      <c r="B52" s="173"/>
      <c r="C52" s="173"/>
      <c r="D52" s="135"/>
      <c r="E52" s="135"/>
      <c r="F52" s="135"/>
      <c r="G52" s="182"/>
      <c r="H52" s="110" t="str">
        <f>IF(F52="", "", IF(E52="Billets de train", "", IF(E52="", "", VLOOKUP(F52, Listes!$G$31:$H$33, 2, FALSE))))</f>
        <v/>
      </c>
      <c r="I52" s="172"/>
    </row>
    <row r="53" spans="1:9" ht="20.100000000000001" customHeight="1" x14ac:dyDescent="0.25">
      <c r="A53" s="38">
        <v>48</v>
      </c>
      <c r="B53" s="173"/>
      <c r="C53" s="173"/>
      <c r="D53" s="135"/>
      <c r="E53" s="135"/>
      <c r="F53" s="135"/>
      <c r="G53" s="182"/>
      <c r="H53" s="110" t="str">
        <f>IF(F53="", "", IF(E53="Billets de train", "", IF(E53="", "", VLOOKUP(F53, Listes!$G$31:$H$33, 2, FALSE))))</f>
        <v/>
      </c>
      <c r="I53" s="172"/>
    </row>
    <row r="54" spans="1:9" ht="20.100000000000001" customHeight="1" x14ac:dyDescent="0.25">
      <c r="A54" s="38">
        <v>49</v>
      </c>
      <c r="B54" s="173"/>
      <c r="C54" s="173"/>
      <c r="D54" s="135"/>
      <c r="E54" s="135"/>
      <c r="F54" s="135"/>
      <c r="G54" s="182"/>
      <c r="H54" s="110" t="str">
        <f>IF(F54="", "", IF(E54="Billets de train", "", IF(E54="", "", VLOOKUP(F54, Listes!$G$31:$H$33, 2, FALSE))))</f>
        <v/>
      </c>
      <c r="I54" s="172"/>
    </row>
    <row r="55" spans="1:9" ht="20.100000000000001" customHeight="1" x14ac:dyDescent="0.25">
      <c r="A55" s="38">
        <v>50</v>
      </c>
      <c r="B55" s="173"/>
      <c r="C55" s="173"/>
      <c r="D55" s="135"/>
      <c r="E55" s="135"/>
      <c r="F55" s="135"/>
      <c r="G55" s="182"/>
      <c r="H55" s="110" t="str">
        <f>IF(F55="", "", IF(E55="Billets de train", "", IF(E55="", "", VLOOKUP(F55, Listes!$G$31:$H$33, 2, FALSE))))</f>
        <v/>
      </c>
      <c r="I55" s="172"/>
    </row>
    <row r="56" spans="1:9" ht="20.100000000000001" customHeight="1" x14ac:dyDescent="0.25">
      <c r="A56" s="38">
        <v>51</v>
      </c>
      <c r="B56" s="173"/>
      <c r="C56" s="173"/>
      <c r="D56" s="135"/>
      <c r="E56" s="135"/>
      <c r="F56" s="135"/>
      <c r="G56" s="182"/>
      <c r="H56" s="110" t="str">
        <f>IF(F56="", "", IF(E56="Billets de train", "", IF(E56="", "", VLOOKUP(F56, Listes!$G$31:$H$33, 2, FALSE))))</f>
        <v/>
      </c>
      <c r="I56" s="172"/>
    </row>
    <row r="57" spans="1:9" ht="20.100000000000001" customHeight="1" x14ac:dyDescent="0.25">
      <c r="A57" s="38">
        <v>52</v>
      </c>
      <c r="B57" s="173"/>
      <c r="C57" s="173"/>
      <c r="D57" s="135"/>
      <c r="E57" s="135"/>
      <c r="F57" s="135"/>
      <c r="G57" s="182"/>
      <c r="H57" s="110" t="str">
        <f>IF(F57="", "", IF(E57="Billets de train", "", IF(E57="", "", VLOOKUP(F57, Listes!$G$31:$H$33, 2, FALSE))))</f>
        <v/>
      </c>
      <c r="I57" s="172"/>
    </row>
    <row r="58" spans="1:9" ht="20.100000000000001" customHeight="1" x14ac:dyDescent="0.25">
      <c r="A58" s="38">
        <v>53</v>
      </c>
      <c r="B58" s="173"/>
      <c r="C58" s="173"/>
      <c r="D58" s="135"/>
      <c r="E58" s="135"/>
      <c r="F58" s="135"/>
      <c r="G58" s="182"/>
      <c r="H58" s="110" t="str">
        <f>IF(F58="", "", IF(E58="Billets de train", "", IF(E58="", "", VLOOKUP(F58, Listes!$G$31:$H$33, 2, FALSE))))</f>
        <v/>
      </c>
      <c r="I58" s="172"/>
    </row>
    <row r="59" spans="1:9" ht="20.100000000000001" customHeight="1" x14ac:dyDescent="0.25">
      <c r="A59" s="38">
        <v>54</v>
      </c>
      <c r="B59" s="173"/>
      <c r="C59" s="173"/>
      <c r="D59" s="135"/>
      <c r="E59" s="135"/>
      <c r="F59" s="135"/>
      <c r="G59" s="182"/>
      <c r="H59" s="110" t="str">
        <f>IF(F59="", "", IF(E59="Billets de train", "", IF(E59="", "", VLOOKUP(F59, Listes!$G$31:$H$33, 2, FALSE))))</f>
        <v/>
      </c>
      <c r="I59" s="172"/>
    </row>
    <row r="60" spans="1:9" ht="20.100000000000001" customHeight="1" x14ac:dyDescent="0.25">
      <c r="A60" s="38">
        <v>55</v>
      </c>
      <c r="B60" s="173"/>
      <c r="C60" s="173"/>
      <c r="D60" s="135"/>
      <c r="E60" s="135"/>
      <c r="F60" s="135"/>
      <c r="G60" s="182"/>
      <c r="H60" s="110" t="str">
        <f>IF(F60="", "", IF(E60="Billets de train", "", IF(E60="", "", VLOOKUP(F60, Listes!$G$31:$H$33, 2, FALSE))))</f>
        <v/>
      </c>
      <c r="I60" s="172"/>
    </row>
    <row r="61" spans="1:9" ht="20.100000000000001" customHeight="1" x14ac:dyDescent="0.25">
      <c r="A61" s="38">
        <v>56</v>
      </c>
      <c r="B61" s="173"/>
      <c r="C61" s="173"/>
      <c r="D61" s="135"/>
      <c r="E61" s="135"/>
      <c r="F61" s="135"/>
      <c r="G61" s="182"/>
      <c r="H61" s="110" t="str">
        <f>IF(F61="", "", IF(E61="Billets de train", "", IF(E61="", "", VLOOKUP(F61, Listes!$G$31:$H$33, 2, FALSE))))</f>
        <v/>
      </c>
      <c r="I61" s="172"/>
    </row>
    <row r="62" spans="1:9" ht="20.100000000000001" customHeight="1" x14ac:dyDescent="0.25">
      <c r="A62" s="38">
        <v>57</v>
      </c>
      <c r="B62" s="173"/>
      <c r="C62" s="173"/>
      <c r="D62" s="135"/>
      <c r="E62" s="135"/>
      <c r="F62" s="135"/>
      <c r="G62" s="182"/>
      <c r="H62" s="110" t="str">
        <f>IF(F62="", "", IF(E62="Billets de train", "", IF(E62="", "", VLOOKUP(F62, Listes!$G$31:$H$33, 2, FALSE))))</f>
        <v/>
      </c>
      <c r="I62" s="172"/>
    </row>
    <row r="63" spans="1:9" ht="20.100000000000001" customHeight="1" x14ac:dyDescent="0.25">
      <c r="A63" s="38">
        <v>58</v>
      </c>
      <c r="B63" s="173"/>
      <c r="C63" s="173"/>
      <c r="D63" s="135"/>
      <c r="E63" s="135"/>
      <c r="F63" s="135"/>
      <c r="G63" s="182"/>
      <c r="H63" s="110" t="str">
        <f>IF(F63="", "", IF(E63="Billets de train", "", IF(E63="", "", VLOOKUP(F63, Listes!$G$31:$H$33, 2, FALSE))))</f>
        <v/>
      </c>
      <c r="I63" s="172"/>
    </row>
    <row r="64" spans="1:9" ht="20.100000000000001" customHeight="1" x14ac:dyDescent="0.25">
      <c r="A64" s="38">
        <v>59</v>
      </c>
      <c r="B64" s="173"/>
      <c r="C64" s="173"/>
      <c r="D64" s="135"/>
      <c r="E64" s="135"/>
      <c r="F64" s="135"/>
      <c r="G64" s="182"/>
      <c r="H64" s="110" t="str">
        <f>IF(F64="", "", IF(E64="Billets de train", "", IF(E64="", "", VLOOKUP(F64, Listes!$G$31:$H$33, 2, FALSE))))</f>
        <v/>
      </c>
      <c r="I64" s="172"/>
    </row>
    <row r="65" spans="1:9" ht="20.100000000000001" customHeight="1" x14ac:dyDescent="0.25">
      <c r="A65" s="38">
        <v>60</v>
      </c>
      <c r="B65" s="173"/>
      <c r="C65" s="173"/>
      <c r="D65" s="135"/>
      <c r="E65" s="135"/>
      <c r="F65" s="135"/>
      <c r="G65" s="182"/>
      <c r="H65" s="110" t="str">
        <f>IF(F65="", "", IF(E65="Billets de train", "", IF(E65="", "", VLOOKUP(F65, Listes!$G$31:$H$33, 2, FALSE))))</f>
        <v/>
      </c>
      <c r="I65" s="172"/>
    </row>
    <row r="66" spans="1:9" ht="20.100000000000001" customHeight="1" x14ac:dyDescent="0.25">
      <c r="A66" s="38">
        <v>61</v>
      </c>
      <c r="B66" s="173"/>
      <c r="C66" s="173"/>
      <c r="D66" s="135"/>
      <c r="E66" s="135"/>
      <c r="F66" s="135"/>
      <c r="G66" s="182"/>
      <c r="H66" s="110" t="str">
        <f>IF(F66="", "", IF(E66="Billets de train", "", IF(E66="", "", VLOOKUP(F66, Listes!$G$31:$H$33, 2, FALSE))))</f>
        <v/>
      </c>
      <c r="I66" s="172"/>
    </row>
    <row r="67" spans="1:9" ht="20.100000000000001" customHeight="1" x14ac:dyDescent="0.25">
      <c r="A67" s="38">
        <v>62</v>
      </c>
      <c r="B67" s="173"/>
      <c r="C67" s="173"/>
      <c r="D67" s="135"/>
      <c r="E67" s="135"/>
      <c r="F67" s="135"/>
      <c r="G67" s="182"/>
      <c r="H67" s="110" t="str">
        <f>IF(F67="", "", IF(E67="Billets de train", "", IF(E67="", "", VLOOKUP(F67, Listes!$G$31:$H$33, 2, FALSE))))</f>
        <v/>
      </c>
      <c r="I67" s="172"/>
    </row>
    <row r="68" spans="1:9" ht="20.100000000000001" customHeight="1" x14ac:dyDescent="0.25">
      <c r="A68" s="38">
        <v>63</v>
      </c>
      <c r="B68" s="173"/>
      <c r="C68" s="173"/>
      <c r="D68" s="135"/>
      <c r="E68" s="135"/>
      <c r="F68" s="135"/>
      <c r="G68" s="182"/>
      <c r="H68" s="110" t="str">
        <f>IF(F68="", "", IF(E68="Billets de train", "", IF(E68="", "", VLOOKUP(F68, Listes!$G$31:$H$33, 2, FALSE))))</f>
        <v/>
      </c>
      <c r="I68" s="172"/>
    </row>
    <row r="69" spans="1:9" ht="20.100000000000001" customHeight="1" x14ac:dyDescent="0.25">
      <c r="A69" s="38">
        <v>64</v>
      </c>
      <c r="B69" s="173"/>
      <c r="C69" s="173"/>
      <c r="D69" s="135"/>
      <c r="E69" s="135"/>
      <c r="F69" s="135"/>
      <c r="G69" s="182"/>
      <c r="H69" s="110" t="str">
        <f>IF(F69="", "", IF(E69="Billets de train", "", IF(E69="", "", VLOOKUP(F69, Listes!$G$31:$H$33, 2, FALSE))))</f>
        <v/>
      </c>
      <c r="I69" s="172"/>
    </row>
    <row r="70" spans="1:9" ht="20.100000000000001" customHeight="1" x14ac:dyDescent="0.25">
      <c r="A70" s="38">
        <v>65</v>
      </c>
      <c r="B70" s="173"/>
      <c r="C70" s="173"/>
      <c r="D70" s="135"/>
      <c r="E70" s="135"/>
      <c r="F70" s="135"/>
      <c r="G70" s="182"/>
      <c r="H70" s="110" t="str">
        <f>IF(F70="", "", IF(E70="Billets de train", "", IF(E70="", "", VLOOKUP(F70, Listes!$G$31:$H$33, 2, FALSE))))</f>
        <v/>
      </c>
      <c r="I70" s="172"/>
    </row>
    <row r="71" spans="1:9" ht="20.100000000000001" customHeight="1" x14ac:dyDescent="0.25">
      <c r="A71" s="38">
        <v>66</v>
      </c>
      <c r="B71" s="173"/>
      <c r="C71" s="173"/>
      <c r="D71" s="135"/>
      <c r="E71" s="135"/>
      <c r="F71" s="135"/>
      <c r="G71" s="182"/>
      <c r="H71" s="110" t="str">
        <f>IF(F71="", "", IF(E71="Billets de train", "", IF(E71="", "", VLOOKUP(F71, Listes!$G$31:$H$33, 2, FALSE))))</f>
        <v/>
      </c>
      <c r="I71" s="172"/>
    </row>
    <row r="72" spans="1:9" ht="20.100000000000001" customHeight="1" x14ac:dyDescent="0.25">
      <c r="A72" s="38">
        <v>67</v>
      </c>
      <c r="B72" s="173"/>
      <c r="C72" s="173"/>
      <c r="D72" s="135"/>
      <c r="E72" s="135"/>
      <c r="F72" s="135"/>
      <c r="G72" s="182"/>
      <c r="H72" s="110" t="str">
        <f>IF(F72="", "", IF(E72="Billets de train", "", IF(E72="", "", VLOOKUP(F72, Listes!$G$31:$H$33, 2, FALSE))))</f>
        <v/>
      </c>
      <c r="I72" s="172"/>
    </row>
    <row r="73" spans="1:9" ht="20.100000000000001" customHeight="1" x14ac:dyDescent="0.25">
      <c r="A73" s="38">
        <v>68</v>
      </c>
      <c r="B73" s="173"/>
      <c r="C73" s="173"/>
      <c r="D73" s="135"/>
      <c r="E73" s="135"/>
      <c r="F73" s="135"/>
      <c r="G73" s="182"/>
      <c r="H73" s="110" t="str">
        <f>IF(F73="", "", IF(E73="Billets de train", "", IF(E73="", "", VLOOKUP(F73, Listes!$G$31:$H$33, 2, FALSE))))</f>
        <v/>
      </c>
      <c r="I73" s="172"/>
    </row>
    <row r="74" spans="1:9" ht="20.100000000000001" customHeight="1" x14ac:dyDescent="0.25">
      <c r="A74" s="38">
        <v>69</v>
      </c>
      <c r="B74" s="173"/>
      <c r="C74" s="173"/>
      <c r="D74" s="135"/>
      <c r="E74" s="135"/>
      <c r="F74" s="135"/>
      <c r="G74" s="182"/>
      <c r="H74" s="110" t="str">
        <f>IF(F74="", "", IF(E74="Billets de train", "", IF(E74="", "", VLOOKUP(F74, Listes!$G$31:$H$33, 2, FALSE))))</f>
        <v/>
      </c>
      <c r="I74" s="172"/>
    </row>
    <row r="75" spans="1:9" ht="20.100000000000001" customHeight="1" x14ac:dyDescent="0.25">
      <c r="A75" s="38">
        <v>70</v>
      </c>
      <c r="B75" s="173"/>
      <c r="C75" s="173"/>
      <c r="D75" s="135"/>
      <c r="E75" s="135"/>
      <c r="F75" s="135"/>
      <c r="G75" s="182"/>
      <c r="H75" s="110" t="str">
        <f>IF(F75="", "", IF(E75="Billets de train", "", IF(E75="", "", VLOOKUP(F75, Listes!$G$31:$H$33, 2, FALSE))))</f>
        <v/>
      </c>
      <c r="I75" s="172"/>
    </row>
    <row r="76" spans="1:9" ht="20.100000000000001" customHeight="1" x14ac:dyDescent="0.25">
      <c r="A76" s="38">
        <v>71</v>
      </c>
      <c r="B76" s="173"/>
      <c r="C76" s="173"/>
      <c r="D76" s="135"/>
      <c r="E76" s="135"/>
      <c r="F76" s="135"/>
      <c r="G76" s="182"/>
      <c r="H76" s="110" t="str">
        <f>IF(F76="", "", IF(E76="Billets de train", "", IF(E76="", "", VLOOKUP(F76, Listes!$G$31:$H$33, 2, FALSE))))</f>
        <v/>
      </c>
      <c r="I76" s="172"/>
    </row>
    <row r="77" spans="1:9" ht="20.100000000000001" customHeight="1" x14ac:dyDescent="0.25">
      <c r="A77" s="38">
        <v>72</v>
      </c>
      <c r="B77" s="173"/>
      <c r="C77" s="173"/>
      <c r="D77" s="135"/>
      <c r="E77" s="135"/>
      <c r="F77" s="135"/>
      <c r="G77" s="182"/>
      <c r="H77" s="110" t="str">
        <f>IF(F77="", "", IF(E77="Billets de train", "", IF(E77="", "", VLOOKUP(F77, Listes!$G$31:$H$33, 2, FALSE))))</f>
        <v/>
      </c>
      <c r="I77" s="172"/>
    </row>
    <row r="78" spans="1:9" ht="20.100000000000001" customHeight="1" x14ac:dyDescent="0.25">
      <c r="A78" s="38">
        <v>73</v>
      </c>
      <c r="B78" s="173"/>
      <c r="C78" s="173"/>
      <c r="D78" s="135"/>
      <c r="E78" s="135"/>
      <c r="F78" s="135"/>
      <c r="G78" s="182"/>
      <c r="H78" s="110" t="str">
        <f>IF(F78="", "", IF(E78="Billets de train", "", IF(E78="", "", VLOOKUP(F78, Listes!$G$31:$H$33, 2, FALSE))))</f>
        <v/>
      </c>
      <c r="I78" s="172"/>
    </row>
    <row r="79" spans="1:9" ht="20.100000000000001" customHeight="1" x14ac:dyDescent="0.25">
      <c r="A79" s="38">
        <v>74</v>
      </c>
      <c r="B79" s="173"/>
      <c r="C79" s="173"/>
      <c r="D79" s="135"/>
      <c r="E79" s="135"/>
      <c r="F79" s="135"/>
      <c r="G79" s="182"/>
      <c r="H79" s="110" t="str">
        <f>IF(F79="", "", IF(E79="Billets de train", "", IF(E79="", "", VLOOKUP(F79, Listes!$G$31:$H$33, 2, FALSE))))</f>
        <v/>
      </c>
      <c r="I79" s="172"/>
    </row>
    <row r="80" spans="1:9" ht="20.100000000000001" customHeight="1" x14ac:dyDescent="0.25">
      <c r="A80" s="38">
        <v>75</v>
      </c>
      <c r="B80" s="173"/>
      <c r="C80" s="173"/>
      <c r="D80" s="135"/>
      <c r="E80" s="135"/>
      <c r="F80" s="135"/>
      <c r="G80" s="182"/>
      <c r="H80" s="110" t="str">
        <f>IF(F80="", "", IF(E80="Billets de train", "", IF(E80="", "", VLOOKUP(F80, Listes!$G$31:$H$33, 2, FALSE))))</f>
        <v/>
      </c>
      <c r="I80" s="172"/>
    </row>
    <row r="81" spans="1:9" ht="20.100000000000001" customHeight="1" x14ac:dyDescent="0.25">
      <c r="A81" s="38">
        <v>76</v>
      </c>
      <c r="B81" s="173"/>
      <c r="C81" s="173"/>
      <c r="D81" s="135"/>
      <c r="E81" s="135"/>
      <c r="F81" s="135"/>
      <c r="G81" s="182"/>
      <c r="H81" s="110" t="str">
        <f>IF(F81="", "", IF(E81="Billets de train", "", IF(E81="", "", VLOOKUP(F81, Listes!$G$31:$H$33, 2, FALSE))))</f>
        <v/>
      </c>
      <c r="I81" s="172"/>
    </row>
    <row r="82" spans="1:9" ht="20.100000000000001" customHeight="1" x14ac:dyDescent="0.25">
      <c r="A82" s="38">
        <v>77</v>
      </c>
      <c r="B82" s="173"/>
      <c r="C82" s="173"/>
      <c r="D82" s="135"/>
      <c r="E82" s="135"/>
      <c r="F82" s="135"/>
      <c r="G82" s="182"/>
      <c r="H82" s="110" t="str">
        <f>IF(F82="", "", IF(E82="Billets de train", "", IF(E82="", "", VLOOKUP(F82, Listes!$G$31:$H$33, 2, FALSE))))</f>
        <v/>
      </c>
      <c r="I82" s="172"/>
    </row>
    <row r="83" spans="1:9" ht="20.100000000000001" customHeight="1" x14ac:dyDescent="0.25">
      <c r="A83" s="38">
        <v>78</v>
      </c>
      <c r="B83" s="173"/>
      <c r="C83" s="173"/>
      <c r="D83" s="135"/>
      <c r="E83" s="135"/>
      <c r="F83" s="135"/>
      <c r="G83" s="182"/>
      <c r="H83" s="110" t="str">
        <f>IF(F83="", "", IF(E83="Billets de train", "", IF(E83="", "", VLOOKUP(F83, Listes!$G$31:$H$33, 2, FALSE))))</f>
        <v/>
      </c>
      <c r="I83" s="172"/>
    </row>
    <row r="84" spans="1:9" ht="20.100000000000001" customHeight="1" x14ac:dyDescent="0.25">
      <c r="A84" s="38">
        <v>79</v>
      </c>
      <c r="B84" s="173"/>
      <c r="C84" s="173"/>
      <c r="D84" s="135"/>
      <c r="E84" s="135"/>
      <c r="F84" s="135"/>
      <c r="G84" s="182"/>
      <c r="H84" s="110" t="str">
        <f>IF(F84="", "", IF(E84="Billets de train", "", IF(E84="", "", VLOOKUP(F84, Listes!$G$31:$H$33, 2, FALSE))))</f>
        <v/>
      </c>
      <c r="I84" s="172"/>
    </row>
    <row r="85" spans="1:9" ht="20.100000000000001" customHeight="1" x14ac:dyDescent="0.25">
      <c r="A85" s="38">
        <v>80</v>
      </c>
      <c r="B85" s="173"/>
      <c r="C85" s="173"/>
      <c r="D85" s="135"/>
      <c r="E85" s="135"/>
      <c r="F85" s="135"/>
      <c r="G85" s="182"/>
      <c r="H85" s="110" t="str">
        <f>IF(F85="", "", IF(E85="Billets de train", "", IF(E85="", "", VLOOKUP(F85, Listes!$G$31:$H$33, 2, FALSE))))</f>
        <v/>
      </c>
      <c r="I85" s="172"/>
    </row>
    <row r="86" spans="1:9" ht="20.100000000000001" customHeight="1" x14ac:dyDescent="0.25">
      <c r="A86" s="38">
        <v>81</v>
      </c>
      <c r="B86" s="173"/>
      <c r="C86" s="173"/>
      <c r="D86" s="135"/>
      <c r="E86" s="135"/>
      <c r="F86" s="135"/>
      <c r="G86" s="182"/>
      <c r="H86" s="110" t="str">
        <f>IF(F86="", "", IF(E86="Billets de train", "", IF(E86="", "", VLOOKUP(F86, Listes!$G$31:$H$33, 2, FALSE))))</f>
        <v/>
      </c>
      <c r="I86" s="172"/>
    </row>
    <row r="87" spans="1:9" ht="20.100000000000001" customHeight="1" x14ac:dyDescent="0.25">
      <c r="A87" s="38">
        <v>82</v>
      </c>
      <c r="B87" s="173"/>
      <c r="C87" s="173"/>
      <c r="D87" s="135"/>
      <c r="E87" s="135"/>
      <c r="F87" s="135"/>
      <c r="G87" s="182"/>
      <c r="H87" s="110" t="str">
        <f>IF(F87="", "", IF(E87="Billets de train", "", IF(E87="", "", VLOOKUP(F87, Listes!$G$31:$H$33, 2, FALSE))))</f>
        <v/>
      </c>
      <c r="I87" s="172"/>
    </row>
    <row r="88" spans="1:9" ht="20.100000000000001" customHeight="1" x14ac:dyDescent="0.25">
      <c r="A88" s="38">
        <v>83</v>
      </c>
      <c r="B88" s="173"/>
      <c r="C88" s="173"/>
      <c r="D88" s="135"/>
      <c r="E88" s="135"/>
      <c r="F88" s="135"/>
      <c r="G88" s="182"/>
      <c r="H88" s="110" t="str">
        <f>IF(F88="", "", IF(E88="Billets de train", "", IF(E88="", "", VLOOKUP(F88, Listes!$G$31:$H$33, 2, FALSE))))</f>
        <v/>
      </c>
      <c r="I88" s="172"/>
    </row>
    <row r="89" spans="1:9" ht="20.100000000000001" customHeight="1" x14ac:dyDescent="0.25">
      <c r="A89" s="38">
        <v>84</v>
      </c>
      <c r="B89" s="173"/>
      <c r="C89" s="173"/>
      <c r="D89" s="135"/>
      <c r="E89" s="135"/>
      <c r="F89" s="135"/>
      <c r="G89" s="182"/>
      <c r="H89" s="110" t="str">
        <f>IF(F89="", "", IF(E89="Billets de train", "", IF(E89="", "", VLOOKUP(F89, Listes!$G$31:$H$33, 2, FALSE))))</f>
        <v/>
      </c>
      <c r="I89" s="172"/>
    </row>
    <row r="90" spans="1:9" ht="20.100000000000001" customHeight="1" x14ac:dyDescent="0.25">
      <c r="A90" s="38">
        <v>85</v>
      </c>
      <c r="B90" s="173"/>
      <c r="C90" s="173"/>
      <c r="D90" s="135"/>
      <c r="E90" s="135"/>
      <c r="F90" s="135"/>
      <c r="G90" s="182"/>
      <c r="H90" s="110" t="str">
        <f>IF(F90="", "", IF(E90="Billets de train", "", IF(E90="", "", VLOOKUP(F90, Listes!$G$31:$H$33, 2, FALSE))))</f>
        <v/>
      </c>
      <c r="I90" s="172"/>
    </row>
    <row r="91" spans="1:9" ht="20.100000000000001" customHeight="1" x14ac:dyDescent="0.25">
      <c r="A91" s="38">
        <v>86</v>
      </c>
      <c r="B91" s="173"/>
      <c r="C91" s="173"/>
      <c r="D91" s="135"/>
      <c r="E91" s="135"/>
      <c r="F91" s="135"/>
      <c r="G91" s="182"/>
      <c r="H91" s="110" t="str">
        <f>IF(F91="", "", IF(E91="Billets de train", "", IF(E91="", "", VLOOKUP(F91, Listes!$G$31:$H$33, 2, FALSE))))</f>
        <v/>
      </c>
      <c r="I91" s="172"/>
    </row>
    <row r="92" spans="1:9" ht="20.100000000000001" customHeight="1" x14ac:dyDescent="0.25">
      <c r="A92" s="38">
        <v>87</v>
      </c>
      <c r="B92" s="173"/>
      <c r="C92" s="173"/>
      <c r="D92" s="135"/>
      <c r="E92" s="135"/>
      <c r="F92" s="135"/>
      <c r="G92" s="182"/>
      <c r="H92" s="110" t="str">
        <f>IF(F92="", "", IF(E92="Billets de train", "", IF(E92="", "", VLOOKUP(F92, Listes!$G$31:$H$33, 2, FALSE))))</f>
        <v/>
      </c>
      <c r="I92" s="172"/>
    </row>
    <row r="93" spans="1:9" ht="20.100000000000001" customHeight="1" x14ac:dyDescent="0.25">
      <c r="A93" s="38">
        <v>88</v>
      </c>
      <c r="B93" s="173"/>
      <c r="C93" s="173"/>
      <c r="D93" s="135"/>
      <c r="E93" s="135"/>
      <c r="F93" s="135"/>
      <c r="G93" s="182"/>
      <c r="H93" s="110" t="str">
        <f>IF(F93="", "", IF(E93="Billets de train", "", IF(E93="", "", VLOOKUP(F93, Listes!$G$31:$H$33, 2, FALSE))))</f>
        <v/>
      </c>
      <c r="I93" s="172"/>
    </row>
    <row r="94" spans="1:9" ht="20.100000000000001" customHeight="1" x14ac:dyDescent="0.25">
      <c r="A94" s="38">
        <v>89</v>
      </c>
      <c r="B94" s="173"/>
      <c r="C94" s="173"/>
      <c r="D94" s="135"/>
      <c r="E94" s="135"/>
      <c r="F94" s="135"/>
      <c r="G94" s="182"/>
      <c r="H94" s="110" t="str">
        <f>IF(F94="", "", IF(E94="Billets de train", "", IF(E94="", "", VLOOKUP(F94, Listes!$G$31:$H$33, 2, FALSE))))</f>
        <v/>
      </c>
      <c r="I94" s="172"/>
    </row>
    <row r="95" spans="1:9" ht="20.100000000000001" customHeight="1" x14ac:dyDescent="0.25">
      <c r="A95" s="38">
        <v>90</v>
      </c>
      <c r="B95" s="173"/>
      <c r="C95" s="173"/>
      <c r="D95" s="135"/>
      <c r="E95" s="135"/>
      <c r="F95" s="135"/>
      <c r="G95" s="182"/>
      <c r="H95" s="110" t="str">
        <f>IF(F95="", "", IF(E95="Billets de train", "", IF(E95="", "", VLOOKUP(F95, Listes!$G$31:$H$33, 2, FALSE))))</f>
        <v/>
      </c>
      <c r="I95" s="172"/>
    </row>
    <row r="96" spans="1:9" ht="20.100000000000001" customHeight="1" x14ac:dyDescent="0.25">
      <c r="A96" s="38">
        <v>91</v>
      </c>
      <c r="B96" s="173"/>
      <c r="C96" s="173"/>
      <c r="D96" s="135"/>
      <c r="E96" s="135"/>
      <c r="F96" s="135"/>
      <c r="G96" s="182"/>
      <c r="H96" s="110" t="str">
        <f>IF(F96="", "", IF(E96="Billets de train", "", IF(E96="", "", VLOOKUP(F96, Listes!$G$31:$H$33, 2, FALSE))))</f>
        <v/>
      </c>
      <c r="I96" s="172"/>
    </row>
    <row r="97" spans="1:9" ht="20.100000000000001" customHeight="1" x14ac:dyDescent="0.25">
      <c r="A97" s="38">
        <v>92</v>
      </c>
      <c r="B97" s="173"/>
      <c r="C97" s="173"/>
      <c r="D97" s="135"/>
      <c r="E97" s="135"/>
      <c r="F97" s="135"/>
      <c r="G97" s="182"/>
      <c r="H97" s="110" t="str">
        <f>IF(F97="", "", IF(E97="Billets de train", "", IF(E97="", "", VLOOKUP(F97, Listes!$G$31:$H$33, 2, FALSE))))</f>
        <v/>
      </c>
      <c r="I97" s="172"/>
    </row>
    <row r="98" spans="1:9" ht="20.100000000000001" customHeight="1" x14ac:dyDescent="0.25">
      <c r="A98" s="38">
        <v>93</v>
      </c>
      <c r="B98" s="173"/>
      <c r="C98" s="173"/>
      <c r="D98" s="135"/>
      <c r="E98" s="135"/>
      <c r="F98" s="135"/>
      <c r="G98" s="182"/>
      <c r="H98" s="110" t="str">
        <f>IF(F98="", "", IF(E98="Billets de train", "", IF(E98="", "", VLOOKUP(F98, Listes!$G$31:$H$33, 2, FALSE))))</f>
        <v/>
      </c>
      <c r="I98" s="172"/>
    </row>
    <row r="99" spans="1:9" ht="20.100000000000001" customHeight="1" x14ac:dyDescent="0.25">
      <c r="A99" s="38">
        <v>94</v>
      </c>
      <c r="B99" s="173"/>
      <c r="C99" s="173"/>
      <c r="D99" s="135"/>
      <c r="E99" s="135"/>
      <c r="F99" s="135"/>
      <c r="G99" s="182"/>
      <c r="H99" s="110" t="str">
        <f>IF(F99="", "", IF(E99="Billets de train", "", IF(E99="", "", VLOOKUP(F99, Listes!$G$31:$H$33, 2, FALSE))))</f>
        <v/>
      </c>
      <c r="I99" s="172"/>
    </row>
    <row r="100" spans="1:9" ht="20.100000000000001" customHeight="1" x14ac:dyDescent="0.25">
      <c r="A100" s="38">
        <v>95</v>
      </c>
      <c r="B100" s="173"/>
      <c r="C100" s="173"/>
      <c r="D100" s="135"/>
      <c r="E100" s="135"/>
      <c r="F100" s="135"/>
      <c r="G100" s="182"/>
      <c r="H100" s="110" t="str">
        <f>IF(F100="", "", IF(E100="Billets de train", "", IF(E100="", "", VLOOKUP(F100, Listes!$G$31:$H$33, 2, FALSE))))</f>
        <v/>
      </c>
      <c r="I100" s="172"/>
    </row>
    <row r="101" spans="1:9" ht="20.100000000000001" customHeight="1" x14ac:dyDescent="0.25">
      <c r="A101" s="38">
        <v>96</v>
      </c>
      <c r="B101" s="173"/>
      <c r="C101" s="173"/>
      <c r="D101" s="135"/>
      <c r="E101" s="135"/>
      <c r="F101" s="135"/>
      <c r="G101" s="182"/>
      <c r="H101" s="110" t="str">
        <f>IF(F101="", "", IF(E101="Billets de train", "", IF(E101="", "", VLOOKUP(F101, Listes!$G$31:$H$33, 2, FALSE))))</f>
        <v/>
      </c>
      <c r="I101" s="172"/>
    </row>
    <row r="102" spans="1:9" ht="20.100000000000001" customHeight="1" x14ac:dyDescent="0.25">
      <c r="A102" s="38">
        <v>97</v>
      </c>
      <c r="B102" s="173"/>
      <c r="C102" s="173"/>
      <c r="D102" s="135"/>
      <c r="E102" s="135"/>
      <c r="F102" s="135"/>
      <c r="G102" s="182"/>
      <c r="H102" s="110" t="str">
        <f>IF(F102="", "", IF(E102="Billets de train", "", IF(E102="", "", VLOOKUP(F102, Listes!$G$31:$H$33, 2, FALSE))))</f>
        <v/>
      </c>
      <c r="I102" s="172"/>
    </row>
    <row r="103" spans="1:9" ht="20.100000000000001" customHeight="1" x14ac:dyDescent="0.25">
      <c r="A103" s="38">
        <v>98</v>
      </c>
      <c r="B103" s="173"/>
      <c r="C103" s="173"/>
      <c r="D103" s="135"/>
      <c r="E103" s="135"/>
      <c r="F103" s="135"/>
      <c r="G103" s="182"/>
      <c r="H103" s="110" t="str">
        <f>IF(F103="", "", IF(E103="Billets de train", "", IF(E103="", "", VLOOKUP(F103, Listes!$G$31:$H$33, 2, FALSE))))</f>
        <v/>
      </c>
      <c r="I103" s="172"/>
    </row>
    <row r="104" spans="1:9" ht="20.100000000000001" customHeight="1" x14ac:dyDescent="0.25">
      <c r="A104" s="38">
        <v>99</v>
      </c>
      <c r="B104" s="173"/>
      <c r="C104" s="173"/>
      <c r="D104" s="135"/>
      <c r="E104" s="135"/>
      <c r="F104" s="135"/>
      <c r="G104" s="182"/>
      <c r="H104" s="110" t="str">
        <f>IF(F104="", "", IF(E104="Billets de train", "", IF(E104="", "", VLOOKUP(F104, Listes!$G$31:$H$33, 2, FALSE))))</f>
        <v/>
      </c>
      <c r="I104" s="172"/>
    </row>
    <row r="105" spans="1:9" ht="20.100000000000001" customHeight="1" x14ac:dyDescent="0.25">
      <c r="A105" s="38">
        <v>100</v>
      </c>
      <c r="B105" s="173"/>
      <c r="C105" s="173"/>
      <c r="D105" s="135"/>
      <c r="E105" s="135"/>
      <c r="F105" s="135"/>
      <c r="G105" s="182"/>
      <c r="H105" s="110" t="str">
        <f>IF(F105="", "", IF(E105="Billets de train", "", IF(E105="", "", VLOOKUP(F105, Listes!$G$31:$H$33, 2, FALSE))))</f>
        <v/>
      </c>
      <c r="I105" s="172"/>
    </row>
    <row r="106" spans="1:9" ht="20.100000000000001" customHeight="1" x14ac:dyDescent="0.25">
      <c r="A106" s="38">
        <v>101</v>
      </c>
      <c r="B106" s="173"/>
      <c r="C106" s="173"/>
      <c r="D106" s="135"/>
      <c r="E106" s="135"/>
      <c r="F106" s="135"/>
      <c r="G106" s="182"/>
      <c r="H106" s="110" t="str">
        <f>IF(F106="", "", IF(E106="Billets de train", "", IF(E106="", "", VLOOKUP(F106, Listes!$G$31:$H$33, 2, FALSE))))</f>
        <v/>
      </c>
      <c r="I106" s="172"/>
    </row>
    <row r="107" spans="1:9" ht="20.100000000000001" customHeight="1" x14ac:dyDescent="0.25">
      <c r="A107" s="38">
        <v>102</v>
      </c>
      <c r="B107" s="173"/>
      <c r="C107" s="173"/>
      <c r="D107" s="135"/>
      <c r="E107" s="135"/>
      <c r="F107" s="135"/>
      <c r="G107" s="182"/>
      <c r="H107" s="110" t="str">
        <f>IF(F107="", "", IF(E107="Billets de train", "", IF(E107="", "", VLOOKUP(F107, Listes!$G$31:$H$33, 2, FALSE))))</f>
        <v/>
      </c>
      <c r="I107" s="172"/>
    </row>
    <row r="108" spans="1:9" ht="20.100000000000001" customHeight="1" x14ac:dyDescent="0.25">
      <c r="A108" s="38">
        <v>103</v>
      </c>
      <c r="B108" s="173"/>
      <c r="C108" s="173"/>
      <c r="D108" s="135"/>
      <c r="E108" s="135"/>
      <c r="F108" s="135"/>
      <c r="G108" s="182"/>
      <c r="H108" s="110" t="str">
        <f>IF(F108="", "", IF(E108="Billets de train", "", IF(E108="", "", VLOOKUP(F108, Listes!$G$31:$H$33, 2, FALSE))))</f>
        <v/>
      </c>
      <c r="I108" s="172"/>
    </row>
    <row r="109" spans="1:9" ht="20.100000000000001" customHeight="1" x14ac:dyDescent="0.25">
      <c r="A109" s="38">
        <v>104</v>
      </c>
      <c r="B109" s="173"/>
      <c r="C109" s="173"/>
      <c r="D109" s="135"/>
      <c r="E109" s="135"/>
      <c r="F109" s="135"/>
      <c r="G109" s="182"/>
      <c r="H109" s="110" t="str">
        <f>IF(F109="", "", IF(E109="Billets de train", "", IF(E109="", "", VLOOKUP(F109, Listes!$G$31:$H$33, 2, FALSE))))</f>
        <v/>
      </c>
      <c r="I109" s="172"/>
    </row>
    <row r="110" spans="1:9" ht="20.100000000000001" customHeight="1" x14ac:dyDescent="0.25">
      <c r="A110" s="38">
        <v>105</v>
      </c>
      <c r="B110" s="173"/>
      <c r="C110" s="173"/>
      <c r="D110" s="135"/>
      <c r="E110" s="135"/>
      <c r="F110" s="135"/>
      <c r="G110" s="182"/>
      <c r="H110" s="110" t="str">
        <f>IF(F110="", "", IF(E110="Billets de train", "", IF(E110="", "", VLOOKUP(F110, Listes!$G$31:$H$33, 2, FALSE))))</f>
        <v/>
      </c>
      <c r="I110" s="172"/>
    </row>
    <row r="111" spans="1:9" ht="20.100000000000001" customHeight="1" x14ac:dyDescent="0.25">
      <c r="A111" s="38">
        <v>106</v>
      </c>
      <c r="B111" s="173"/>
      <c r="C111" s="173"/>
      <c r="D111" s="135"/>
      <c r="E111" s="135"/>
      <c r="F111" s="135"/>
      <c r="G111" s="182"/>
      <c r="H111" s="110" t="str">
        <f>IF(F111="", "", IF(E111="Billets de train", "", IF(E111="", "", VLOOKUP(F111, Listes!$G$31:$H$33, 2, FALSE))))</f>
        <v/>
      </c>
      <c r="I111" s="172"/>
    </row>
    <row r="112" spans="1:9" ht="20.100000000000001" customHeight="1" x14ac:dyDescent="0.25">
      <c r="A112" s="38">
        <v>107</v>
      </c>
      <c r="B112" s="173"/>
      <c r="C112" s="173"/>
      <c r="D112" s="135"/>
      <c r="E112" s="135"/>
      <c r="F112" s="135"/>
      <c r="G112" s="182"/>
      <c r="H112" s="110" t="str">
        <f>IF(F112="", "", IF(E112="Billets de train", "", IF(E112="", "", VLOOKUP(F112, Listes!$G$31:$H$33, 2, FALSE))))</f>
        <v/>
      </c>
      <c r="I112" s="172"/>
    </row>
    <row r="113" spans="1:9" ht="20.100000000000001" customHeight="1" x14ac:dyDescent="0.25">
      <c r="A113" s="38">
        <v>108</v>
      </c>
      <c r="B113" s="173"/>
      <c r="C113" s="173"/>
      <c r="D113" s="135"/>
      <c r="E113" s="135"/>
      <c r="F113" s="135"/>
      <c r="G113" s="182"/>
      <c r="H113" s="110" t="str">
        <f>IF(F113="", "", IF(E113="Billets de train", "", IF(E113="", "", VLOOKUP(F113, Listes!$G$31:$H$33, 2, FALSE))))</f>
        <v/>
      </c>
      <c r="I113" s="172"/>
    </row>
    <row r="114" spans="1:9" ht="20.100000000000001" customHeight="1" x14ac:dyDescent="0.25">
      <c r="A114" s="38">
        <v>109</v>
      </c>
      <c r="B114" s="173"/>
      <c r="C114" s="173"/>
      <c r="D114" s="135"/>
      <c r="E114" s="135"/>
      <c r="F114" s="135"/>
      <c r="G114" s="182"/>
      <c r="H114" s="110" t="str">
        <f>IF(F114="", "", IF(E114="Billets de train", "", IF(E114="", "", VLOOKUP(F114, Listes!$G$31:$H$33, 2, FALSE))))</f>
        <v/>
      </c>
      <c r="I114" s="172"/>
    </row>
    <row r="115" spans="1:9" ht="20.100000000000001" customHeight="1" x14ac:dyDescent="0.25">
      <c r="A115" s="38">
        <v>110</v>
      </c>
      <c r="B115" s="173"/>
      <c r="C115" s="173"/>
      <c r="D115" s="135"/>
      <c r="E115" s="135"/>
      <c r="F115" s="135"/>
      <c r="G115" s="182"/>
      <c r="H115" s="110" t="str">
        <f>IF(F115="", "", IF(E115="Billets de train", "", IF(E115="", "", VLOOKUP(F115, Listes!$G$31:$H$33, 2, FALSE))))</f>
        <v/>
      </c>
      <c r="I115" s="172"/>
    </row>
    <row r="116" spans="1:9" ht="20.100000000000001" customHeight="1" x14ac:dyDescent="0.25">
      <c r="A116" s="38">
        <v>111</v>
      </c>
      <c r="B116" s="173"/>
      <c r="C116" s="173"/>
      <c r="D116" s="135"/>
      <c r="E116" s="135"/>
      <c r="F116" s="135"/>
      <c r="G116" s="182"/>
      <c r="H116" s="110" t="str">
        <f>IF(F116="", "", IF(E116="Billets de train", "", IF(E116="", "", VLOOKUP(F116, Listes!$G$31:$H$33, 2, FALSE))))</f>
        <v/>
      </c>
      <c r="I116" s="172"/>
    </row>
    <row r="117" spans="1:9" ht="20.100000000000001" customHeight="1" x14ac:dyDescent="0.25">
      <c r="A117" s="38">
        <v>112</v>
      </c>
      <c r="B117" s="173"/>
      <c r="C117" s="173"/>
      <c r="D117" s="135"/>
      <c r="E117" s="135"/>
      <c r="F117" s="135"/>
      <c r="G117" s="182"/>
      <c r="H117" s="110" t="str">
        <f>IF(F117="", "", IF(E117="Billets de train", "", IF(E117="", "", VLOOKUP(F117, Listes!$G$31:$H$33, 2, FALSE))))</f>
        <v/>
      </c>
      <c r="I117" s="172"/>
    </row>
    <row r="118" spans="1:9" ht="20.100000000000001" customHeight="1" x14ac:dyDescent="0.25">
      <c r="A118" s="38">
        <v>113</v>
      </c>
      <c r="B118" s="173"/>
      <c r="C118" s="173"/>
      <c r="D118" s="135"/>
      <c r="E118" s="135"/>
      <c r="F118" s="135"/>
      <c r="G118" s="182"/>
      <c r="H118" s="110" t="str">
        <f>IF(F118="", "", IF(E118="Billets de train", "", IF(E118="", "", VLOOKUP(F118, Listes!$G$31:$H$33, 2, FALSE))))</f>
        <v/>
      </c>
      <c r="I118" s="172"/>
    </row>
    <row r="119" spans="1:9" ht="20.100000000000001" customHeight="1" x14ac:dyDescent="0.25">
      <c r="A119" s="38">
        <v>114</v>
      </c>
      <c r="B119" s="173"/>
      <c r="C119" s="173"/>
      <c r="D119" s="135"/>
      <c r="E119" s="135"/>
      <c r="F119" s="135"/>
      <c r="G119" s="182"/>
      <c r="H119" s="110" t="str">
        <f>IF(F119="", "", IF(E119="Billets de train", "", IF(E119="", "", VLOOKUP(F119, Listes!$G$31:$H$33, 2, FALSE))))</f>
        <v/>
      </c>
      <c r="I119" s="172"/>
    </row>
    <row r="120" spans="1:9" ht="20.100000000000001" customHeight="1" x14ac:dyDescent="0.25">
      <c r="A120" s="38">
        <v>115</v>
      </c>
      <c r="B120" s="173"/>
      <c r="C120" s="173"/>
      <c r="D120" s="135"/>
      <c r="E120" s="135"/>
      <c r="F120" s="135"/>
      <c r="G120" s="182"/>
      <c r="H120" s="110" t="str">
        <f>IF(F120="", "", IF(E120="Billets de train", "", IF(E120="", "", VLOOKUP(F120, Listes!$G$31:$H$33, 2, FALSE))))</f>
        <v/>
      </c>
      <c r="I120" s="172"/>
    </row>
    <row r="121" spans="1:9" ht="20.100000000000001" customHeight="1" x14ac:dyDescent="0.25">
      <c r="A121" s="38">
        <v>116</v>
      </c>
      <c r="B121" s="173"/>
      <c r="C121" s="173"/>
      <c r="D121" s="135"/>
      <c r="E121" s="135"/>
      <c r="F121" s="135"/>
      <c r="G121" s="182"/>
      <c r="H121" s="110" t="str">
        <f>IF(F121="", "", IF(E121="Billets de train", "", IF(E121="", "", VLOOKUP(F121, Listes!$G$31:$H$33, 2, FALSE))))</f>
        <v/>
      </c>
      <c r="I121" s="172"/>
    </row>
    <row r="122" spans="1:9" ht="20.100000000000001" customHeight="1" x14ac:dyDescent="0.25">
      <c r="A122" s="38">
        <v>117</v>
      </c>
      <c r="B122" s="173"/>
      <c r="C122" s="173"/>
      <c r="D122" s="135"/>
      <c r="E122" s="135"/>
      <c r="F122" s="135"/>
      <c r="G122" s="182"/>
      <c r="H122" s="110" t="str">
        <f>IF(F122="", "", IF(E122="Billets de train", "", IF(E122="", "", VLOOKUP(F122, Listes!$G$31:$H$33, 2, FALSE))))</f>
        <v/>
      </c>
      <c r="I122" s="172"/>
    </row>
    <row r="123" spans="1:9" ht="20.100000000000001" customHeight="1" x14ac:dyDescent="0.25">
      <c r="A123" s="38">
        <v>118</v>
      </c>
      <c r="B123" s="173"/>
      <c r="C123" s="173"/>
      <c r="D123" s="135"/>
      <c r="E123" s="135"/>
      <c r="F123" s="135"/>
      <c r="G123" s="182"/>
      <c r="H123" s="110" t="str">
        <f>IF(F123="", "", IF(E123="Billets de train", "", IF(E123="", "", VLOOKUP(F123, Listes!$G$31:$H$33, 2, FALSE))))</f>
        <v/>
      </c>
      <c r="I123" s="172"/>
    </row>
    <row r="124" spans="1:9" ht="20.100000000000001" customHeight="1" x14ac:dyDescent="0.25">
      <c r="A124" s="38">
        <v>119</v>
      </c>
      <c r="B124" s="173"/>
      <c r="C124" s="173"/>
      <c r="D124" s="135"/>
      <c r="E124" s="135"/>
      <c r="F124" s="135"/>
      <c r="G124" s="182"/>
      <c r="H124" s="110" t="str">
        <f>IF(F124="", "", IF(E124="Billets de train", "", IF(E124="", "", VLOOKUP(F124, Listes!$G$31:$H$33, 2, FALSE))))</f>
        <v/>
      </c>
      <c r="I124" s="172"/>
    </row>
    <row r="125" spans="1:9" ht="20.100000000000001" customHeight="1" x14ac:dyDescent="0.25">
      <c r="A125" s="38">
        <v>120</v>
      </c>
      <c r="B125" s="173"/>
      <c r="C125" s="173"/>
      <c r="D125" s="135"/>
      <c r="E125" s="135"/>
      <c r="F125" s="135"/>
      <c r="G125" s="182"/>
      <c r="H125" s="110" t="str">
        <f>IF(F125="", "", IF(E125="Billets de train", "", IF(E125="", "", VLOOKUP(F125, Listes!$G$31:$H$33, 2, FALSE))))</f>
        <v/>
      </c>
      <c r="I125" s="172"/>
    </row>
    <row r="126" spans="1:9" ht="20.100000000000001" customHeight="1" x14ac:dyDescent="0.25">
      <c r="A126" s="38">
        <v>121</v>
      </c>
      <c r="B126" s="173"/>
      <c r="C126" s="173"/>
      <c r="D126" s="135"/>
      <c r="E126" s="135"/>
      <c r="F126" s="135"/>
      <c r="G126" s="182"/>
      <c r="H126" s="110" t="str">
        <f>IF(F126="", "", IF(E126="Billets de train", "", IF(E126="", "", VLOOKUP(F126, Listes!$G$31:$H$33, 2, FALSE))))</f>
        <v/>
      </c>
      <c r="I126" s="172"/>
    </row>
    <row r="127" spans="1:9" ht="20.100000000000001" customHeight="1" x14ac:dyDescent="0.25">
      <c r="A127" s="38">
        <v>122</v>
      </c>
      <c r="B127" s="173"/>
      <c r="C127" s="173"/>
      <c r="D127" s="135"/>
      <c r="E127" s="135"/>
      <c r="F127" s="135"/>
      <c r="G127" s="182"/>
      <c r="H127" s="110" t="str">
        <f>IF(F127="", "", IF(E127="Billets de train", "", IF(E127="", "", VLOOKUP(F127, Listes!$G$31:$H$33, 2, FALSE))))</f>
        <v/>
      </c>
      <c r="I127" s="172"/>
    </row>
    <row r="128" spans="1:9" ht="20.100000000000001" customHeight="1" x14ac:dyDescent="0.25">
      <c r="A128" s="38">
        <v>123</v>
      </c>
      <c r="B128" s="173"/>
      <c r="C128" s="173"/>
      <c r="D128" s="135"/>
      <c r="E128" s="135"/>
      <c r="F128" s="135"/>
      <c r="G128" s="182"/>
      <c r="H128" s="110" t="str">
        <f>IF(F128="", "", IF(E128="Billets de train", "", IF(E128="", "", VLOOKUP(F128, Listes!$G$31:$H$33, 2, FALSE))))</f>
        <v/>
      </c>
      <c r="I128" s="172"/>
    </row>
    <row r="129" spans="1:9" ht="20.100000000000001" customHeight="1" x14ac:dyDescent="0.25">
      <c r="A129" s="38">
        <v>124</v>
      </c>
      <c r="B129" s="173"/>
      <c r="C129" s="173"/>
      <c r="D129" s="135"/>
      <c r="E129" s="135"/>
      <c r="F129" s="135"/>
      <c r="G129" s="182"/>
      <c r="H129" s="110" t="str">
        <f>IF(F129="", "", IF(E129="Billets de train", "", IF(E129="", "", VLOOKUP(F129, Listes!$G$31:$H$33, 2, FALSE))))</f>
        <v/>
      </c>
      <c r="I129" s="172"/>
    </row>
    <row r="130" spans="1:9" ht="20.100000000000001" customHeight="1" x14ac:dyDescent="0.25">
      <c r="A130" s="38">
        <v>125</v>
      </c>
      <c r="B130" s="173"/>
      <c r="C130" s="173"/>
      <c r="D130" s="135"/>
      <c r="E130" s="135"/>
      <c r="F130" s="135"/>
      <c r="G130" s="182"/>
      <c r="H130" s="110" t="str">
        <f>IF(F130="", "", IF(E130="Billets de train", "", IF(E130="", "", VLOOKUP(F130, Listes!$G$31:$H$33, 2, FALSE))))</f>
        <v/>
      </c>
      <c r="I130" s="172"/>
    </row>
    <row r="131" spans="1:9" ht="20.100000000000001" customHeight="1" x14ac:dyDescent="0.25">
      <c r="A131" s="38">
        <v>126</v>
      </c>
      <c r="B131" s="173"/>
      <c r="C131" s="173"/>
      <c r="D131" s="135"/>
      <c r="E131" s="135"/>
      <c r="F131" s="135"/>
      <c r="G131" s="182"/>
      <c r="H131" s="110" t="str">
        <f>IF(F131="", "", IF(E131="Billets de train", "", IF(E131="", "", VLOOKUP(F131, Listes!$G$31:$H$33, 2, FALSE))))</f>
        <v/>
      </c>
      <c r="I131" s="172"/>
    </row>
    <row r="132" spans="1:9" ht="20.100000000000001" customHeight="1" x14ac:dyDescent="0.25">
      <c r="A132" s="38">
        <v>127</v>
      </c>
      <c r="B132" s="173"/>
      <c r="C132" s="173"/>
      <c r="D132" s="135"/>
      <c r="E132" s="135"/>
      <c r="F132" s="135"/>
      <c r="G132" s="182"/>
      <c r="H132" s="110" t="str">
        <f>IF(F132="", "", IF(E132="Billets de train", "", IF(E132="", "", VLOOKUP(F132, Listes!$G$31:$H$33, 2, FALSE))))</f>
        <v/>
      </c>
      <c r="I132" s="172"/>
    </row>
    <row r="133" spans="1:9" ht="20.100000000000001" customHeight="1" x14ac:dyDescent="0.25">
      <c r="A133" s="38">
        <v>128</v>
      </c>
      <c r="B133" s="173"/>
      <c r="C133" s="173"/>
      <c r="D133" s="135"/>
      <c r="E133" s="135"/>
      <c r="F133" s="135"/>
      <c r="G133" s="182"/>
      <c r="H133" s="110" t="str">
        <f>IF(F133="", "", IF(E133="Billets de train", "", IF(E133="", "", VLOOKUP(F133, Listes!$G$31:$H$33, 2, FALSE))))</f>
        <v/>
      </c>
      <c r="I133" s="172"/>
    </row>
    <row r="134" spans="1:9" ht="20.100000000000001" customHeight="1" x14ac:dyDescent="0.25">
      <c r="A134" s="38">
        <v>129</v>
      </c>
      <c r="B134" s="173"/>
      <c r="C134" s="173"/>
      <c r="D134" s="135"/>
      <c r="E134" s="135"/>
      <c r="F134" s="135"/>
      <c r="G134" s="182"/>
      <c r="H134" s="110" t="str">
        <f>IF(F134="", "", IF(E134="Billets de train", "", IF(E134="", "", VLOOKUP(F134, Listes!$G$31:$H$33, 2, FALSE))))</f>
        <v/>
      </c>
      <c r="I134" s="172"/>
    </row>
    <row r="135" spans="1:9" ht="20.100000000000001" customHeight="1" x14ac:dyDescent="0.25">
      <c r="A135" s="38">
        <v>130</v>
      </c>
      <c r="B135" s="173"/>
      <c r="C135" s="173"/>
      <c r="D135" s="135"/>
      <c r="E135" s="135"/>
      <c r="F135" s="135"/>
      <c r="G135" s="182"/>
      <c r="H135" s="110" t="str">
        <f>IF(F135="", "", IF(E135="Billets de train", "", IF(E135="", "", VLOOKUP(F135, Listes!$G$31:$H$33, 2, FALSE))))</f>
        <v/>
      </c>
      <c r="I135" s="172"/>
    </row>
    <row r="136" spans="1:9" ht="20.100000000000001" customHeight="1" x14ac:dyDescent="0.25">
      <c r="A136" s="38">
        <v>131</v>
      </c>
      <c r="B136" s="173"/>
      <c r="C136" s="173"/>
      <c r="D136" s="135"/>
      <c r="E136" s="135"/>
      <c r="F136" s="135"/>
      <c r="G136" s="182"/>
      <c r="H136" s="110" t="str">
        <f>IF(F136="", "", IF(E136="Billets de train", "", IF(E136="", "", VLOOKUP(F136, Listes!$G$31:$H$33, 2, FALSE))))</f>
        <v/>
      </c>
      <c r="I136" s="172"/>
    </row>
    <row r="137" spans="1:9" ht="20.100000000000001" customHeight="1" x14ac:dyDescent="0.25">
      <c r="A137" s="38">
        <v>132</v>
      </c>
      <c r="B137" s="173"/>
      <c r="C137" s="173"/>
      <c r="D137" s="135"/>
      <c r="E137" s="135"/>
      <c r="F137" s="135"/>
      <c r="G137" s="182"/>
      <c r="H137" s="110" t="str">
        <f>IF(F137="", "", IF(E137="Billets de train", "", IF(E137="", "", VLOOKUP(F137, Listes!$G$31:$H$33, 2, FALSE))))</f>
        <v/>
      </c>
      <c r="I137" s="172"/>
    </row>
    <row r="138" spans="1:9" ht="20.100000000000001" customHeight="1" x14ac:dyDescent="0.25">
      <c r="A138" s="38">
        <v>133</v>
      </c>
      <c r="B138" s="173"/>
      <c r="C138" s="173"/>
      <c r="D138" s="135"/>
      <c r="E138" s="135"/>
      <c r="F138" s="135"/>
      <c r="G138" s="182"/>
      <c r="H138" s="110" t="str">
        <f>IF(F138="", "", IF(E138="Billets de train", "", IF(E138="", "", VLOOKUP(F138, Listes!$G$31:$H$33, 2, FALSE))))</f>
        <v/>
      </c>
      <c r="I138" s="172"/>
    </row>
    <row r="139" spans="1:9" ht="20.100000000000001" customHeight="1" x14ac:dyDescent="0.25">
      <c r="A139" s="38">
        <v>134</v>
      </c>
      <c r="B139" s="173"/>
      <c r="C139" s="173"/>
      <c r="D139" s="135"/>
      <c r="E139" s="135"/>
      <c r="F139" s="135"/>
      <c r="G139" s="182"/>
      <c r="H139" s="110" t="str">
        <f>IF(F139="", "", IF(E139="Billets de train", "", IF(E139="", "", VLOOKUP(F139, Listes!$G$31:$H$33, 2, FALSE))))</f>
        <v/>
      </c>
      <c r="I139" s="172"/>
    </row>
    <row r="140" spans="1:9" ht="20.100000000000001" customHeight="1" x14ac:dyDescent="0.25">
      <c r="A140" s="38">
        <v>135</v>
      </c>
      <c r="B140" s="173"/>
      <c r="C140" s="173"/>
      <c r="D140" s="135"/>
      <c r="E140" s="135"/>
      <c r="F140" s="135"/>
      <c r="G140" s="182"/>
      <c r="H140" s="110" t="str">
        <f>IF(F140="", "", IF(E140="Billets de train", "", IF(E140="", "", VLOOKUP(F140, Listes!$G$31:$H$33, 2, FALSE))))</f>
        <v/>
      </c>
      <c r="I140" s="172"/>
    </row>
    <row r="141" spans="1:9" ht="20.100000000000001" customHeight="1" x14ac:dyDescent="0.25">
      <c r="A141" s="38">
        <v>136</v>
      </c>
      <c r="B141" s="173"/>
      <c r="C141" s="173"/>
      <c r="D141" s="135"/>
      <c r="E141" s="135"/>
      <c r="F141" s="135"/>
      <c r="G141" s="182"/>
      <c r="H141" s="110" t="str">
        <f>IF(F141="", "", IF(E141="Billets de train", "", IF(E141="", "", VLOOKUP(F141, Listes!$G$31:$H$33, 2, FALSE))))</f>
        <v/>
      </c>
      <c r="I141" s="172"/>
    </row>
    <row r="142" spans="1:9" ht="20.100000000000001" customHeight="1" x14ac:dyDescent="0.25">
      <c r="A142" s="38">
        <v>137</v>
      </c>
      <c r="B142" s="173"/>
      <c r="C142" s="173"/>
      <c r="D142" s="135"/>
      <c r="E142" s="135"/>
      <c r="F142" s="135"/>
      <c r="G142" s="182"/>
      <c r="H142" s="110" t="str">
        <f>IF(F142="", "", IF(E142="Billets de train", "", IF(E142="", "", VLOOKUP(F142, Listes!$G$31:$H$33, 2, FALSE))))</f>
        <v/>
      </c>
      <c r="I142" s="172"/>
    </row>
    <row r="143" spans="1:9" ht="20.100000000000001" customHeight="1" x14ac:dyDescent="0.25">
      <c r="A143" s="38">
        <v>138</v>
      </c>
      <c r="B143" s="173"/>
      <c r="C143" s="173"/>
      <c r="D143" s="135"/>
      <c r="E143" s="135"/>
      <c r="F143" s="135"/>
      <c r="G143" s="182"/>
      <c r="H143" s="110" t="str">
        <f>IF(F143="", "", IF(E143="Billets de train", "", IF(E143="", "", VLOOKUP(F143, Listes!$G$31:$H$33, 2, FALSE))))</f>
        <v/>
      </c>
      <c r="I143" s="172"/>
    </row>
    <row r="144" spans="1:9" ht="20.100000000000001" customHeight="1" x14ac:dyDescent="0.25">
      <c r="A144" s="38">
        <v>139</v>
      </c>
      <c r="B144" s="173"/>
      <c r="C144" s="173"/>
      <c r="D144" s="135"/>
      <c r="E144" s="135"/>
      <c r="F144" s="135"/>
      <c r="G144" s="182"/>
      <c r="H144" s="110" t="str">
        <f>IF(F144="", "", IF(E144="Billets de train", "", IF(E144="", "", VLOOKUP(F144, Listes!$G$31:$H$33, 2, FALSE))))</f>
        <v/>
      </c>
      <c r="I144" s="172"/>
    </row>
    <row r="145" spans="1:9" ht="20.100000000000001" customHeight="1" x14ac:dyDescent="0.25">
      <c r="A145" s="38">
        <v>140</v>
      </c>
      <c r="B145" s="173"/>
      <c r="C145" s="173"/>
      <c r="D145" s="135"/>
      <c r="E145" s="135"/>
      <c r="F145" s="135"/>
      <c r="G145" s="182"/>
      <c r="H145" s="110" t="str">
        <f>IF(F145="", "", IF(E145="Billets de train", "", IF(E145="", "", VLOOKUP(F145, Listes!$G$31:$H$33, 2, FALSE))))</f>
        <v/>
      </c>
      <c r="I145" s="172"/>
    </row>
    <row r="146" spans="1:9" ht="20.100000000000001" customHeight="1" x14ac:dyDescent="0.25">
      <c r="A146" s="38">
        <v>141</v>
      </c>
      <c r="B146" s="173"/>
      <c r="C146" s="173"/>
      <c r="D146" s="135"/>
      <c r="E146" s="135"/>
      <c r="F146" s="135"/>
      <c r="G146" s="182"/>
      <c r="H146" s="110" t="str">
        <f>IF(F146="", "", IF(E146="Billets de train", "", IF(E146="", "", VLOOKUP(F146, Listes!$G$31:$H$33, 2, FALSE))))</f>
        <v/>
      </c>
      <c r="I146" s="172"/>
    </row>
    <row r="147" spans="1:9" ht="20.100000000000001" customHeight="1" x14ac:dyDescent="0.25">
      <c r="A147" s="38">
        <v>142</v>
      </c>
      <c r="B147" s="173"/>
      <c r="C147" s="173"/>
      <c r="D147" s="135"/>
      <c r="E147" s="135"/>
      <c r="F147" s="135"/>
      <c r="G147" s="182"/>
      <c r="H147" s="110" t="str">
        <f>IF(F147="", "", IF(E147="Billets de train", "", IF(E147="", "", VLOOKUP(F147, Listes!$G$31:$H$33, 2, FALSE))))</f>
        <v/>
      </c>
      <c r="I147" s="172"/>
    </row>
    <row r="148" spans="1:9" ht="20.100000000000001" customHeight="1" x14ac:dyDescent="0.25">
      <c r="A148" s="38">
        <v>143</v>
      </c>
      <c r="B148" s="173"/>
      <c r="C148" s="173"/>
      <c r="D148" s="135"/>
      <c r="E148" s="135"/>
      <c r="F148" s="135"/>
      <c r="G148" s="182"/>
      <c r="H148" s="110" t="str">
        <f>IF(F148="", "", IF(E148="Billets de train", "", IF(E148="", "", VLOOKUP(F148, Listes!$G$31:$H$33, 2, FALSE))))</f>
        <v/>
      </c>
      <c r="I148" s="172"/>
    </row>
    <row r="149" spans="1:9" ht="20.100000000000001" customHeight="1" x14ac:dyDescent="0.25">
      <c r="A149" s="38">
        <v>144</v>
      </c>
      <c r="B149" s="173"/>
      <c r="C149" s="173"/>
      <c r="D149" s="135"/>
      <c r="E149" s="135"/>
      <c r="F149" s="135"/>
      <c r="G149" s="182"/>
      <c r="H149" s="110" t="str">
        <f>IF(F149="", "", IF(E149="Billets de train", "", IF(E149="", "", VLOOKUP(F149, Listes!$G$31:$H$33, 2, FALSE))))</f>
        <v/>
      </c>
      <c r="I149" s="172"/>
    </row>
    <row r="150" spans="1:9" ht="20.100000000000001" customHeight="1" x14ac:dyDescent="0.25">
      <c r="A150" s="38">
        <v>145</v>
      </c>
      <c r="B150" s="173"/>
      <c r="C150" s="173"/>
      <c r="D150" s="135"/>
      <c r="E150" s="135"/>
      <c r="F150" s="135"/>
      <c r="G150" s="182"/>
      <c r="H150" s="110" t="str">
        <f>IF(F150="", "", IF(E150="Billets de train", "", IF(E150="", "", VLOOKUP(F150, Listes!$G$31:$H$33, 2, FALSE))))</f>
        <v/>
      </c>
      <c r="I150" s="172"/>
    </row>
    <row r="151" spans="1:9" ht="20.100000000000001" customHeight="1" x14ac:dyDescent="0.25">
      <c r="A151" s="38">
        <v>146</v>
      </c>
      <c r="B151" s="173"/>
      <c r="C151" s="173"/>
      <c r="D151" s="135"/>
      <c r="E151" s="135"/>
      <c r="F151" s="135"/>
      <c r="G151" s="182"/>
      <c r="H151" s="110" t="str">
        <f>IF(F151="", "", IF(E151="Billets de train", "", IF(E151="", "", VLOOKUP(F151, Listes!$G$31:$H$33, 2, FALSE))))</f>
        <v/>
      </c>
      <c r="I151" s="172"/>
    </row>
    <row r="152" spans="1:9" ht="20.100000000000001" customHeight="1" x14ac:dyDescent="0.25">
      <c r="A152" s="38">
        <v>147</v>
      </c>
      <c r="B152" s="173"/>
      <c r="C152" s="173"/>
      <c r="D152" s="135"/>
      <c r="E152" s="135"/>
      <c r="F152" s="135"/>
      <c r="G152" s="182"/>
      <c r="H152" s="110" t="str">
        <f>IF(F152="", "", IF(E152="Billets de train", "", IF(E152="", "", VLOOKUP(F152, Listes!$G$31:$H$33, 2, FALSE))))</f>
        <v/>
      </c>
      <c r="I152" s="172"/>
    </row>
    <row r="153" spans="1:9" ht="20.100000000000001" customHeight="1" x14ac:dyDescent="0.25">
      <c r="A153" s="38">
        <v>148</v>
      </c>
      <c r="B153" s="173"/>
      <c r="C153" s="173"/>
      <c r="D153" s="135"/>
      <c r="E153" s="135"/>
      <c r="F153" s="135"/>
      <c r="G153" s="182"/>
      <c r="H153" s="110" t="str">
        <f>IF(F153="", "", IF(E153="Billets de train", "", IF(E153="", "", VLOOKUP(F153, Listes!$G$31:$H$33, 2, FALSE))))</f>
        <v/>
      </c>
      <c r="I153" s="172"/>
    </row>
    <row r="154" spans="1:9" ht="20.100000000000001" customHeight="1" x14ac:dyDescent="0.25">
      <c r="A154" s="38">
        <v>149</v>
      </c>
      <c r="B154" s="173"/>
      <c r="C154" s="173"/>
      <c r="D154" s="135"/>
      <c r="E154" s="135"/>
      <c r="F154" s="135"/>
      <c r="G154" s="182"/>
      <c r="H154" s="110" t="str">
        <f>IF(F154="", "", IF(E154="Billets de train", "", IF(E154="", "", VLOOKUP(F154, Listes!$G$31:$H$33, 2, FALSE))))</f>
        <v/>
      </c>
      <c r="I154" s="172"/>
    </row>
    <row r="155" spans="1:9" ht="20.100000000000001" customHeight="1" x14ac:dyDescent="0.25">
      <c r="A155" s="38">
        <v>150</v>
      </c>
      <c r="B155" s="173"/>
      <c r="C155" s="173"/>
      <c r="D155" s="135"/>
      <c r="E155" s="135"/>
      <c r="F155" s="135"/>
      <c r="G155" s="182"/>
      <c r="H155" s="110" t="str">
        <f>IF(F155="", "", IF(E155="Billets de train", "", IF(E155="", "", VLOOKUP(F155, Listes!$G$31:$H$33, 2, FALSE))))</f>
        <v/>
      </c>
      <c r="I155" s="172"/>
    </row>
    <row r="156" spans="1:9" ht="20.100000000000001" customHeight="1" x14ac:dyDescent="0.25">
      <c r="A156" s="38">
        <v>151</v>
      </c>
      <c r="B156" s="173"/>
      <c r="C156" s="173"/>
      <c r="D156" s="135"/>
      <c r="E156" s="135"/>
      <c r="F156" s="135"/>
      <c r="G156" s="182"/>
      <c r="H156" s="110" t="str">
        <f>IF(F156="", "", IF(E156="Billets de train", "", IF(E156="", "", VLOOKUP(F156, Listes!$G$31:$H$33, 2, FALSE))))</f>
        <v/>
      </c>
      <c r="I156" s="172"/>
    </row>
    <row r="157" spans="1:9" ht="20.100000000000001" customHeight="1" x14ac:dyDescent="0.25">
      <c r="A157" s="38">
        <v>152</v>
      </c>
      <c r="B157" s="173"/>
      <c r="C157" s="173"/>
      <c r="D157" s="135"/>
      <c r="E157" s="135"/>
      <c r="F157" s="135"/>
      <c r="G157" s="182"/>
      <c r="H157" s="110" t="str">
        <f>IF(F157="", "", IF(E157="Billets de train", "", IF(E157="", "", VLOOKUP(F157, Listes!$G$31:$H$33, 2, FALSE))))</f>
        <v/>
      </c>
      <c r="I157" s="172"/>
    </row>
    <row r="158" spans="1:9" ht="20.100000000000001" customHeight="1" x14ac:dyDescent="0.25">
      <c r="A158" s="38">
        <v>153</v>
      </c>
      <c r="B158" s="173"/>
      <c r="C158" s="173"/>
      <c r="D158" s="135"/>
      <c r="E158" s="135"/>
      <c r="F158" s="135"/>
      <c r="G158" s="182"/>
      <c r="H158" s="110" t="str">
        <f>IF(F158="", "", IF(E158="Billets de train", "", IF(E158="", "", VLOOKUP(F158, Listes!$G$31:$H$33, 2, FALSE))))</f>
        <v/>
      </c>
      <c r="I158" s="172"/>
    </row>
    <row r="159" spans="1:9" ht="20.100000000000001" customHeight="1" x14ac:dyDescent="0.25">
      <c r="A159" s="38">
        <v>154</v>
      </c>
      <c r="B159" s="173"/>
      <c r="C159" s="173"/>
      <c r="D159" s="135"/>
      <c r="E159" s="135"/>
      <c r="F159" s="135"/>
      <c r="G159" s="182"/>
      <c r="H159" s="110" t="str">
        <f>IF(F159="", "", IF(E159="Billets de train", "", IF(E159="", "", VLOOKUP(F159, Listes!$G$31:$H$33, 2, FALSE))))</f>
        <v/>
      </c>
      <c r="I159" s="172"/>
    </row>
    <row r="160" spans="1:9" ht="20.100000000000001" customHeight="1" x14ac:dyDescent="0.25">
      <c r="A160" s="38">
        <v>155</v>
      </c>
      <c r="B160" s="173"/>
      <c r="C160" s="173"/>
      <c r="D160" s="135"/>
      <c r="E160" s="135"/>
      <c r="F160" s="135"/>
      <c r="G160" s="182"/>
      <c r="H160" s="110" t="str">
        <f>IF(F160="", "", IF(E160="Billets de train", "", IF(E160="", "", VLOOKUP(F160, Listes!$G$31:$H$33, 2, FALSE))))</f>
        <v/>
      </c>
      <c r="I160" s="172"/>
    </row>
    <row r="161" spans="1:9" ht="20.100000000000001" customHeight="1" x14ac:dyDescent="0.25">
      <c r="A161" s="38">
        <v>156</v>
      </c>
      <c r="B161" s="173"/>
      <c r="C161" s="173"/>
      <c r="D161" s="135"/>
      <c r="E161" s="135"/>
      <c r="F161" s="135"/>
      <c r="G161" s="182"/>
      <c r="H161" s="110" t="str">
        <f>IF(F161="", "", IF(E161="Billets de train", "", IF(E161="", "", VLOOKUP(F161, Listes!$G$31:$H$33, 2, FALSE))))</f>
        <v/>
      </c>
      <c r="I161" s="172"/>
    </row>
    <row r="162" spans="1:9" ht="20.100000000000001" customHeight="1" x14ac:dyDescent="0.25">
      <c r="A162" s="38">
        <v>157</v>
      </c>
      <c r="B162" s="173"/>
      <c r="C162" s="173"/>
      <c r="D162" s="135"/>
      <c r="E162" s="135"/>
      <c r="F162" s="135"/>
      <c r="G162" s="182"/>
      <c r="H162" s="110" t="str">
        <f>IF(F162="", "", IF(E162="Billets de train", "", IF(E162="", "", VLOOKUP(F162, Listes!$G$31:$H$33, 2, FALSE))))</f>
        <v/>
      </c>
      <c r="I162" s="172"/>
    </row>
    <row r="163" spans="1:9" ht="20.100000000000001" customHeight="1" x14ac:dyDescent="0.25">
      <c r="A163" s="38">
        <v>158</v>
      </c>
      <c r="B163" s="173"/>
      <c r="C163" s="173"/>
      <c r="D163" s="135"/>
      <c r="E163" s="135"/>
      <c r="F163" s="135"/>
      <c r="G163" s="182"/>
      <c r="H163" s="110" t="str">
        <f>IF(F163="", "", IF(E163="Billets de train", "", IF(E163="", "", VLOOKUP(F163, Listes!$G$31:$H$33, 2, FALSE))))</f>
        <v/>
      </c>
      <c r="I163" s="172"/>
    </row>
    <row r="164" spans="1:9" ht="20.100000000000001" customHeight="1" x14ac:dyDescent="0.25">
      <c r="A164" s="38">
        <v>159</v>
      </c>
      <c r="B164" s="173"/>
      <c r="C164" s="173"/>
      <c r="D164" s="135"/>
      <c r="E164" s="135"/>
      <c r="F164" s="135"/>
      <c r="G164" s="182"/>
      <c r="H164" s="110" t="str">
        <f>IF(F164="", "", IF(E164="Billets de train", "", IF(E164="", "", VLOOKUP(F164, Listes!$G$31:$H$33, 2, FALSE))))</f>
        <v/>
      </c>
      <c r="I164" s="172"/>
    </row>
    <row r="165" spans="1:9" ht="20.100000000000001" customHeight="1" x14ac:dyDescent="0.25">
      <c r="A165" s="38">
        <v>160</v>
      </c>
      <c r="B165" s="173"/>
      <c r="C165" s="173"/>
      <c r="D165" s="135"/>
      <c r="E165" s="135"/>
      <c r="F165" s="135"/>
      <c r="G165" s="182"/>
      <c r="H165" s="110" t="str">
        <f>IF(F165="", "", IF(E165="Billets de train", "", IF(E165="", "", VLOOKUP(F165, Listes!$G$31:$H$33, 2, FALSE))))</f>
        <v/>
      </c>
      <c r="I165" s="172"/>
    </row>
    <row r="166" spans="1:9" ht="20.100000000000001" customHeight="1" x14ac:dyDescent="0.25">
      <c r="A166" s="38">
        <v>161</v>
      </c>
      <c r="B166" s="173"/>
      <c r="C166" s="173"/>
      <c r="D166" s="135"/>
      <c r="E166" s="135"/>
      <c r="F166" s="135"/>
      <c r="G166" s="182"/>
      <c r="H166" s="110" t="str">
        <f>IF(F166="", "", IF(E166="Billets de train", "", IF(E166="", "", VLOOKUP(F166, Listes!$G$31:$H$33, 2, FALSE))))</f>
        <v/>
      </c>
      <c r="I166" s="172"/>
    </row>
    <row r="167" spans="1:9" ht="20.100000000000001" customHeight="1" x14ac:dyDescent="0.25">
      <c r="A167" s="38">
        <v>162</v>
      </c>
      <c r="B167" s="173"/>
      <c r="C167" s="173"/>
      <c r="D167" s="135"/>
      <c r="E167" s="135"/>
      <c r="F167" s="135"/>
      <c r="G167" s="182"/>
      <c r="H167" s="110" t="str">
        <f>IF(F167="", "", IF(E167="Billets de train", "", IF(E167="", "", VLOOKUP(F167, Listes!$G$31:$H$33, 2, FALSE))))</f>
        <v/>
      </c>
      <c r="I167" s="172"/>
    </row>
    <row r="168" spans="1:9" ht="20.100000000000001" customHeight="1" x14ac:dyDescent="0.25">
      <c r="A168" s="38">
        <v>163</v>
      </c>
      <c r="B168" s="173"/>
      <c r="C168" s="173"/>
      <c r="D168" s="135"/>
      <c r="E168" s="135"/>
      <c r="F168" s="135"/>
      <c r="G168" s="182"/>
      <c r="H168" s="110" t="str">
        <f>IF(F168="", "", IF(E168="Billets de train", "", IF(E168="", "", VLOOKUP(F168, Listes!$G$31:$H$33, 2, FALSE))))</f>
        <v/>
      </c>
      <c r="I168" s="172"/>
    </row>
    <row r="169" spans="1:9" ht="20.100000000000001" customHeight="1" x14ac:dyDescent="0.25">
      <c r="A169" s="38">
        <v>164</v>
      </c>
      <c r="B169" s="173"/>
      <c r="C169" s="173"/>
      <c r="D169" s="135"/>
      <c r="E169" s="135"/>
      <c r="F169" s="135"/>
      <c r="G169" s="182"/>
      <c r="H169" s="110" t="str">
        <f>IF(F169="", "", IF(E169="Billets de train", "", IF(E169="", "", VLOOKUP(F169, Listes!$G$31:$H$33, 2, FALSE))))</f>
        <v/>
      </c>
      <c r="I169" s="172"/>
    </row>
    <row r="170" spans="1:9" ht="20.100000000000001" customHeight="1" x14ac:dyDescent="0.25">
      <c r="A170" s="38">
        <v>165</v>
      </c>
      <c r="B170" s="173"/>
      <c r="C170" s="173"/>
      <c r="D170" s="135"/>
      <c r="E170" s="135"/>
      <c r="F170" s="135"/>
      <c r="G170" s="182"/>
      <c r="H170" s="110" t="str">
        <f>IF(F170="", "", IF(E170="Billets de train", "", IF(E170="", "", VLOOKUP(F170, Listes!$G$31:$H$33, 2, FALSE))))</f>
        <v/>
      </c>
      <c r="I170" s="172"/>
    </row>
    <row r="171" spans="1:9" ht="20.100000000000001" customHeight="1" x14ac:dyDescent="0.25">
      <c r="A171" s="38">
        <v>166</v>
      </c>
      <c r="B171" s="173"/>
      <c r="C171" s="173"/>
      <c r="D171" s="135"/>
      <c r="E171" s="135"/>
      <c r="F171" s="135"/>
      <c r="G171" s="182"/>
      <c r="H171" s="110" t="str">
        <f>IF(F171="", "", IF(E171="Billets de train", "", IF(E171="", "", VLOOKUP(F171, Listes!$G$31:$H$33, 2, FALSE))))</f>
        <v/>
      </c>
      <c r="I171" s="172"/>
    </row>
    <row r="172" spans="1:9" ht="20.100000000000001" customHeight="1" x14ac:dyDescent="0.25">
      <c r="A172" s="38">
        <v>167</v>
      </c>
      <c r="B172" s="173"/>
      <c r="C172" s="173"/>
      <c r="D172" s="135"/>
      <c r="E172" s="135"/>
      <c r="F172" s="135"/>
      <c r="G172" s="182"/>
      <c r="H172" s="110" t="str">
        <f>IF(F172="", "", IF(E172="Billets de train", "", IF(E172="", "", VLOOKUP(F172, Listes!$G$31:$H$33, 2, FALSE))))</f>
        <v/>
      </c>
      <c r="I172" s="172"/>
    </row>
    <row r="173" spans="1:9" ht="20.100000000000001" customHeight="1" x14ac:dyDescent="0.25">
      <c r="A173" s="38">
        <v>168</v>
      </c>
      <c r="B173" s="173"/>
      <c r="C173" s="173"/>
      <c r="D173" s="135"/>
      <c r="E173" s="135"/>
      <c r="F173" s="135"/>
      <c r="G173" s="182"/>
      <c r="H173" s="110" t="str">
        <f>IF(F173="", "", IF(E173="Billets de train", "", IF(E173="", "", VLOOKUP(F173, Listes!$G$31:$H$33, 2, FALSE))))</f>
        <v/>
      </c>
      <c r="I173" s="172"/>
    </row>
    <row r="174" spans="1:9" ht="20.100000000000001" customHeight="1" x14ac:dyDescent="0.25">
      <c r="A174" s="38">
        <v>169</v>
      </c>
      <c r="B174" s="173"/>
      <c r="C174" s="173"/>
      <c r="D174" s="135"/>
      <c r="E174" s="135"/>
      <c r="F174" s="135"/>
      <c r="G174" s="182"/>
      <c r="H174" s="110" t="str">
        <f>IF(F174="", "", IF(E174="Billets de train", "", IF(E174="", "", VLOOKUP(F174, Listes!$G$31:$H$33, 2, FALSE))))</f>
        <v/>
      </c>
      <c r="I174" s="172"/>
    </row>
    <row r="175" spans="1:9" ht="20.100000000000001" customHeight="1" x14ac:dyDescent="0.25">
      <c r="A175" s="38">
        <v>170</v>
      </c>
      <c r="B175" s="173"/>
      <c r="C175" s="173"/>
      <c r="D175" s="135"/>
      <c r="E175" s="135"/>
      <c r="F175" s="135"/>
      <c r="G175" s="182"/>
      <c r="H175" s="110" t="str">
        <f>IF(F175="", "", IF(E175="Billets de train", "", IF(E175="", "", VLOOKUP(F175, Listes!$G$31:$H$33, 2, FALSE))))</f>
        <v/>
      </c>
      <c r="I175" s="172"/>
    </row>
    <row r="176" spans="1:9" ht="20.100000000000001" customHeight="1" x14ac:dyDescent="0.25">
      <c r="A176" s="38">
        <v>171</v>
      </c>
      <c r="B176" s="173"/>
      <c r="C176" s="173"/>
      <c r="D176" s="135"/>
      <c r="E176" s="135"/>
      <c r="F176" s="135"/>
      <c r="G176" s="182"/>
      <c r="H176" s="110" t="str">
        <f>IF(F176="", "", IF(E176="Billets de train", "", IF(E176="", "", VLOOKUP(F176, Listes!$G$31:$H$33, 2, FALSE))))</f>
        <v/>
      </c>
      <c r="I176" s="172"/>
    </row>
    <row r="177" spans="1:9" ht="20.100000000000001" customHeight="1" x14ac:dyDescent="0.25">
      <c r="A177" s="38">
        <v>172</v>
      </c>
      <c r="B177" s="173"/>
      <c r="C177" s="173"/>
      <c r="D177" s="135"/>
      <c r="E177" s="135"/>
      <c r="F177" s="135"/>
      <c r="G177" s="182"/>
      <c r="H177" s="110" t="str">
        <f>IF(F177="", "", IF(E177="Billets de train", "", IF(E177="", "", VLOOKUP(F177, Listes!$G$31:$H$33, 2, FALSE))))</f>
        <v/>
      </c>
      <c r="I177" s="172"/>
    </row>
    <row r="178" spans="1:9" ht="20.100000000000001" customHeight="1" x14ac:dyDescent="0.25">
      <c r="A178" s="38">
        <v>173</v>
      </c>
      <c r="B178" s="173"/>
      <c r="C178" s="173"/>
      <c r="D178" s="135"/>
      <c r="E178" s="135"/>
      <c r="F178" s="135"/>
      <c r="G178" s="182"/>
      <c r="H178" s="110" t="str">
        <f>IF(F178="", "", IF(E178="Billets de train", "", IF(E178="", "", VLOOKUP(F178, Listes!$G$31:$H$33, 2, FALSE))))</f>
        <v/>
      </c>
      <c r="I178" s="172"/>
    </row>
    <row r="179" spans="1:9" ht="20.100000000000001" customHeight="1" x14ac:dyDescent="0.25">
      <c r="A179" s="38">
        <v>174</v>
      </c>
      <c r="B179" s="173"/>
      <c r="C179" s="173"/>
      <c r="D179" s="135"/>
      <c r="E179" s="135"/>
      <c r="F179" s="135"/>
      <c r="G179" s="182"/>
      <c r="H179" s="110" t="str">
        <f>IF(F179="", "", IF(E179="Billets de train", "", IF(E179="", "", VLOOKUP(F179, Listes!$G$31:$H$33, 2, FALSE))))</f>
        <v/>
      </c>
      <c r="I179" s="172"/>
    </row>
    <row r="180" spans="1:9" ht="20.100000000000001" customHeight="1" x14ac:dyDescent="0.25">
      <c r="A180" s="38">
        <v>175</v>
      </c>
      <c r="B180" s="173"/>
      <c r="C180" s="173"/>
      <c r="D180" s="135"/>
      <c r="E180" s="135"/>
      <c r="F180" s="135"/>
      <c r="G180" s="182"/>
      <c r="H180" s="110" t="str">
        <f>IF(F180="", "", IF(E180="Billets de train", "", IF(E180="", "", VLOOKUP(F180, Listes!$G$31:$H$33, 2, FALSE))))</f>
        <v/>
      </c>
      <c r="I180" s="172"/>
    </row>
    <row r="181" spans="1:9" ht="20.100000000000001" customHeight="1" x14ac:dyDescent="0.25">
      <c r="A181" s="38">
        <v>176</v>
      </c>
      <c r="B181" s="173"/>
      <c r="C181" s="173"/>
      <c r="D181" s="135"/>
      <c r="E181" s="135"/>
      <c r="F181" s="135"/>
      <c r="G181" s="182"/>
      <c r="H181" s="110" t="str">
        <f>IF(F181="", "", IF(E181="Billets de train", "", IF(E181="", "", VLOOKUP(F181, Listes!$G$31:$H$33, 2, FALSE))))</f>
        <v/>
      </c>
      <c r="I181" s="172"/>
    </row>
    <row r="182" spans="1:9" ht="20.100000000000001" customHeight="1" x14ac:dyDescent="0.25">
      <c r="A182" s="38">
        <v>177</v>
      </c>
      <c r="B182" s="173"/>
      <c r="C182" s="173"/>
      <c r="D182" s="135"/>
      <c r="E182" s="135"/>
      <c r="F182" s="135"/>
      <c r="G182" s="182"/>
      <c r="H182" s="110" t="str">
        <f>IF(F182="", "", IF(E182="Billets de train", "", IF(E182="", "", VLOOKUP(F182, Listes!$G$31:$H$33, 2, FALSE))))</f>
        <v/>
      </c>
      <c r="I182" s="172"/>
    </row>
    <row r="183" spans="1:9" ht="20.100000000000001" customHeight="1" x14ac:dyDescent="0.25">
      <c r="A183" s="38">
        <v>178</v>
      </c>
      <c r="B183" s="173"/>
      <c r="C183" s="173"/>
      <c r="D183" s="135"/>
      <c r="E183" s="135"/>
      <c r="F183" s="135"/>
      <c r="G183" s="182"/>
      <c r="H183" s="110" t="str">
        <f>IF(F183="", "", IF(E183="Billets de train", "", IF(E183="", "", VLOOKUP(F183, Listes!$G$31:$H$33, 2, FALSE))))</f>
        <v/>
      </c>
      <c r="I183" s="172"/>
    </row>
    <row r="184" spans="1:9" ht="20.100000000000001" customHeight="1" x14ac:dyDescent="0.25">
      <c r="A184" s="38">
        <v>179</v>
      </c>
      <c r="B184" s="173"/>
      <c r="C184" s="173"/>
      <c r="D184" s="135"/>
      <c r="E184" s="135"/>
      <c r="F184" s="135"/>
      <c r="G184" s="182"/>
      <c r="H184" s="110" t="str">
        <f>IF(F184="", "", IF(E184="Billets de train", "", IF(E184="", "", VLOOKUP(F184, Listes!$G$31:$H$33, 2, FALSE))))</f>
        <v/>
      </c>
      <c r="I184" s="172"/>
    </row>
    <row r="185" spans="1:9" ht="20.100000000000001" customHeight="1" x14ac:dyDescent="0.25">
      <c r="A185" s="38">
        <v>180</v>
      </c>
      <c r="B185" s="173"/>
      <c r="C185" s="173"/>
      <c r="D185" s="135"/>
      <c r="E185" s="135"/>
      <c r="F185" s="135"/>
      <c r="G185" s="182"/>
      <c r="H185" s="110" t="str">
        <f>IF(F185="", "", IF(E185="Billets de train", "", IF(E185="", "", VLOOKUP(F185, Listes!$G$31:$H$33, 2, FALSE))))</f>
        <v/>
      </c>
      <c r="I185" s="172"/>
    </row>
    <row r="186" spans="1:9" ht="20.100000000000001" customHeight="1" x14ac:dyDescent="0.25">
      <c r="A186" s="38">
        <v>181</v>
      </c>
      <c r="B186" s="173"/>
      <c r="C186" s="173"/>
      <c r="D186" s="135"/>
      <c r="E186" s="135"/>
      <c r="F186" s="135"/>
      <c r="G186" s="182"/>
      <c r="H186" s="110" t="str">
        <f>IF(F186="", "", IF(E186="Billets de train", "", IF(E186="", "", VLOOKUP(F186, Listes!$G$31:$H$33, 2, FALSE))))</f>
        <v/>
      </c>
      <c r="I186" s="172"/>
    </row>
    <row r="187" spans="1:9" ht="20.100000000000001" customHeight="1" x14ac:dyDescent="0.25">
      <c r="A187" s="38">
        <v>182</v>
      </c>
      <c r="B187" s="173"/>
      <c r="C187" s="173"/>
      <c r="D187" s="135"/>
      <c r="E187" s="135"/>
      <c r="F187" s="135"/>
      <c r="G187" s="182"/>
      <c r="H187" s="110" t="str">
        <f>IF(F187="", "", IF(E187="Billets de train", "", IF(E187="", "", VLOOKUP(F187, Listes!$G$31:$H$33, 2, FALSE))))</f>
        <v/>
      </c>
      <c r="I187" s="172"/>
    </row>
    <row r="188" spans="1:9" ht="20.100000000000001" customHeight="1" x14ac:dyDescent="0.25">
      <c r="A188" s="38">
        <v>183</v>
      </c>
      <c r="B188" s="173"/>
      <c r="C188" s="173"/>
      <c r="D188" s="135"/>
      <c r="E188" s="135"/>
      <c r="F188" s="135"/>
      <c r="G188" s="182"/>
      <c r="H188" s="110" t="str">
        <f>IF(F188="", "", IF(E188="Billets de train", "", IF(E188="", "", VLOOKUP(F188, Listes!$G$31:$H$33, 2, FALSE))))</f>
        <v/>
      </c>
      <c r="I188" s="172"/>
    </row>
    <row r="189" spans="1:9" ht="20.100000000000001" customHeight="1" x14ac:dyDescent="0.25">
      <c r="A189" s="38">
        <v>184</v>
      </c>
      <c r="B189" s="173"/>
      <c r="C189" s="173"/>
      <c r="D189" s="135"/>
      <c r="E189" s="135"/>
      <c r="F189" s="135"/>
      <c r="G189" s="182"/>
      <c r="H189" s="110" t="str">
        <f>IF(F189="", "", IF(E189="Billets de train", "", IF(E189="", "", VLOOKUP(F189, Listes!$G$31:$H$33, 2, FALSE))))</f>
        <v/>
      </c>
      <c r="I189" s="172"/>
    </row>
    <row r="190" spans="1:9" ht="20.100000000000001" customHeight="1" x14ac:dyDescent="0.25">
      <c r="A190" s="38">
        <v>185</v>
      </c>
      <c r="B190" s="173"/>
      <c r="C190" s="173"/>
      <c r="D190" s="135"/>
      <c r="E190" s="135"/>
      <c r="F190" s="135"/>
      <c r="G190" s="182"/>
      <c r="H190" s="110" t="str">
        <f>IF(F190="", "", IF(E190="Billets de train", "", IF(E190="", "", VLOOKUP(F190, Listes!$G$31:$H$33, 2, FALSE))))</f>
        <v/>
      </c>
      <c r="I190" s="172"/>
    </row>
    <row r="191" spans="1:9" ht="20.100000000000001" customHeight="1" x14ac:dyDescent="0.25">
      <c r="A191" s="38">
        <v>186</v>
      </c>
      <c r="B191" s="173"/>
      <c r="C191" s="173"/>
      <c r="D191" s="135"/>
      <c r="E191" s="135"/>
      <c r="F191" s="135"/>
      <c r="G191" s="182"/>
      <c r="H191" s="110" t="str">
        <f>IF(F191="", "", IF(E191="Billets de train", "", IF(E191="", "", VLOOKUP(F191, Listes!$G$31:$H$33, 2, FALSE))))</f>
        <v/>
      </c>
      <c r="I191" s="172"/>
    </row>
    <row r="192" spans="1:9" ht="20.100000000000001" customHeight="1" x14ac:dyDescent="0.25">
      <c r="A192" s="38">
        <v>187</v>
      </c>
      <c r="B192" s="173"/>
      <c r="C192" s="173"/>
      <c r="D192" s="135"/>
      <c r="E192" s="135"/>
      <c r="F192" s="135"/>
      <c r="G192" s="182"/>
      <c r="H192" s="110" t="str">
        <f>IF(F192="", "", IF(E192="Billets de train", "", IF(E192="", "", VLOOKUP(F192, Listes!$G$31:$H$33, 2, FALSE))))</f>
        <v/>
      </c>
      <c r="I192" s="172"/>
    </row>
    <row r="193" spans="1:9" ht="20.100000000000001" customHeight="1" x14ac:dyDescent="0.25">
      <c r="A193" s="38">
        <v>188</v>
      </c>
      <c r="B193" s="173"/>
      <c r="C193" s="173"/>
      <c r="D193" s="135"/>
      <c r="E193" s="135"/>
      <c r="F193" s="135"/>
      <c r="G193" s="182"/>
      <c r="H193" s="110" t="str">
        <f>IF(F193="", "", IF(E193="Billets de train", "", IF(E193="", "", VLOOKUP(F193, Listes!$G$31:$H$33, 2, FALSE))))</f>
        <v/>
      </c>
      <c r="I193" s="172"/>
    </row>
    <row r="194" spans="1:9" ht="20.100000000000001" customHeight="1" x14ac:dyDescent="0.25">
      <c r="A194" s="38">
        <v>189</v>
      </c>
      <c r="B194" s="173"/>
      <c r="C194" s="173"/>
      <c r="D194" s="135"/>
      <c r="E194" s="135"/>
      <c r="F194" s="135"/>
      <c r="G194" s="182"/>
      <c r="H194" s="110" t="str">
        <f>IF(F194="", "", IF(E194="Billets de train", "", IF(E194="", "", VLOOKUP(F194, Listes!$G$31:$H$33, 2, FALSE))))</f>
        <v/>
      </c>
      <c r="I194" s="172"/>
    </row>
    <row r="195" spans="1:9" ht="20.100000000000001" customHeight="1" x14ac:dyDescent="0.25">
      <c r="A195" s="38">
        <v>190</v>
      </c>
      <c r="B195" s="173"/>
      <c r="C195" s="173"/>
      <c r="D195" s="135"/>
      <c r="E195" s="135"/>
      <c r="F195" s="135"/>
      <c r="G195" s="182"/>
      <c r="H195" s="110" t="str">
        <f>IF(F195="", "", IF(E195="Billets de train", "", IF(E195="", "", VLOOKUP(F195, Listes!$G$31:$H$33, 2, FALSE))))</f>
        <v/>
      </c>
      <c r="I195" s="172"/>
    </row>
    <row r="196" spans="1:9" ht="20.100000000000001" customHeight="1" x14ac:dyDescent="0.25">
      <c r="A196" s="38">
        <v>191</v>
      </c>
      <c r="B196" s="173"/>
      <c r="C196" s="173"/>
      <c r="D196" s="135"/>
      <c r="E196" s="135"/>
      <c r="F196" s="135"/>
      <c r="G196" s="182"/>
      <c r="H196" s="110" t="str">
        <f>IF(F196="", "", IF(E196="Billets de train", "", IF(E196="", "", VLOOKUP(F196, Listes!$G$31:$H$33, 2, FALSE))))</f>
        <v/>
      </c>
      <c r="I196" s="172"/>
    </row>
    <row r="197" spans="1:9" ht="20.100000000000001" customHeight="1" x14ac:dyDescent="0.25">
      <c r="A197" s="38">
        <v>192</v>
      </c>
      <c r="B197" s="173"/>
      <c r="C197" s="173"/>
      <c r="D197" s="135"/>
      <c r="E197" s="135"/>
      <c r="F197" s="135"/>
      <c r="G197" s="182"/>
      <c r="H197" s="110" t="str">
        <f>IF(F197="", "", IF(E197="Billets de train", "", IF(E197="", "", VLOOKUP(F197, Listes!$G$31:$H$33, 2, FALSE))))</f>
        <v/>
      </c>
      <c r="I197" s="172"/>
    </row>
    <row r="198" spans="1:9" ht="20.100000000000001" customHeight="1" x14ac:dyDescent="0.25">
      <c r="A198" s="38">
        <v>193</v>
      </c>
      <c r="B198" s="173"/>
      <c r="C198" s="173"/>
      <c r="D198" s="135"/>
      <c r="E198" s="135"/>
      <c r="F198" s="135"/>
      <c r="G198" s="182"/>
      <c r="H198" s="110" t="str">
        <f>IF(F198="", "", IF(E198="Billets de train", "", IF(E198="", "", VLOOKUP(F198, Listes!$G$31:$H$33, 2, FALSE))))</f>
        <v/>
      </c>
      <c r="I198" s="172"/>
    </row>
    <row r="199" spans="1:9" ht="20.100000000000001" customHeight="1" x14ac:dyDescent="0.25">
      <c r="A199" s="38">
        <v>194</v>
      </c>
      <c r="B199" s="173"/>
      <c r="C199" s="173"/>
      <c r="D199" s="135"/>
      <c r="E199" s="135"/>
      <c r="F199" s="135"/>
      <c r="G199" s="182"/>
      <c r="H199" s="110" t="str">
        <f>IF(F199="", "", IF(E199="Billets de train", "", IF(E199="", "", VLOOKUP(F199, Listes!$G$31:$H$33, 2, FALSE))))</f>
        <v/>
      </c>
      <c r="I199" s="172"/>
    </row>
    <row r="200" spans="1:9" ht="20.100000000000001" customHeight="1" x14ac:dyDescent="0.25">
      <c r="A200" s="38">
        <v>195</v>
      </c>
      <c r="B200" s="173"/>
      <c r="C200" s="173"/>
      <c r="D200" s="135"/>
      <c r="E200" s="135"/>
      <c r="F200" s="135"/>
      <c r="G200" s="182"/>
      <c r="H200" s="110" t="str">
        <f>IF(F200="", "", IF(E200="Billets de train", "", IF(E200="", "", VLOOKUP(F200, Listes!$G$31:$H$33, 2, FALSE))))</f>
        <v/>
      </c>
      <c r="I200" s="172"/>
    </row>
    <row r="201" spans="1:9" ht="20.100000000000001" customHeight="1" x14ac:dyDescent="0.25">
      <c r="A201" s="38">
        <v>196</v>
      </c>
      <c r="B201" s="173"/>
      <c r="C201" s="173"/>
      <c r="D201" s="135"/>
      <c r="E201" s="135"/>
      <c r="F201" s="135"/>
      <c r="G201" s="182"/>
      <c r="H201" s="110" t="str">
        <f>IF(F201="", "", IF(E201="Billets de train", "", IF(E201="", "", VLOOKUP(F201, Listes!$G$31:$H$33, 2, FALSE))))</f>
        <v/>
      </c>
      <c r="I201" s="172"/>
    </row>
    <row r="202" spans="1:9" ht="20.100000000000001" customHeight="1" x14ac:dyDescent="0.25">
      <c r="A202" s="38">
        <v>197</v>
      </c>
      <c r="B202" s="173"/>
      <c r="C202" s="173"/>
      <c r="D202" s="135"/>
      <c r="E202" s="135"/>
      <c r="F202" s="135"/>
      <c r="G202" s="182"/>
      <c r="H202" s="110" t="str">
        <f>IF(F202="", "", IF(E202="Billets de train", "", IF(E202="", "", VLOOKUP(F202, Listes!$G$31:$H$33, 2, FALSE))))</f>
        <v/>
      </c>
      <c r="I202" s="172"/>
    </row>
    <row r="203" spans="1:9" ht="20.100000000000001" customHeight="1" x14ac:dyDescent="0.25">
      <c r="A203" s="38">
        <v>198</v>
      </c>
      <c r="B203" s="173"/>
      <c r="C203" s="173"/>
      <c r="D203" s="135"/>
      <c r="E203" s="135"/>
      <c r="F203" s="135"/>
      <c r="G203" s="182"/>
      <c r="H203" s="110" t="str">
        <f>IF(F203="", "", IF(E203="Billets de train", "", IF(E203="", "", VLOOKUP(F203, Listes!$G$31:$H$33, 2, FALSE))))</f>
        <v/>
      </c>
      <c r="I203" s="172"/>
    </row>
    <row r="204" spans="1:9" ht="20.100000000000001" customHeight="1" x14ac:dyDescent="0.25">
      <c r="A204" s="38">
        <v>199</v>
      </c>
      <c r="B204" s="173"/>
      <c r="C204" s="173"/>
      <c r="D204" s="135"/>
      <c r="E204" s="135"/>
      <c r="F204" s="135"/>
      <c r="G204" s="182"/>
      <c r="H204" s="110" t="str">
        <f>IF(F204="", "", IF(E204="Billets de train", "", IF(E204="", "", VLOOKUP(F204, Listes!$G$31:$H$33, 2, FALSE))))</f>
        <v/>
      </c>
      <c r="I204" s="172"/>
    </row>
    <row r="205" spans="1:9" ht="20.100000000000001" customHeight="1" x14ac:dyDescent="0.25">
      <c r="A205" s="38">
        <v>200</v>
      </c>
      <c r="B205" s="173"/>
      <c r="C205" s="173"/>
      <c r="D205" s="135"/>
      <c r="E205" s="135"/>
      <c r="F205" s="135"/>
      <c r="G205" s="182"/>
      <c r="H205" s="110" t="str">
        <f>IF(F205="", "", IF(E205="Billets de train", "", IF(E205="", "", VLOOKUP(F205, Listes!$G$31:$H$33, 2, FALSE))))</f>
        <v/>
      </c>
      <c r="I205" s="172"/>
    </row>
    <row r="206" spans="1:9" ht="20.100000000000001" customHeight="1" x14ac:dyDescent="0.25">
      <c r="A206" s="38">
        <v>201</v>
      </c>
      <c r="B206" s="173"/>
      <c r="C206" s="173"/>
      <c r="D206" s="135"/>
      <c r="E206" s="135"/>
      <c r="F206" s="135"/>
      <c r="G206" s="182"/>
      <c r="H206" s="110" t="str">
        <f>IF(F206="", "", IF(E206="Billets de train", "", IF(E206="", "", VLOOKUP(F206, Listes!$G$31:$H$33, 2, FALSE))))</f>
        <v/>
      </c>
      <c r="I206" s="172"/>
    </row>
    <row r="207" spans="1:9" ht="20.100000000000001" customHeight="1" x14ac:dyDescent="0.25">
      <c r="A207" s="38">
        <v>202</v>
      </c>
      <c r="B207" s="173"/>
      <c r="C207" s="173"/>
      <c r="D207" s="135"/>
      <c r="E207" s="135"/>
      <c r="F207" s="135"/>
      <c r="G207" s="182"/>
      <c r="H207" s="110" t="str">
        <f>IF(F207="", "", IF(E207="Billets de train", "", IF(E207="", "", VLOOKUP(F207, Listes!$G$31:$H$33, 2, FALSE))))</f>
        <v/>
      </c>
      <c r="I207" s="172"/>
    </row>
    <row r="208" spans="1:9" ht="20.100000000000001" customHeight="1" x14ac:dyDescent="0.25">
      <c r="A208" s="38">
        <v>203</v>
      </c>
      <c r="B208" s="173"/>
      <c r="C208" s="173"/>
      <c r="D208" s="135"/>
      <c r="E208" s="135"/>
      <c r="F208" s="135"/>
      <c r="G208" s="182"/>
      <c r="H208" s="110" t="str">
        <f>IF(F208="", "", IF(E208="Billets de train", "", IF(E208="", "", VLOOKUP(F208, Listes!$G$31:$H$33, 2, FALSE))))</f>
        <v/>
      </c>
      <c r="I208" s="172"/>
    </row>
    <row r="209" spans="1:9" ht="20.100000000000001" customHeight="1" x14ac:dyDescent="0.25">
      <c r="A209" s="38">
        <v>204</v>
      </c>
      <c r="B209" s="173"/>
      <c r="C209" s="173"/>
      <c r="D209" s="135"/>
      <c r="E209" s="135"/>
      <c r="F209" s="135"/>
      <c r="G209" s="182"/>
      <c r="H209" s="110" t="str">
        <f>IF(F209="", "", IF(E209="Billets de train", "", IF(E209="", "", VLOOKUP(F209, Listes!$G$31:$H$33, 2, FALSE))))</f>
        <v/>
      </c>
      <c r="I209" s="172"/>
    </row>
    <row r="210" spans="1:9" ht="20.100000000000001" customHeight="1" x14ac:dyDescent="0.25">
      <c r="A210" s="38">
        <v>205</v>
      </c>
      <c r="B210" s="173"/>
      <c r="C210" s="173"/>
      <c r="D210" s="135"/>
      <c r="E210" s="135"/>
      <c r="F210" s="135"/>
      <c r="G210" s="182"/>
      <c r="H210" s="110" t="str">
        <f>IF(F210="", "", IF(E210="Billets de train", "", IF(E210="", "", VLOOKUP(F210, Listes!$G$31:$H$33, 2, FALSE))))</f>
        <v/>
      </c>
      <c r="I210" s="172"/>
    </row>
    <row r="211" spans="1:9" ht="20.100000000000001" customHeight="1" x14ac:dyDescent="0.25">
      <c r="A211" s="38">
        <v>206</v>
      </c>
      <c r="B211" s="173"/>
      <c r="C211" s="173"/>
      <c r="D211" s="135"/>
      <c r="E211" s="135"/>
      <c r="F211" s="135"/>
      <c r="G211" s="182"/>
      <c r="H211" s="110" t="str">
        <f>IF(F211="", "", IF(E211="Billets de train", "", IF(E211="", "", VLOOKUP(F211, Listes!$G$31:$H$33, 2, FALSE))))</f>
        <v/>
      </c>
      <c r="I211" s="172"/>
    </row>
    <row r="212" spans="1:9" ht="20.100000000000001" customHeight="1" x14ac:dyDescent="0.25">
      <c r="A212" s="38">
        <v>207</v>
      </c>
      <c r="B212" s="173"/>
      <c r="C212" s="173"/>
      <c r="D212" s="135"/>
      <c r="E212" s="135"/>
      <c r="F212" s="135"/>
      <c r="G212" s="182"/>
      <c r="H212" s="110" t="str">
        <f>IF(F212="", "", IF(E212="Billets de train", "", IF(E212="", "", VLOOKUP(F212, Listes!$G$31:$H$33, 2, FALSE))))</f>
        <v/>
      </c>
      <c r="I212" s="172"/>
    </row>
    <row r="213" spans="1:9" ht="20.100000000000001" customHeight="1" x14ac:dyDescent="0.25">
      <c r="A213" s="38">
        <v>208</v>
      </c>
      <c r="B213" s="173"/>
      <c r="C213" s="173"/>
      <c r="D213" s="135"/>
      <c r="E213" s="135"/>
      <c r="F213" s="135"/>
      <c r="G213" s="182"/>
      <c r="H213" s="110" t="str">
        <f>IF(F213="", "", IF(E213="Billets de train", "", IF(E213="", "", VLOOKUP(F213, Listes!$G$31:$H$33, 2, FALSE))))</f>
        <v/>
      </c>
      <c r="I213" s="172"/>
    </row>
    <row r="214" spans="1:9" ht="20.100000000000001" customHeight="1" x14ac:dyDescent="0.25">
      <c r="A214" s="38">
        <v>209</v>
      </c>
      <c r="B214" s="173"/>
      <c r="C214" s="173"/>
      <c r="D214" s="135"/>
      <c r="E214" s="135"/>
      <c r="F214" s="135"/>
      <c r="G214" s="182"/>
      <c r="H214" s="110" t="str">
        <f>IF(F214="", "", IF(E214="Billets de train", "", IF(E214="", "", VLOOKUP(F214, Listes!$G$31:$H$33, 2, FALSE))))</f>
        <v/>
      </c>
      <c r="I214" s="172"/>
    </row>
    <row r="215" spans="1:9" ht="20.100000000000001" customHeight="1" x14ac:dyDescent="0.25">
      <c r="A215" s="38">
        <v>210</v>
      </c>
      <c r="B215" s="173"/>
      <c r="C215" s="173"/>
      <c r="D215" s="135"/>
      <c r="E215" s="135"/>
      <c r="F215" s="135"/>
      <c r="G215" s="182"/>
      <c r="H215" s="110" t="str">
        <f>IF(F215="", "", IF(E215="Billets de train", "", IF(E215="", "", VLOOKUP(F215, Listes!$G$31:$H$33, 2, FALSE))))</f>
        <v/>
      </c>
      <c r="I215" s="172"/>
    </row>
    <row r="216" spans="1:9" ht="20.100000000000001" customHeight="1" x14ac:dyDescent="0.25">
      <c r="A216" s="38">
        <v>211</v>
      </c>
      <c r="B216" s="173"/>
      <c r="C216" s="173"/>
      <c r="D216" s="135"/>
      <c r="E216" s="135"/>
      <c r="F216" s="135"/>
      <c r="G216" s="182"/>
      <c r="H216" s="110" t="str">
        <f>IF(F216="", "", IF(E216="Billets de train", "", IF(E216="", "", VLOOKUP(F216, Listes!$G$31:$H$33, 2, FALSE))))</f>
        <v/>
      </c>
      <c r="I216" s="172"/>
    </row>
    <row r="217" spans="1:9" ht="20.100000000000001" customHeight="1" x14ac:dyDescent="0.25">
      <c r="A217" s="38">
        <v>212</v>
      </c>
      <c r="B217" s="173"/>
      <c r="C217" s="173"/>
      <c r="D217" s="135"/>
      <c r="E217" s="135"/>
      <c r="F217" s="135"/>
      <c r="G217" s="182"/>
      <c r="H217" s="110" t="str">
        <f>IF(F217="", "", IF(E217="Billets de train", "", IF(E217="", "", VLOOKUP(F217, Listes!$G$31:$H$33, 2, FALSE))))</f>
        <v/>
      </c>
      <c r="I217" s="172"/>
    </row>
    <row r="218" spans="1:9" ht="20.100000000000001" customHeight="1" x14ac:dyDescent="0.25">
      <c r="A218" s="38">
        <v>213</v>
      </c>
      <c r="B218" s="173"/>
      <c r="C218" s="173"/>
      <c r="D218" s="135"/>
      <c r="E218" s="135"/>
      <c r="F218" s="135"/>
      <c r="G218" s="182"/>
      <c r="H218" s="110" t="str">
        <f>IF(F218="", "", IF(E218="Billets de train", "", IF(E218="", "", VLOOKUP(F218, Listes!$G$31:$H$33, 2, FALSE))))</f>
        <v/>
      </c>
      <c r="I218" s="172"/>
    </row>
    <row r="219" spans="1:9" ht="20.100000000000001" customHeight="1" x14ac:dyDescent="0.25">
      <c r="A219" s="38">
        <v>214</v>
      </c>
      <c r="B219" s="173"/>
      <c r="C219" s="173"/>
      <c r="D219" s="135"/>
      <c r="E219" s="135"/>
      <c r="F219" s="135"/>
      <c r="G219" s="182"/>
      <c r="H219" s="110" t="str">
        <f>IF(F219="", "", IF(E219="Billets de train", "", IF(E219="", "", VLOOKUP(F219, Listes!$G$31:$H$33, 2, FALSE))))</f>
        <v/>
      </c>
      <c r="I219" s="172"/>
    </row>
    <row r="220" spans="1:9" ht="20.100000000000001" customHeight="1" x14ac:dyDescent="0.25">
      <c r="A220" s="38">
        <v>215</v>
      </c>
      <c r="B220" s="173"/>
      <c r="C220" s="173"/>
      <c r="D220" s="135"/>
      <c r="E220" s="135"/>
      <c r="F220" s="135"/>
      <c r="G220" s="182"/>
      <c r="H220" s="110" t="str">
        <f>IF(F220="", "", IF(E220="Billets de train", "", IF(E220="", "", VLOOKUP(F220, Listes!$G$31:$H$33, 2, FALSE))))</f>
        <v/>
      </c>
      <c r="I220" s="172"/>
    </row>
    <row r="221" spans="1:9" ht="20.100000000000001" customHeight="1" x14ac:dyDescent="0.25">
      <c r="A221" s="38">
        <v>216</v>
      </c>
      <c r="B221" s="173"/>
      <c r="C221" s="173"/>
      <c r="D221" s="135"/>
      <c r="E221" s="135"/>
      <c r="F221" s="135"/>
      <c r="G221" s="182"/>
      <c r="H221" s="110" t="str">
        <f>IF(F221="", "", IF(E221="Billets de train", "", IF(E221="", "", VLOOKUP(F221, Listes!$G$31:$H$33, 2, FALSE))))</f>
        <v/>
      </c>
      <c r="I221" s="172"/>
    </row>
    <row r="222" spans="1:9" ht="20.100000000000001" customHeight="1" x14ac:dyDescent="0.25">
      <c r="A222" s="38">
        <v>217</v>
      </c>
      <c r="B222" s="173"/>
      <c r="C222" s="173"/>
      <c r="D222" s="135"/>
      <c r="E222" s="135"/>
      <c r="F222" s="135"/>
      <c r="G222" s="182"/>
      <c r="H222" s="110" t="str">
        <f>IF(F222="", "", IF(E222="Billets de train", "", IF(E222="", "", VLOOKUP(F222, Listes!$G$31:$H$33, 2, FALSE))))</f>
        <v/>
      </c>
      <c r="I222" s="172"/>
    </row>
    <row r="223" spans="1:9" ht="20.100000000000001" customHeight="1" x14ac:dyDescent="0.25">
      <c r="A223" s="38">
        <v>218</v>
      </c>
      <c r="B223" s="173"/>
      <c r="C223" s="173"/>
      <c r="D223" s="135"/>
      <c r="E223" s="135"/>
      <c r="F223" s="135"/>
      <c r="G223" s="182"/>
      <c r="H223" s="110" t="str">
        <f>IF(F223="", "", IF(E223="Billets de train", "", IF(E223="", "", VLOOKUP(F223, Listes!$G$31:$H$33, 2, FALSE))))</f>
        <v/>
      </c>
      <c r="I223" s="172"/>
    </row>
    <row r="224" spans="1:9" ht="20.100000000000001" customHeight="1" x14ac:dyDescent="0.25">
      <c r="A224" s="38">
        <v>219</v>
      </c>
      <c r="B224" s="173"/>
      <c r="C224" s="173"/>
      <c r="D224" s="135"/>
      <c r="E224" s="135"/>
      <c r="F224" s="135"/>
      <c r="G224" s="182"/>
      <c r="H224" s="110" t="str">
        <f>IF(F224="", "", IF(E224="Billets de train", "", IF(E224="", "", VLOOKUP(F224, Listes!$G$31:$H$33, 2, FALSE))))</f>
        <v/>
      </c>
      <c r="I224" s="172"/>
    </row>
    <row r="225" spans="1:9" ht="20.100000000000001" customHeight="1" x14ac:dyDescent="0.25">
      <c r="A225" s="38">
        <v>220</v>
      </c>
      <c r="B225" s="173"/>
      <c r="C225" s="173"/>
      <c r="D225" s="135"/>
      <c r="E225" s="135"/>
      <c r="F225" s="135"/>
      <c r="G225" s="182"/>
      <c r="H225" s="110" t="str">
        <f>IF(F225="", "", IF(E225="Billets de train", "", IF(E225="", "", VLOOKUP(F225, Listes!$G$31:$H$33, 2, FALSE))))</f>
        <v/>
      </c>
      <c r="I225" s="172"/>
    </row>
    <row r="226" spans="1:9" ht="20.100000000000001" customHeight="1" x14ac:dyDescent="0.25">
      <c r="A226" s="38">
        <v>221</v>
      </c>
      <c r="B226" s="173"/>
      <c r="C226" s="173"/>
      <c r="D226" s="135"/>
      <c r="E226" s="135"/>
      <c r="F226" s="135"/>
      <c r="G226" s="182"/>
      <c r="H226" s="110" t="str">
        <f>IF(F226="", "", IF(E226="Billets de train", "", IF(E226="", "", VLOOKUP(F226, Listes!$G$31:$H$33, 2, FALSE))))</f>
        <v/>
      </c>
      <c r="I226" s="172"/>
    </row>
    <row r="227" spans="1:9" ht="20.100000000000001" customHeight="1" x14ac:dyDescent="0.25">
      <c r="A227" s="38">
        <v>222</v>
      </c>
      <c r="B227" s="173"/>
      <c r="C227" s="173"/>
      <c r="D227" s="135"/>
      <c r="E227" s="135"/>
      <c r="F227" s="135"/>
      <c r="G227" s="182"/>
      <c r="H227" s="110" t="str">
        <f>IF(F227="", "", IF(E227="Billets de train", "", IF(E227="", "", VLOOKUP(F227, Listes!$G$31:$H$33, 2, FALSE))))</f>
        <v/>
      </c>
      <c r="I227" s="172"/>
    </row>
    <row r="228" spans="1:9" ht="20.100000000000001" customHeight="1" x14ac:dyDescent="0.25">
      <c r="A228" s="38">
        <v>223</v>
      </c>
      <c r="B228" s="173"/>
      <c r="C228" s="173"/>
      <c r="D228" s="135"/>
      <c r="E228" s="135"/>
      <c r="F228" s="135"/>
      <c r="G228" s="182"/>
      <c r="H228" s="110" t="str">
        <f>IF(F228="", "", IF(E228="Billets de train", "", IF(E228="", "", VLOOKUP(F228, Listes!$G$31:$H$33, 2, FALSE))))</f>
        <v/>
      </c>
      <c r="I228" s="172"/>
    </row>
    <row r="229" spans="1:9" ht="20.100000000000001" customHeight="1" x14ac:dyDescent="0.25">
      <c r="A229" s="38">
        <v>224</v>
      </c>
      <c r="B229" s="173"/>
      <c r="C229" s="173"/>
      <c r="D229" s="135"/>
      <c r="E229" s="135"/>
      <c r="F229" s="135"/>
      <c r="G229" s="182"/>
      <c r="H229" s="110" t="str">
        <f>IF(F229="", "", IF(E229="Billets de train", "", IF(E229="", "", VLOOKUP(F229, Listes!$G$31:$H$33, 2, FALSE))))</f>
        <v/>
      </c>
      <c r="I229" s="172"/>
    </row>
    <row r="230" spans="1:9" ht="20.100000000000001" customHeight="1" x14ac:dyDescent="0.25">
      <c r="A230" s="38">
        <v>225</v>
      </c>
      <c r="B230" s="173"/>
      <c r="C230" s="173"/>
      <c r="D230" s="135"/>
      <c r="E230" s="135"/>
      <c r="F230" s="135"/>
      <c r="G230" s="182"/>
      <c r="H230" s="110" t="str">
        <f>IF(F230="", "", IF(E230="Billets de train", "", IF(E230="", "", VLOOKUP(F230, Listes!$G$31:$H$33, 2, FALSE))))</f>
        <v/>
      </c>
      <c r="I230" s="172"/>
    </row>
    <row r="231" spans="1:9" ht="20.100000000000001" customHeight="1" x14ac:dyDescent="0.25">
      <c r="A231" s="38">
        <v>226</v>
      </c>
      <c r="B231" s="173"/>
      <c r="C231" s="173"/>
      <c r="D231" s="135"/>
      <c r="E231" s="135"/>
      <c r="F231" s="135"/>
      <c r="G231" s="182"/>
      <c r="H231" s="110" t="str">
        <f>IF(F231="", "", IF(E231="Billets de train", "", IF(E231="", "", VLOOKUP(F231, Listes!$G$31:$H$33, 2, FALSE))))</f>
        <v/>
      </c>
      <c r="I231" s="172"/>
    </row>
    <row r="232" spans="1:9" ht="20.100000000000001" customHeight="1" x14ac:dyDescent="0.25">
      <c r="A232" s="38">
        <v>227</v>
      </c>
      <c r="B232" s="173"/>
      <c r="C232" s="173"/>
      <c r="D232" s="135"/>
      <c r="E232" s="135"/>
      <c r="F232" s="135"/>
      <c r="G232" s="182"/>
      <c r="H232" s="110" t="str">
        <f>IF(F232="", "", IF(E232="Billets de train", "", IF(E232="", "", VLOOKUP(F232, Listes!$G$31:$H$33, 2, FALSE))))</f>
        <v/>
      </c>
      <c r="I232" s="172"/>
    </row>
    <row r="233" spans="1:9" ht="20.100000000000001" customHeight="1" x14ac:dyDescent="0.25">
      <c r="A233" s="38">
        <v>228</v>
      </c>
      <c r="B233" s="173"/>
      <c r="C233" s="173"/>
      <c r="D233" s="135"/>
      <c r="E233" s="135"/>
      <c r="F233" s="135"/>
      <c r="G233" s="182"/>
      <c r="H233" s="110" t="str">
        <f>IF(F233="", "", IF(E233="Billets de train", "", IF(E233="", "", VLOOKUP(F233, Listes!$G$31:$H$33, 2, FALSE))))</f>
        <v/>
      </c>
      <c r="I233" s="172"/>
    </row>
    <row r="234" spans="1:9" ht="20.100000000000001" customHeight="1" x14ac:dyDescent="0.25">
      <c r="A234" s="38">
        <v>229</v>
      </c>
      <c r="B234" s="173"/>
      <c r="C234" s="173"/>
      <c r="D234" s="135"/>
      <c r="E234" s="135"/>
      <c r="F234" s="135"/>
      <c r="G234" s="182"/>
      <c r="H234" s="110" t="str">
        <f>IF(F234="", "", IF(E234="Billets de train", "", IF(E234="", "", VLOOKUP(F234, Listes!$G$31:$H$33, 2, FALSE))))</f>
        <v/>
      </c>
      <c r="I234" s="172"/>
    </row>
    <row r="235" spans="1:9" ht="20.100000000000001" customHeight="1" x14ac:dyDescent="0.25">
      <c r="A235" s="38">
        <v>230</v>
      </c>
      <c r="B235" s="173"/>
      <c r="C235" s="173"/>
      <c r="D235" s="135"/>
      <c r="E235" s="135"/>
      <c r="F235" s="135"/>
      <c r="G235" s="182"/>
      <c r="H235" s="110" t="str">
        <f>IF(F235="", "", IF(E235="Billets de train", "", IF(E235="", "", VLOOKUP(F235, Listes!$G$31:$H$33, 2, FALSE))))</f>
        <v/>
      </c>
      <c r="I235" s="172"/>
    </row>
    <row r="236" spans="1:9" ht="20.100000000000001" customHeight="1" x14ac:dyDescent="0.25">
      <c r="A236" s="38">
        <v>231</v>
      </c>
      <c r="B236" s="173"/>
      <c r="C236" s="173"/>
      <c r="D236" s="135"/>
      <c r="E236" s="135"/>
      <c r="F236" s="135"/>
      <c r="G236" s="182"/>
      <c r="H236" s="110" t="str">
        <f>IF(F236="", "", IF(E236="Billets de train", "", IF(E236="", "", VLOOKUP(F236, Listes!$G$31:$H$33, 2, FALSE))))</f>
        <v/>
      </c>
      <c r="I236" s="172"/>
    </row>
    <row r="237" spans="1:9" ht="20.100000000000001" customHeight="1" x14ac:dyDescent="0.25">
      <c r="A237" s="38">
        <v>232</v>
      </c>
      <c r="B237" s="173"/>
      <c r="C237" s="173"/>
      <c r="D237" s="135"/>
      <c r="E237" s="135"/>
      <c r="F237" s="135"/>
      <c r="G237" s="182"/>
      <c r="H237" s="110" t="str">
        <f>IF(F237="", "", IF(E237="Billets de train", "", IF(E237="", "", VLOOKUP(F237, Listes!$G$31:$H$33, 2, FALSE))))</f>
        <v/>
      </c>
      <c r="I237" s="172"/>
    </row>
    <row r="238" spans="1:9" ht="20.100000000000001" customHeight="1" x14ac:dyDescent="0.25">
      <c r="A238" s="38">
        <v>233</v>
      </c>
      <c r="B238" s="173"/>
      <c r="C238" s="173"/>
      <c r="D238" s="135"/>
      <c r="E238" s="135"/>
      <c r="F238" s="135"/>
      <c r="G238" s="182"/>
      <c r="H238" s="110" t="str">
        <f>IF(F238="", "", IF(E238="Billets de train", "", IF(E238="", "", VLOOKUP(F238, Listes!$G$31:$H$33, 2, FALSE))))</f>
        <v/>
      </c>
      <c r="I238" s="172"/>
    </row>
    <row r="239" spans="1:9" ht="20.100000000000001" customHeight="1" x14ac:dyDescent="0.25">
      <c r="A239" s="38">
        <v>234</v>
      </c>
      <c r="B239" s="173"/>
      <c r="C239" s="173"/>
      <c r="D239" s="135"/>
      <c r="E239" s="135"/>
      <c r="F239" s="135"/>
      <c r="G239" s="182"/>
      <c r="H239" s="110" t="str">
        <f>IF(F239="", "", IF(E239="Billets de train", "", IF(E239="", "", VLOOKUP(F239, Listes!$G$31:$H$33, 2, FALSE))))</f>
        <v/>
      </c>
      <c r="I239" s="172"/>
    </row>
    <row r="240" spans="1:9" ht="20.100000000000001" customHeight="1" x14ac:dyDescent="0.25">
      <c r="A240" s="38">
        <v>235</v>
      </c>
      <c r="B240" s="173"/>
      <c r="C240" s="173"/>
      <c r="D240" s="135"/>
      <c r="E240" s="135"/>
      <c r="F240" s="135"/>
      <c r="G240" s="182"/>
      <c r="H240" s="110" t="str">
        <f>IF(F240="", "", IF(E240="Billets de train", "", IF(E240="", "", VLOOKUP(F240, Listes!$G$31:$H$33, 2, FALSE))))</f>
        <v/>
      </c>
      <c r="I240" s="172"/>
    </row>
    <row r="241" spans="1:9" ht="20.100000000000001" customHeight="1" x14ac:dyDescent="0.25">
      <c r="A241" s="38">
        <v>236</v>
      </c>
      <c r="B241" s="173"/>
      <c r="C241" s="173"/>
      <c r="D241" s="135"/>
      <c r="E241" s="135"/>
      <c r="F241" s="135"/>
      <c r="G241" s="182"/>
      <c r="H241" s="110" t="str">
        <f>IF(F241="", "", IF(E241="Billets de train", "", IF(E241="", "", VLOOKUP(F241, Listes!$G$31:$H$33, 2, FALSE))))</f>
        <v/>
      </c>
      <c r="I241" s="172"/>
    </row>
    <row r="242" spans="1:9" ht="20.100000000000001" customHeight="1" x14ac:dyDescent="0.25">
      <c r="A242" s="38">
        <v>237</v>
      </c>
      <c r="B242" s="173"/>
      <c r="C242" s="173"/>
      <c r="D242" s="135"/>
      <c r="E242" s="135"/>
      <c r="F242" s="135"/>
      <c r="G242" s="182"/>
      <c r="H242" s="110" t="str">
        <f>IF(F242="", "", IF(E242="Billets de train", "", IF(E242="", "", VLOOKUP(F242, Listes!$G$31:$H$33, 2, FALSE))))</f>
        <v/>
      </c>
      <c r="I242" s="172"/>
    </row>
    <row r="243" spans="1:9" ht="20.100000000000001" customHeight="1" x14ac:dyDescent="0.25">
      <c r="A243" s="38">
        <v>238</v>
      </c>
      <c r="B243" s="173"/>
      <c r="C243" s="173"/>
      <c r="D243" s="135"/>
      <c r="E243" s="135"/>
      <c r="F243" s="135"/>
      <c r="G243" s="182"/>
      <c r="H243" s="110" t="str">
        <f>IF(F243="", "", IF(E243="Billets de train", "", IF(E243="", "", VLOOKUP(F243, Listes!$G$31:$H$33, 2, FALSE))))</f>
        <v/>
      </c>
      <c r="I243" s="172"/>
    </row>
    <row r="244" spans="1:9" ht="20.100000000000001" customHeight="1" x14ac:dyDescent="0.25">
      <c r="A244" s="38">
        <v>239</v>
      </c>
      <c r="B244" s="173"/>
      <c r="C244" s="173"/>
      <c r="D244" s="135"/>
      <c r="E244" s="135"/>
      <c r="F244" s="135"/>
      <c r="G244" s="182"/>
      <c r="H244" s="110" t="str">
        <f>IF(F244="", "", IF(E244="Billets de train", "", IF(E244="", "", VLOOKUP(F244, Listes!$G$31:$H$33, 2, FALSE))))</f>
        <v/>
      </c>
      <c r="I244" s="172"/>
    </row>
    <row r="245" spans="1:9" ht="20.100000000000001" customHeight="1" x14ac:dyDescent="0.25">
      <c r="A245" s="38">
        <v>240</v>
      </c>
      <c r="B245" s="173"/>
      <c r="C245" s="173"/>
      <c r="D245" s="135"/>
      <c r="E245" s="135"/>
      <c r="F245" s="135"/>
      <c r="G245" s="182"/>
      <c r="H245" s="110" t="str">
        <f>IF(F245="", "", IF(E245="Billets de train", "", IF(E245="", "", VLOOKUP(F245, Listes!$G$31:$H$33, 2, FALSE))))</f>
        <v/>
      </c>
      <c r="I245" s="172"/>
    </row>
    <row r="246" spans="1:9" ht="20.100000000000001" customHeight="1" x14ac:dyDescent="0.25">
      <c r="A246" s="38">
        <v>241</v>
      </c>
      <c r="B246" s="173"/>
      <c r="C246" s="173"/>
      <c r="D246" s="135"/>
      <c r="E246" s="135"/>
      <c r="F246" s="135"/>
      <c r="G246" s="182"/>
      <c r="H246" s="110" t="str">
        <f>IF(F246="", "", IF(E246="Billets de train", "", IF(E246="", "", VLOOKUP(F246, Listes!$G$31:$H$33, 2, FALSE))))</f>
        <v/>
      </c>
      <c r="I246" s="172"/>
    </row>
    <row r="247" spans="1:9" ht="20.100000000000001" customHeight="1" x14ac:dyDescent="0.25">
      <c r="A247" s="38">
        <v>242</v>
      </c>
      <c r="B247" s="173"/>
      <c r="C247" s="173"/>
      <c r="D247" s="135"/>
      <c r="E247" s="135"/>
      <c r="F247" s="135"/>
      <c r="G247" s="182"/>
      <c r="H247" s="110" t="str">
        <f>IF(F247="", "", IF(E247="Billets de train", "", IF(E247="", "", VLOOKUP(F247, Listes!$G$31:$H$33, 2, FALSE))))</f>
        <v/>
      </c>
      <c r="I247" s="172"/>
    </row>
    <row r="248" spans="1:9" ht="20.100000000000001" customHeight="1" x14ac:dyDescent="0.25">
      <c r="A248" s="38">
        <v>243</v>
      </c>
      <c r="B248" s="173"/>
      <c r="C248" s="173"/>
      <c r="D248" s="135"/>
      <c r="E248" s="135"/>
      <c r="F248" s="135"/>
      <c r="G248" s="182"/>
      <c r="H248" s="110" t="str">
        <f>IF(F248="", "", IF(E248="Billets de train", "", IF(E248="", "", VLOOKUP(F248, Listes!$G$31:$H$33, 2, FALSE))))</f>
        <v/>
      </c>
      <c r="I248" s="172"/>
    </row>
    <row r="249" spans="1:9" ht="20.100000000000001" customHeight="1" x14ac:dyDescent="0.25">
      <c r="A249" s="38">
        <v>244</v>
      </c>
      <c r="B249" s="173"/>
      <c r="C249" s="173"/>
      <c r="D249" s="135"/>
      <c r="E249" s="135"/>
      <c r="F249" s="135"/>
      <c r="G249" s="182"/>
      <c r="H249" s="110" t="str">
        <f>IF(F249="", "", IF(E249="Billets de train", "", IF(E249="", "", VLOOKUP(F249, Listes!$G$31:$H$33, 2, FALSE))))</f>
        <v/>
      </c>
      <c r="I249" s="172"/>
    </row>
    <row r="250" spans="1:9" ht="20.100000000000001" customHeight="1" x14ac:dyDescent="0.25">
      <c r="A250" s="38">
        <v>245</v>
      </c>
      <c r="B250" s="173"/>
      <c r="C250" s="173"/>
      <c r="D250" s="135"/>
      <c r="E250" s="135"/>
      <c r="F250" s="135"/>
      <c r="G250" s="182"/>
      <c r="H250" s="110" t="str">
        <f>IF(F250="", "", IF(E250="Billets de train", "", IF(E250="", "", VLOOKUP(F250, Listes!$G$31:$H$33, 2, FALSE))))</f>
        <v/>
      </c>
      <c r="I250" s="172"/>
    </row>
    <row r="251" spans="1:9" ht="20.100000000000001" customHeight="1" x14ac:dyDescent="0.25">
      <c r="A251" s="38">
        <v>246</v>
      </c>
      <c r="B251" s="173"/>
      <c r="C251" s="173"/>
      <c r="D251" s="135"/>
      <c r="E251" s="135"/>
      <c r="F251" s="135"/>
      <c r="G251" s="182"/>
      <c r="H251" s="110" t="str">
        <f>IF(F251="", "", IF(E251="Billets de train", "", IF(E251="", "", VLOOKUP(F251, Listes!$G$31:$H$33, 2, FALSE))))</f>
        <v/>
      </c>
      <c r="I251" s="172"/>
    </row>
    <row r="252" spans="1:9" ht="20.100000000000001" customHeight="1" x14ac:dyDescent="0.25">
      <c r="A252" s="38">
        <v>247</v>
      </c>
      <c r="B252" s="173"/>
      <c r="C252" s="173"/>
      <c r="D252" s="135"/>
      <c r="E252" s="135"/>
      <c r="F252" s="135"/>
      <c r="G252" s="182"/>
      <c r="H252" s="110" t="str">
        <f>IF(F252="", "", IF(E252="Billets de train", "", IF(E252="", "", VLOOKUP(F252, Listes!$G$31:$H$33, 2, FALSE))))</f>
        <v/>
      </c>
      <c r="I252" s="172"/>
    </row>
    <row r="253" spans="1:9" ht="20.100000000000001" customHeight="1" x14ac:dyDescent="0.25">
      <c r="A253" s="38">
        <v>248</v>
      </c>
      <c r="B253" s="173"/>
      <c r="C253" s="173"/>
      <c r="D253" s="135"/>
      <c r="E253" s="135"/>
      <c r="F253" s="135"/>
      <c r="G253" s="182"/>
      <c r="H253" s="110" t="str">
        <f>IF(F253="", "", IF(E253="Billets de train", "", IF(E253="", "", VLOOKUP(F253, Listes!$G$31:$H$33, 2, FALSE))))</f>
        <v/>
      </c>
      <c r="I253" s="172"/>
    </row>
    <row r="254" spans="1:9" ht="20.100000000000001" customHeight="1" x14ac:dyDescent="0.25">
      <c r="A254" s="38">
        <v>249</v>
      </c>
      <c r="B254" s="173"/>
      <c r="C254" s="173"/>
      <c r="D254" s="135"/>
      <c r="E254" s="135"/>
      <c r="F254" s="135"/>
      <c r="G254" s="182"/>
      <c r="H254" s="110" t="str">
        <f>IF(F254="", "", IF(E254="Billets de train", "", IF(E254="", "", VLOOKUP(F254, Listes!$G$31:$H$33, 2, FALSE))))</f>
        <v/>
      </c>
      <c r="I254" s="172"/>
    </row>
    <row r="255" spans="1:9" ht="20.100000000000001" customHeight="1" x14ac:dyDescent="0.25">
      <c r="A255" s="38">
        <v>250</v>
      </c>
      <c r="B255" s="173"/>
      <c r="C255" s="173"/>
      <c r="D255" s="135"/>
      <c r="E255" s="135"/>
      <c r="F255" s="135"/>
      <c r="G255" s="182"/>
      <c r="H255" s="110" t="str">
        <f>IF(F255="", "", IF(E255="Billets de train", "", IF(E255="", "", VLOOKUP(F255, Listes!$G$31:$H$33, 2, FALSE))))</f>
        <v/>
      </c>
      <c r="I255" s="172"/>
    </row>
    <row r="256" spans="1:9" ht="20.100000000000001" customHeight="1" x14ac:dyDescent="0.25">
      <c r="A256" s="38">
        <v>251</v>
      </c>
      <c r="B256" s="173"/>
      <c r="C256" s="173"/>
      <c r="D256" s="135"/>
      <c r="E256" s="135"/>
      <c r="F256" s="135"/>
      <c r="G256" s="182"/>
      <c r="H256" s="110" t="str">
        <f>IF(F256="", "", IF(E256="Billets de train", "", IF(E256="", "", VLOOKUP(F256, Listes!$G$31:$H$33, 2, FALSE))))</f>
        <v/>
      </c>
      <c r="I256" s="172"/>
    </row>
    <row r="257" spans="1:9" ht="20.100000000000001" customHeight="1" x14ac:dyDescent="0.25">
      <c r="A257" s="38">
        <v>252</v>
      </c>
      <c r="B257" s="173"/>
      <c r="C257" s="173"/>
      <c r="D257" s="135"/>
      <c r="E257" s="135"/>
      <c r="F257" s="135"/>
      <c r="G257" s="182"/>
      <c r="H257" s="110" t="str">
        <f>IF(F257="", "", IF(E257="Billets de train", "", IF(E257="", "", VLOOKUP(F257, Listes!$G$31:$H$33, 2, FALSE))))</f>
        <v/>
      </c>
      <c r="I257" s="172"/>
    </row>
    <row r="258" spans="1:9" ht="20.100000000000001" customHeight="1" x14ac:dyDescent="0.25">
      <c r="A258" s="38">
        <v>253</v>
      </c>
      <c r="B258" s="173"/>
      <c r="C258" s="173"/>
      <c r="D258" s="135"/>
      <c r="E258" s="135"/>
      <c r="F258" s="135"/>
      <c r="G258" s="182"/>
      <c r="H258" s="110" t="str">
        <f>IF(F258="", "", IF(E258="Billets de train", "", IF(E258="", "", VLOOKUP(F258, Listes!$G$31:$H$33, 2, FALSE))))</f>
        <v/>
      </c>
      <c r="I258" s="172"/>
    </row>
    <row r="259" spans="1:9" ht="20.100000000000001" customHeight="1" x14ac:dyDescent="0.25">
      <c r="A259" s="38">
        <v>254</v>
      </c>
      <c r="B259" s="173"/>
      <c r="C259" s="173"/>
      <c r="D259" s="135"/>
      <c r="E259" s="135"/>
      <c r="F259" s="135"/>
      <c r="G259" s="182"/>
      <c r="H259" s="110" t="str">
        <f>IF(F259="", "", IF(E259="Billets de train", "", IF(E259="", "", VLOOKUP(F259, Listes!$G$31:$H$33, 2, FALSE))))</f>
        <v/>
      </c>
      <c r="I259" s="172"/>
    </row>
    <row r="260" spans="1:9" ht="20.100000000000001" customHeight="1" x14ac:dyDescent="0.25">
      <c r="A260" s="38">
        <v>255</v>
      </c>
      <c r="B260" s="173"/>
      <c r="C260" s="173"/>
      <c r="D260" s="135"/>
      <c r="E260" s="135"/>
      <c r="F260" s="135"/>
      <c r="G260" s="182"/>
      <c r="H260" s="110" t="str">
        <f>IF(F260="", "", IF(E260="Billets de train", "", IF(E260="", "", VLOOKUP(F260, Listes!$G$31:$H$33, 2, FALSE))))</f>
        <v/>
      </c>
      <c r="I260" s="172"/>
    </row>
    <row r="261" spans="1:9" ht="20.100000000000001" customHeight="1" x14ac:dyDescent="0.25">
      <c r="A261" s="38">
        <v>256</v>
      </c>
      <c r="B261" s="173"/>
      <c r="C261" s="173"/>
      <c r="D261" s="135"/>
      <c r="E261" s="135"/>
      <c r="F261" s="135"/>
      <c r="G261" s="182"/>
      <c r="H261" s="110" t="str">
        <f>IF(F261="", "", IF(E261="Billets de train", "", IF(E261="", "", VLOOKUP(F261, Listes!$G$31:$H$33, 2, FALSE))))</f>
        <v/>
      </c>
      <c r="I261" s="172"/>
    </row>
    <row r="262" spans="1:9" ht="20.100000000000001" customHeight="1" x14ac:dyDescent="0.25">
      <c r="A262" s="38">
        <v>257</v>
      </c>
      <c r="B262" s="173"/>
      <c r="C262" s="173"/>
      <c r="D262" s="135"/>
      <c r="E262" s="135"/>
      <c r="F262" s="135"/>
      <c r="G262" s="182"/>
      <c r="H262" s="110" t="str">
        <f>IF(F262="", "", IF(E262="Billets de train", "", IF(E262="", "", VLOOKUP(F262, Listes!$G$31:$H$33, 2, FALSE))))</f>
        <v/>
      </c>
      <c r="I262" s="172"/>
    </row>
    <row r="263" spans="1:9" ht="20.100000000000001" customHeight="1" x14ac:dyDescent="0.25">
      <c r="A263" s="38">
        <v>258</v>
      </c>
      <c r="B263" s="173"/>
      <c r="C263" s="173"/>
      <c r="D263" s="135"/>
      <c r="E263" s="135"/>
      <c r="F263" s="135"/>
      <c r="G263" s="182"/>
      <c r="H263" s="110" t="str">
        <f>IF(F263="", "", IF(E263="Billets de train", "", IF(E263="", "", VLOOKUP(F263, Listes!$G$31:$H$33, 2, FALSE))))</f>
        <v/>
      </c>
      <c r="I263" s="172"/>
    </row>
    <row r="264" spans="1:9" ht="20.100000000000001" customHeight="1" x14ac:dyDescent="0.25">
      <c r="A264" s="38">
        <v>259</v>
      </c>
      <c r="B264" s="173"/>
      <c r="C264" s="173"/>
      <c r="D264" s="135"/>
      <c r="E264" s="135"/>
      <c r="F264" s="135"/>
      <c r="G264" s="182"/>
      <c r="H264" s="110" t="str">
        <f>IF(F264="", "", IF(E264="Billets de train", "", IF(E264="", "", VLOOKUP(F264, Listes!$G$31:$H$33, 2, FALSE))))</f>
        <v/>
      </c>
      <c r="I264" s="172"/>
    </row>
    <row r="265" spans="1:9" ht="20.100000000000001" customHeight="1" x14ac:dyDescent="0.25">
      <c r="A265" s="38">
        <v>260</v>
      </c>
      <c r="B265" s="173"/>
      <c r="C265" s="173"/>
      <c r="D265" s="135"/>
      <c r="E265" s="135"/>
      <c r="F265" s="135"/>
      <c r="G265" s="182"/>
      <c r="H265" s="110" t="str">
        <f>IF(F265="", "", IF(E265="Billets de train", "", IF(E265="", "", VLOOKUP(F265, Listes!$G$31:$H$33, 2, FALSE))))</f>
        <v/>
      </c>
      <c r="I265" s="172"/>
    </row>
    <row r="266" spans="1:9" ht="20.100000000000001" customHeight="1" x14ac:dyDescent="0.25">
      <c r="A266" s="38">
        <v>261</v>
      </c>
      <c r="B266" s="173"/>
      <c r="C266" s="173"/>
      <c r="D266" s="135"/>
      <c r="E266" s="135"/>
      <c r="F266" s="135"/>
      <c r="G266" s="182"/>
      <c r="H266" s="110" t="str">
        <f>IF(F266="", "", IF(E266="Billets de train", "", IF(E266="", "", VLOOKUP(F266, Listes!$G$31:$H$33, 2, FALSE))))</f>
        <v/>
      </c>
      <c r="I266" s="172"/>
    </row>
    <row r="267" spans="1:9" ht="20.100000000000001" customHeight="1" x14ac:dyDescent="0.25">
      <c r="A267" s="38">
        <v>262</v>
      </c>
      <c r="B267" s="173"/>
      <c r="C267" s="173"/>
      <c r="D267" s="135"/>
      <c r="E267" s="135"/>
      <c r="F267" s="135"/>
      <c r="G267" s="182"/>
      <c r="H267" s="110" t="str">
        <f>IF(F267="", "", IF(E267="Billets de train", "", IF(E267="", "", VLOOKUP(F267, Listes!$G$31:$H$33, 2, FALSE))))</f>
        <v/>
      </c>
      <c r="I267" s="172"/>
    </row>
    <row r="268" spans="1:9" ht="20.100000000000001" customHeight="1" x14ac:dyDescent="0.25">
      <c r="A268" s="38">
        <v>263</v>
      </c>
      <c r="B268" s="173"/>
      <c r="C268" s="173"/>
      <c r="D268" s="135"/>
      <c r="E268" s="135"/>
      <c r="F268" s="135"/>
      <c r="G268" s="182"/>
      <c r="H268" s="110" t="str">
        <f>IF(F268="", "", IF(E268="Billets de train", "", IF(E268="", "", VLOOKUP(F268, Listes!$G$31:$H$33, 2, FALSE))))</f>
        <v/>
      </c>
      <c r="I268" s="172"/>
    </row>
    <row r="269" spans="1:9" ht="20.100000000000001" customHeight="1" x14ac:dyDescent="0.25">
      <c r="A269" s="38">
        <v>264</v>
      </c>
      <c r="B269" s="173"/>
      <c r="C269" s="173"/>
      <c r="D269" s="135"/>
      <c r="E269" s="135"/>
      <c r="F269" s="135"/>
      <c r="G269" s="182"/>
      <c r="H269" s="110" t="str">
        <f>IF(F269="", "", IF(E269="Billets de train", "", IF(E269="", "", VLOOKUP(F269, Listes!$G$31:$H$33, 2, FALSE))))</f>
        <v/>
      </c>
      <c r="I269" s="172"/>
    </row>
    <row r="270" spans="1:9" ht="20.100000000000001" customHeight="1" x14ac:dyDescent="0.25">
      <c r="A270" s="38">
        <v>265</v>
      </c>
      <c r="B270" s="173"/>
      <c r="C270" s="173"/>
      <c r="D270" s="135"/>
      <c r="E270" s="135"/>
      <c r="F270" s="135"/>
      <c r="G270" s="182"/>
      <c r="H270" s="110" t="str">
        <f>IF(F270="", "", IF(E270="Billets de train", "", IF(E270="", "", VLOOKUP(F270, Listes!$G$31:$H$33, 2, FALSE))))</f>
        <v/>
      </c>
      <c r="I270" s="172"/>
    </row>
    <row r="271" spans="1:9" ht="20.100000000000001" customHeight="1" x14ac:dyDescent="0.25">
      <c r="A271" s="38">
        <v>266</v>
      </c>
      <c r="B271" s="173"/>
      <c r="C271" s="173"/>
      <c r="D271" s="135"/>
      <c r="E271" s="135"/>
      <c r="F271" s="135"/>
      <c r="G271" s="182"/>
      <c r="H271" s="110" t="str">
        <f>IF(F271="", "", IF(E271="Billets de train", "", IF(E271="", "", VLOOKUP(F271, Listes!$G$31:$H$33, 2, FALSE))))</f>
        <v/>
      </c>
      <c r="I271" s="172"/>
    </row>
    <row r="272" spans="1:9" ht="20.100000000000001" customHeight="1" x14ac:dyDescent="0.25">
      <c r="A272" s="38">
        <v>267</v>
      </c>
      <c r="B272" s="173"/>
      <c r="C272" s="173"/>
      <c r="D272" s="135"/>
      <c r="E272" s="135"/>
      <c r="F272" s="135"/>
      <c r="G272" s="182"/>
      <c r="H272" s="110" t="str">
        <f>IF(F272="", "", IF(E272="Billets de train", "", IF(E272="", "", VLOOKUP(F272, Listes!$G$31:$H$33, 2, FALSE))))</f>
        <v/>
      </c>
      <c r="I272" s="172"/>
    </row>
    <row r="273" spans="1:9" ht="20.100000000000001" customHeight="1" x14ac:dyDescent="0.25">
      <c r="A273" s="38">
        <v>268</v>
      </c>
      <c r="B273" s="173"/>
      <c r="C273" s="173"/>
      <c r="D273" s="135"/>
      <c r="E273" s="135"/>
      <c r="F273" s="135"/>
      <c r="G273" s="182"/>
      <c r="H273" s="110" t="str">
        <f>IF(F273="", "", IF(E273="Billets de train", "", IF(E273="", "", VLOOKUP(F273, Listes!$G$31:$H$33, 2, FALSE))))</f>
        <v/>
      </c>
      <c r="I273" s="172"/>
    </row>
    <row r="274" spans="1:9" ht="20.100000000000001" customHeight="1" x14ac:dyDescent="0.25">
      <c r="A274" s="38">
        <v>269</v>
      </c>
      <c r="B274" s="173"/>
      <c r="C274" s="173"/>
      <c r="D274" s="135"/>
      <c r="E274" s="135"/>
      <c r="F274" s="135"/>
      <c r="G274" s="182"/>
      <c r="H274" s="110" t="str">
        <f>IF(F274="", "", IF(E274="Billets de train", "", IF(E274="", "", VLOOKUP(F274, Listes!$G$31:$H$33, 2, FALSE))))</f>
        <v/>
      </c>
      <c r="I274" s="172"/>
    </row>
    <row r="275" spans="1:9" ht="20.100000000000001" customHeight="1" x14ac:dyDescent="0.25">
      <c r="A275" s="38">
        <v>270</v>
      </c>
      <c r="B275" s="173"/>
      <c r="C275" s="173"/>
      <c r="D275" s="135"/>
      <c r="E275" s="135"/>
      <c r="F275" s="135"/>
      <c r="G275" s="182"/>
      <c r="H275" s="110" t="str">
        <f>IF(F275="", "", IF(E275="Billets de train", "", IF(E275="", "", VLOOKUP(F275, Listes!$G$31:$H$33, 2, FALSE))))</f>
        <v/>
      </c>
      <c r="I275" s="172"/>
    </row>
    <row r="276" spans="1:9" ht="20.100000000000001" customHeight="1" x14ac:dyDescent="0.25">
      <c r="A276" s="38">
        <v>271</v>
      </c>
      <c r="B276" s="173"/>
      <c r="C276" s="173"/>
      <c r="D276" s="135"/>
      <c r="E276" s="135"/>
      <c r="F276" s="135"/>
      <c r="G276" s="182"/>
      <c r="H276" s="110" t="str">
        <f>IF(F276="", "", IF(E276="Billets de train", "", IF(E276="", "", VLOOKUP(F276, Listes!$G$31:$H$33, 2, FALSE))))</f>
        <v/>
      </c>
      <c r="I276" s="172"/>
    </row>
    <row r="277" spans="1:9" ht="20.100000000000001" customHeight="1" x14ac:dyDescent="0.25">
      <c r="A277" s="38">
        <v>272</v>
      </c>
      <c r="B277" s="173"/>
      <c r="C277" s="173"/>
      <c r="D277" s="135"/>
      <c r="E277" s="135"/>
      <c r="F277" s="135"/>
      <c r="G277" s="182"/>
      <c r="H277" s="110" t="str">
        <f>IF(F277="", "", IF(E277="Billets de train", "", IF(E277="", "", VLOOKUP(F277, Listes!$G$31:$H$33, 2, FALSE))))</f>
        <v/>
      </c>
      <c r="I277" s="172"/>
    </row>
    <row r="278" spans="1:9" ht="20.100000000000001" customHeight="1" x14ac:dyDescent="0.25">
      <c r="A278" s="38">
        <v>273</v>
      </c>
      <c r="B278" s="173"/>
      <c r="C278" s="173"/>
      <c r="D278" s="135"/>
      <c r="E278" s="135"/>
      <c r="F278" s="135"/>
      <c r="G278" s="182"/>
      <c r="H278" s="110" t="str">
        <f>IF(F278="", "", IF(E278="Billets de train", "", IF(E278="", "", VLOOKUP(F278, Listes!$G$31:$H$33, 2, FALSE))))</f>
        <v/>
      </c>
      <c r="I278" s="172"/>
    </row>
    <row r="279" spans="1:9" ht="20.100000000000001" customHeight="1" x14ac:dyDescent="0.25">
      <c r="A279" s="38">
        <v>274</v>
      </c>
      <c r="B279" s="173"/>
      <c r="C279" s="173"/>
      <c r="D279" s="135"/>
      <c r="E279" s="135"/>
      <c r="F279" s="135"/>
      <c r="G279" s="182"/>
      <c r="H279" s="110" t="str">
        <f>IF(F279="", "", IF(E279="Billets de train", "", IF(E279="", "", VLOOKUP(F279, Listes!$G$31:$H$33, 2, FALSE))))</f>
        <v/>
      </c>
      <c r="I279" s="172"/>
    </row>
    <row r="280" spans="1:9" ht="20.100000000000001" customHeight="1" x14ac:dyDescent="0.25">
      <c r="A280" s="38">
        <v>275</v>
      </c>
      <c r="B280" s="173"/>
      <c r="C280" s="173"/>
      <c r="D280" s="135"/>
      <c r="E280" s="135"/>
      <c r="F280" s="135"/>
      <c r="G280" s="182"/>
      <c r="H280" s="110" t="str">
        <f>IF(F280="", "", IF(E280="Billets de train", "", IF(E280="", "", VLOOKUP(F280, Listes!$G$31:$H$33, 2, FALSE))))</f>
        <v/>
      </c>
      <c r="I280" s="172"/>
    </row>
    <row r="281" spans="1:9" ht="20.100000000000001" customHeight="1" x14ac:dyDescent="0.25">
      <c r="A281" s="38">
        <v>276</v>
      </c>
      <c r="B281" s="173"/>
      <c r="C281" s="173"/>
      <c r="D281" s="135"/>
      <c r="E281" s="135"/>
      <c r="F281" s="135"/>
      <c r="G281" s="182"/>
      <c r="H281" s="110" t="str">
        <f>IF(F281="", "", IF(E281="Billets de train", "", IF(E281="", "", VLOOKUP(F281, Listes!$G$31:$H$33, 2, FALSE))))</f>
        <v/>
      </c>
      <c r="I281" s="172"/>
    </row>
    <row r="282" spans="1:9" ht="20.100000000000001" customHeight="1" x14ac:dyDescent="0.25">
      <c r="A282" s="38">
        <v>277</v>
      </c>
      <c r="B282" s="173"/>
      <c r="C282" s="173"/>
      <c r="D282" s="135"/>
      <c r="E282" s="135"/>
      <c r="F282" s="135"/>
      <c r="G282" s="182"/>
      <c r="H282" s="110" t="str">
        <f>IF(F282="", "", IF(E282="Billets de train", "", IF(E282="", "", VLOOKUP(F282, Listes!$G$31:$H$33, 2, FALSE))))</f>
        <v/>
      </c>
      <c r="I282" s="172"/>
    </row>
    <row r="283" spans="1:9" ht="20.100000000000001" customHeight="1" x14ac:dyDescent="0.25">
      <c r="A283" s="38">
        <v>278</v>
      </c>
      <c r="B283" s="173"/>
      <c r="C283" s="173"/>
      <c r="D283" s="135"/>
      <c r="E283" s="135"/>
      <c r="F283" s="135"/>
      <c r="G283" s="182"/>
      <c r="H283" s="110" t="str">
        <f>IF(F283="", "", IF(E283="Billets de train", "", IF(E283="", "", VLOOKUP(F283, Listes!$G$31:$H$33, 2, FALSE))))</f>
        <v/>
      </c>
      <c r="I283" s="172"/>
    </row>
    <row r="284" spans="1:9" ht="20.100000000000001" customHeight="1" x14ac:dyDescent="0.25">
      <c r="A284" s="38">
        <v>279</v>
      </c>
      <c r="B284" s="173"/>
      <c r="C284" s="173"/>
      <c r="D284" s="135"/>
      <c r="E284" s="135"/>
      <c r="F284" s="135"/>
      <c r="G284" s="182"/>
      <c r="H284" s="110" t="str">
        <f>IF(F284="", "", IF(E284="Billets de train", "", IF(E284="", "", VLOOKUP(F284, Listes!$G$31:$H$33, 2, FALSE))))</f>
        <v/>
      </c>
      <c r="I284" s="172"/>
    </row>
    <row r="285" spans="1:9" ht="20.100000000000001" customHeight="1" x14ac:dyDescent="0.25">
      <c r="A285" s="38">
        <v>280</v>
      </c>
      <c r="B285" s="173"/>
      <c r="C285" s="173"/>
      <c r="D285" s="135"/>
      <c r="E285" s="135"/>
      <c r="F285" s="135"/>
      <c r="G285" s="182"/>
      <c r="H285" s="110" t="str">
        <f>IF(F285="", "", IF(E285="Billets de train", "", IF(E285="", "", VLOOKUP(F285, Listes!$G$31:$H$33, 2, FALSE))))</f>
        <v/>
      </c>
      <c r="I285" s="172"/>
    </row>
    <row r="286" spans="1:9" ht="20.100000000000001" customHeight="1" x14ac:dyDescent="0.25">
      <c r="A286" s="38">
        <v>281</v>
      </c>
      <c r="B286" s="173"/>
      <c r="C286" s="173"/>
      <c r="D286" s="135"/>
      <c r="E286" s="135"/>
      <c r="F286" s="135"/>
      <c r="G286" s="182"/>
      <c r="H286" s="110" t="str">
        <f>IF(F286="", "", IF(E286="Billets de train", "", IF(E286="", "", VLOOKUP(F286, Listes!$G$31:$H$33, 2, FALSE))))</f>
        <v/>
      </c>
      <c r="I286" s="172"/>
    </row>
    <row r="287" spans="1:9" ht="20.100000000000001" customHeight="1" x14ac:dyDescent="0.25">
      <c r="A287" s="38">
        <v>282</v>
      </c>
      <c r="B287" s="173"/>
      <c r="C287" s="173"/>
      <c r="D287" s="135"/>
      <c r="E287" s="135"/>
      <c r="F287" s="135"/>
      <c r="G287" s="182"/>
      <c r="H287" s="110" t="str">
        <f>IF(F287="", "", IF(E287="Billets de train", "", IF(E287="", "", VLOOKUP(F287, Listes!$G$31:$H$33, 2, FALSE))))</f>
        <v/>
      </c>
      <c r="I287" s="172"/>
    </row>
    <row r="288" spans="1:9" ht="20.100000000000001" customHeight="1" x14ac:dyDescent="0.25">
      <c r="A288" s="38">
        <v>283</v>
      </c>
      <c r="B288" s="173"/>
      <c r="C288" s="173"/>
      <c r="D288" s="135"/>
      <c r="E288" s="135"/>
      <c r="F288" s="135"/>
      <c r="G288" s="182"/>
      <c r="H288" s="110" t="str">
        <f>IF(F288="", "", IF(E288="Billets de train", "", IF(E288="", "", VLOOKUP(F288, Listes!$G$31:$H$33, 2, FALSE))))</f>
        <v/>
      </c>
      <c r="I288" s="172"/>
    </row>
    <row r="289" spans="1:9" ht="20.100000000000001" customHeight="1" x14ac:dyDescent="0.25">
      <c r="A289" s="38">
        <v>284</v>
      </c>
      <c r="B289" s="173"/>
      <c r="C289" s="173"/>
      <c r="D289" s="135"/>
      <c r="E289" s="135"/>
      <c r="F289" s="135"/>
      <c r="G289" s="182"/>
      <c r="H289" s="110" t="str">
        <f>IF(F289="", "", IF(E289="Billets de train", "", IF(E289="", "", VLOOKUP(F289, Listes!$G$31:$H$33, 2, FALSE))))</f>
        <v/>
      </c>
      <c r="I289" s="172"/>
    </row>
    <row r="290" spans="1:9" ht="20.100000000000001" customHeight="1" x14ac:dyDescent="0.25">
      <c r="A290" s="38">
        <v>285</v>
      </c>
      <c r="B290" s="173"/>
      <c r="C290" s="173"/>
      <c r="D290" s="135"/>
      <c r="E290" s="135"/>
      <c r="F290" s="135"/>
      <c r="G290" s="182"/>
      <c r="H290" s="110" t="str">
        <f>IF(F290="", "", IF(E290="Billets de train", "", IF(E290="", "", VLOOKUP(F290, Listes!$G$31:$H$33, 2, FALSE))))</f>
        <v/>
      </c>
      <c r="I290" s="172"/>
    </row>
    <row r="291" spans="1:9" ht="20.100000000000001" customHeight="1" x14ac:dyDescent="0.25">
      <c r="A291" s="38">
        <v>286</v>
      </c>
      <c r="B291" s="173"/>
      <c r="C291" s="173"/>
      <c r="D291" s="135"/>
      <c r="E291" s="135"/>
      <c r="F291" s="135"/>
      <c r="G291" s="182"/>
      <c r="H291" s="110" t="str">
        <f>IF(F291="", "", IF(E291="Billets de train", "", IF(E291="", "", VLOOKUP(F291, Listes!$G$31:$H$33, 2, FALSE))))</f>
        <v/>
      </c>
      <c r="I291" s="172"/>
    </row>
    <row r="292" spans="1:9" ht="20.100000000000001" customHeight="1" x14ac:dyDescent="0.25">
      <c r="A292" s="38">
        <v>287</v>
      </c>
      <c r="B292" s="173"/>
      <c r="C292" s="173"/>
      <c r="D292" s="135"/>
      <c r="E292" s="135"/>
      <c r="F292" s="135"/>
      <c r="G292" s="182"/>
      <c r="H292" s="110" t="str">
        <f>IF(F292="", "", IF(E292="Billets de train", "", IF(E292="", "", VLOOKUP(F292, Listes!$G$31:$H$33, 2, FALSE))))</f>
        <v/>
      </c>
      <c r="I292" s="172"/>
    </row>
    <row r="293" spans="1:9" ht="20.100000000000001" customHeight="1" x14ac:dyDescent="0.25">
      <c r="A293" s="38">
        <v>288</v>
      </c>
      <c r="B293" s="173"/>
      <c r="C293" s="173"/>
      <c r="D293" s="135"/>
      <c r="E293" s="135"/>
      <c r="F293" s="135"/>
      <c r="G293" s="182"/>
      <c r="H293" s="110" t="str">
        <f>IF(F293="", "", IF(E293="Billets de train", "", IF(E293="", "", VLOOKUP(F293, Listes!$G$31:$H$33, 2, FALSE))))</f>
        <v/>
      </c>
      <c r="I293" s="172"/>
    </row>
    <row r="294" spans="1:9" ht="20.100000000000001" customHeight="1" x14ac:dyDescent="0.25">
      <c r="A294" s="38">
        <v>289</v>
      </c>
      <c r="B294" s="173"/>
      <c r="C294" s="173"/>
      <c r="D294" s="135"/>
      <c r="E294" s="135"/>
      <c r="F294" s="135"/>
      <c r="G294" s="182"/>
      <c r="H294" s="110" t="str">
        <f>IF(F294="", "", IF(E294="Billets de train", "", IF(E294="", "", VLOOKUP(F294, Listes!$G$31:$H$33, 2, FALSE))))</f>
        <v/>
      </c>
      <c r="I294" s="172"/>
    </row>
    <row r="295" spans="1:9" ht="20.100000000000001" customHeight="1" x14ac:dyDescent="0.25">
      <c r="A295" s="38">
        <v>290</v>
      </c>
      <c r="B295" s="173"/>
      <c r="C295" s="173"/>
      <c r="D295" s="135"/>
      <c r="E295" s="135"/>
      <c r="F295" s="135"/>
      <c r="G295" s="182"/>
      <c r="H295" s="110" t="str">
        <f>IF(F295="", "", IF(E295="Billets de train", "", IF(E295="", "", VLOOKUP(F295, Listes!$G$31:$H$33, 2, FALSE))))</f>
        <v/>
      </c>
      <c r="I295" s="172"/>
    </row>
    <row r="296" spans="1:9" ht="20.100000000000001" customHeight="1" x14ac:dyDescent="0.25">
      <c r="A296" s="38">
        <v>291</v>
      </c>
      <c r="B296" s="173"/>
      <c r="C296" s="173"/>
      <c r="D296" s="135"/>
      <c r="E296" s="135"/>
      <c r="F296" s="135"/>
      <c r="G296" s="182"/>
      <c r="H296" s="110" t="str">
        <f>IF(F296="", "", IF(E296="Billets de train", "", IF(E296="", "", VLOOKUP(F296, Listes!$G$31:$H$33, 2, FALSE))))</f>
        <v/>
      </c>
      <c r="I296" s="172"/>
    </row>
    <row r="297" spans="1:9" ht="20.100000000000001" customHeight="1" x14ac:dyDescent="0.25">
      <c r="A297" s="38">
        <v>292</v>
      </c>
      <c r="B297" s="173"/>
      <c r="C297" s="173"/>
      <c r="D297" s="135"/>
      <c r="E297" s="135"/>
      <c r="F297" s="135"/>
      <c r="G297" s="182"/>
      <c r="H297" s="110" t="str">
        <f>IF(F297="", "", IF(E297="Billets de train", "", IF(E297="", "", VLOOKUP(F297, Listes!$G$31:$H$33, 2, FALSE))))</f>
        <v/>
      </c>
      <c r="I297" s="172"/>
    </row>
    <row r="298" spans="1:9" ht="20.100000000000001" customHeight="1" x14ac:dyDescent="0.25">
      <c r="A298" s="38">
        <v>293</v>
      </c>
      <c r="B298" s="173"/>
      <c r="C298" s="173"/>
      <c r="D298" s="135"/>
      <c r="E298" s="135"/>
      <c r="F298" s="135"/>
      <c r="G298" s="182"/>
      <c r="H298" s="110" t="str">
        <f>IF(F298="", "", IF(E298="Billets de train", "", IF(E298="", "", VLOOKUP(F298, Listes!$G$31:$H$33, 2, FALSE))))</f>
        <v/>
      </c>
      <c r="I298" s="172"/>
    </row>
    <row r="299" spans="1:9" ht="20.100000000000001" customHeight="1" x14ac:dyDescent="0.25">
      <c r="A299" s="38">
        <v>294</v>
      </c>
      <c r="B299" s="173"/>
      <c r="C299" s="173"/>
      <c r="D299" s="135"/>
      <c r="E299" s="135"/>
      <c r="F299" s="135"/>
      <c r="G299" s="182"/>
      <c r="H299" s="110" t="str">
        <f>IF(F299="", "", IF(E299="Billets de train", "", IF(E299="", "", VLOOKUP(F299, Listes!$G$31:$H$33, 2, FALSE))))</f>
        <v/>
      </c>
      <c r="I299" s="172"/>
    </row>
    <row r="300" spans="1:9" ht="20.100000000000001" customHeight="1" x14ac:dyDescent="0.25">
      <c r="A300" s="38">
        <v>295</v>
      </c>
      <c r="B300" s="173"/>
      <c r="C300" s="173"/>
      <c r="D300" s="135"/>
      <c r="E300" s="135"/>
      <c r="F300" s="135"/>
      <c r="G300" s="182"/>
      <c r="H300" s="110" t="str">
        <f>IF(F300="", "", IF(E300="Billets de train", "", IF(E300="", "", VLOOKUP(F300, Listes!$G$31:$H$33, 2, FALSE))))</f>
        <v/>
      </c>
      <c r="I300" s="172"/>
    </row>
    <row r="301" spans="1:9" ht="20.100000000000001" customHeight="1" x14ac:dyDescent="0.25">
      <c r="A301" s="38">
        <v>296</v>
      </c>
      <c r="B301" s="173"/>
      <c r="C301" s="173"/>
      <c r="D301" s="135"/>
      <c r="E301" s="135"/>
      <c r="F301" s="135"/>
      <c r="G301" s="182"/>
      <c r="H301" s="110" t="str">
        <f>IF(F301="", "", IF(E301="Billets de train", "", IF(E301="", "", VLOOKUP(F301, Listes!$G$31:$H$33, 2, FALSE))))</f>
        <v/>
      </c>
      <c r="I301" s="172"/>
    </row>
    <row r="302" spans="1:9" ht="20.100000000000001" customHeight="1" x14ac:dyDescent="0.25">
      <c r="A302" s="38">
        <v>297</v>
      </c>
      <c r="B302" s="173"/>
      <c r="C302" s="173"/>
      <c r="D302" s="135"/>
      <c r="E302" s="135"/>
      <c r="F302" s="135"/>
      <c r="G302" s="182"/>
      <c r="H302" s="110" t="str">
        <f>IF(F302="", "", IF(E302="Billets de train", "", IF(E302="", "", VLOOKUP(F302, Listes!$G$31:$H$33, 2, FALSE))))</f>
        <v/>
      </c>
      <c r="I302" s="172"/>
    </row>
    <row r="303" spans="1:9" ht="20.100000000000001" customHeight="1" x14ac:dyDescent="0.25">
      <c r="A303" s="38">
        <v>298</v>
      </c>
      <c r="B303" s="173"/>
      <c r="C303" s="173"/>
      <c r="D303" s="135"/>
      <c r="E303" s="135"/>
      <c r="F303" s="135"/>
      <c r="G303" s="182"/>
      <c r="H303" s="110" t="str">
        <f>IF(F303="", "", IF(E303="Billets de train", "", IF(E303="", "", VLOOKUP(F303, Listes!$G$31:$H$33, 2, FALSE))))</f>
        <v/>
      </c>
      <c r="I303" s="172"/>
    </row>
    <row r="304" spans="1:9" ht="20.100000000000001" customHeight="1" x14ac:dyDescent="0.25">
      <c r="A304" s="38">
        <v>299</v>
      </c>
      <c r="B304" s="173"/>
      <c r="C304" s="173"/>
      <c r="D304" s="135"/>
      <c r="E304" s="135"/>
      <c r="F304" s="135"/>
      <c r="G304" s="182"/>
      <c r="H304" s="110" t="str">
        <f>IF(F304="", "", IF(E304="Billets de train", "", IF(E304="", "", VLOOKUP(F304, Listes!$G$31:$H$33, 2, FALSE))))</f>
        <v/>
      </c>
      <c r="I304" s="172"/>
    </row>
    <row r="305" spans="1:9" ht="20.100000000000001" customHeight="1" x14ac:dyDescent="0.25">
      <c r="A305" s="38">
        <v>300</v>
      </c>
      <c r="B305" s="173"/>
      <c r="C305" s="173"/>
      <c r="D305" s="135"/>
      <c r="E305" s="135"/>
      <c r="F305" s="135"/>
      <c r="G305" s="182"/>
      <c r="H305" s="110" t="str">
        <f>IF(F305="", "", IF(E305="Billets de train", "", IF(E305="", "", VLOOKUP(F305, Listes!$G$31:$H$33, 2, FALSE))))</f>
        <v/>
      </c>
      <c r="I305" s="172"/>
    </row>
    <row r="306" spans="1:9" ht="20.100000000000001" customHeight="1" x14ac:dyDescent="0.25">
      <c r="A306" s="38">
        <v>301</v>
      </c>
      <c r="B306" s="173"/>
      <c r="C306" s="173"/>
      <c r="D306" s="135"/>
      <c r="E306" s="135"/>
      <c r="F306" s="135"/>
      <c r="G306" s="182"/>
      <c r="H306" s="110" t="str">
        <f>IF(F306="", "", IF(E306="Billets de train", "", IF(E306="", "", VLOOKUP(F306, Listes!$G$31:$H$33, 2, FALSE))))</f>
        <v/>
      </c>
      <c r="I306" s="172"/>
    </row>
    <row r="307" spans="1:9" ht="20.100000000000001" customHeight="1" x14ac:dyDescent="0.25">
      <c r="A307" s="38">
        <v>302</v>
      </c>
      <c r="B307" s="173"/>
      <c r="C307" s="173"/>
      <c r="D307" s="135"/>
      <c r="E307" s="135"/>
      <c r="F307" s="135"/>
      <c r="G307" s="182"/>
      <c r="H307" s="110" t="str">
        <f>IF(F307="", "", IF(E307="Billets de train", "", IF(E307="", "", VLOOKUP(F307, Listes!$G$31:$H$33, 2, FALSE))))</f>
        <v/>
      </c>
      <c r="I307" s="172"/>
    </row>
    <row r="308" spans="1:9" ht="20.100000000000001" customHeight="1" x14ac:dyDescent="0.25">
      <c r="A308" s="38">
        <v>303</v>
      </c>
      <c r="B308" s="173"/>
      <c r="C308" s="173"/>
      <c r="D308" s="135"/>
      <c r="E308" s="135"/>
      <c r="F308" s="135"/>
      <c r="G308" s="182"/>
      <c r="H308" s="110" t="str">
        <f>IF(F308="", "", IF(E308="Billets de train", "", IF(E308="", "", VLOOKUP(F308, Listes!$G$31:$H$33, 2, FALSE))))</f>
        <v/>
      </c>
      <c r="I308" s="172"/>
    </row>
    <row r="309" spans="1:9" ht="20.100000000000001" customHeight="1" x14ac:dyDescent="0.25">
      <c r="A309" s="38">
        <v>304</v>
      </c>
      <c r="B309" s="173"/>
      <c r="C309" s="173"/>
      <c r="D309" s="135"/>
      <c r="E309" s="135"/>
      <c r="F309" s="135"/>
      <c r="G309" s="182"/>
      <c r="H309" s="110" t="str">
        <f>IF(F309="", "", IF(E309="Billets de train", "", IF(E309="", "", VLOOKUP(F309, Listes!$G$31:$H$33, 2, FALSE))))</f>
        <v/>
      </c>
      <c r="I309" s="172"/>
    </row>
    <row r="310" spans="1:9" ht="20.100000000000001" customHeight="1" x14ac:dyDescent="0.25">
      <c r="A310" s="38">
        <v>305</v>
      </c>
      <c r="B310" s="173"/>
      <c r="C310" s="173"/>
      <c r="D310" s="135"/>
      <c r="E310" s="135"/>
      <c r="F310" s="135"/>
      <c r="G310" s="182"/>
      <c r="H310" s="110" t="str">
        <f>IF(F310="", "", IF(E310="Billets de train", "", IF(E310="", "", VLOOKUP(F310, Listes!$G$31:$H$33, 2, FALSE))))</f>
        <v/>
      </c>
      <c r="I310" s="172"/>
    </row>
    <row r="311" spans="1:9" ht="20.100000000000001" customHeight="1" x14ac:dyDescent="0.25">
      <c r="A311" s="38">
        <v>306</v>
      </c>
      <c r="B311" s="173"/>
      <c r="C311" s="173"/>
      <c r="D311" s="135"/>
      <c r="E311" s="135"/>
      <c r="F311" s="135"/>
      <c r="G311" s="182"/>
      <c r="H311" s="110" t="str">
        <f>IF(F311="", "", IF(E311="Billets de train", "", IF(E311="", "", VLOOKUP(F311, Listes!$G$31:$H$33, 2, FALSE))))</f>
        <v/>
      </c>
      <c r="I311" s="172"/>
    </row>
    <row r="312" spans="1:9" ht="20.100000000000001" customHeight="1" x14ac:dyDescent="0.25">
      <c r="A312" s="38">
        <v>307</v>
      </c>
      <c r="B312" s="173"/>
      <c r="C312" s="173"/>
      <c r="D312" s="135"/>
      <c r="E312" s="135"/>
      <c r="F312" s="135"/>
      <c r="G312" s="182"/>
      <c r="H312" s="110" t="str">
        <f>IF(F312="", "", IF(E312="Billets de train", "", IF(E312="", "", VLOOKUP(F312, Listes!$G$31:$H$33, 2, FALSE))))</f>
        <v/>
      </c>
      <c r="I312" s="172"/>
    </row>
    <row r="313" spans="1:9" ht="20.100000000000001" customHeight="1" x14ac:dyDescent="0.25">
      <c r="A313" s="38">
        <v>308</v>
      </c>
      <c r="B313" s="173"/>
      <c r="C313" s="173"/>
      <c r="D313" s="135"/>
      <c r="E313" s="135"/>
      <c r="F313" s="135"/>
      <c r="G313" s="182"/>
      <c r="H313" s="110" t="str">
        <f>IF(F313="", "", IF(E313="Billets de train", "", IF(E313="", "", VLOOKUP(F313, Listes!$G$31:$H$33, 2, FALSE))))</f>
        <v/>
      </c>
      <c r="I313" s="172"/>
    </row>
    <row r="314" spans="1:9" ht="20.100000000000001" customHeight="1" x14ac:dyDescent="0.25">
      <c r="A314" s="38">
        <v>309</v>
      </c>
      <c r="B314" s="173"/>
      <c r="C314" s="173"/>
      <c r="D314" s="135"/>
      <c r="E314" s="135"/>
      <c r="F314" s="135"/>
      <c r="G314" s="182"/>
      <c r="H314" s="110" t="str">
        <f>IF(F314="", "", IF(E314="Billets de train", "", IF(E314="", "", VLOOKUP(F314, Listes!$G$31:$H$33, 2, FALSE))))</f>
        <v/>
      </c>
      <c r="I314" s="172"/>
    </row>
    <row r="315" spans="1:9" ht="20.100000000000001" customHeight="1" x14ac:dyDescent="0.25">
      <c r="A315" s="38">
        <v>310</v>
      </c>
      <c r="B315" s="173"/>
      <c r="C315" s="173"/>
      <c r="D315" s="135"/>
      <c r="E315" s="135"/>
      <c r="F315" s="135"/>
      <c r="G315" s="182"/>
      <c r="H315" s="110" t="str">
        <f>IF(F315="", "", IF(E315="Billets de train", "", IF(E315="", "", VLOOKUP(F315, Listes!$G$31:$H$33, 2, FALSE))))</f>
        <v/>
      </c>
      <c r="I315" s="172"/>
    </row>
    <row r="316" spans="1:9" ht="20.100000000000001" customHeight="1" x14ac:dyDescent="0.25">
      <c r="A316" s="38">
        <v>311</v>
      </c>
      <c r="B316" s="173"/>
      <c r="C316" s="173"/>
      <c r="D316" s="135"/>
      <c r="E316" s="135"/>
      <c r="F316" s="135"/>
      <c r="G316" s="182"/>
      <c r="H316" s="110" t="str">
        <f>IF(F316="", "", IF(E316="Billets de train", "", IF(E316="", "", VLOOKUP(F316, Listes!$G$31:$H$33, 2, FALSE))))</f>
        <v/>
      </c>
      <c r="I316" s="172"/>
    </row>
    <row r="317" spans="1:9" ht="20.100000000000001" customHeight="1" x14ac:dyDescent="0.25">
      <c r="A317" s="38">
        <v>312</v>
      </c>
      <c r="B317" s="173"/>
      <c r="C317" s="173"/>
      <c r="D317" s="135"/>
      <c r="E317" s="135"/>
      <c r="F317" s="135"/>
      <c r="G317" s="182"/>
      <c r="H317" s="110" t="str">
        <f>IF(F317="", "", IF(E317="Billets de train", "", IF(E317="", "", VLOOKUP(F317, Listes!$G$31:$H$33, 2, FALSE))))</f>
        <v/>
      </c>
      <c r="I317" s="172"/>
    </row>
    <row r="318" spans="1:9" ht="20.100000000000001" customHeight="1" x14ac:dyDescent="0.25">
      <c r="A318" s="38">
        <v>313</v>
      </c>
      <c r="B318" s="173"/>
      <c r="C318" s="173"/>
      <c r="D318" s="135"/>
      <c r="E318" s="135"/>
      <c r="F318" s="135"/>
      <c r="G318" s="182"/>
      <c r="H318" s="110" t="str">
        <f>IF(F318="", "", IF(E318="Billets de train", "", IF(E318="", "", VLOOKUP(F318, Listes!$G$31:$H$33, 2, FALSE))))</f>
        <v/>
      </c>
      <c r="I318" s="172"/>
    </row>
    <row r="319" spans="1:9" ht="20.100000000000001" customHeight="1" x14ac:dyDescent="0.25">
      <c r="A319" s="38">
        <v>314</v>
      </c>
      <c r="B319" s="173"/>
      <c r="C319" s="173"/>
      <c r="D319" s="135"/>
      <c r="E319" s="135"/>
      <c r="F319" s="135"/>
      <c r="G319" s="182"/>
      <c r="H319" s="110" t="str">
        <f>IF(F319="", "", IF(E319="Billets de train", "", IF(E319="", "", VLOOKUP(F319, Listes!$G$31:$H$33, 2, FALSE))))</f>
        <v/>
      </c>
      <c r="I319" s="172"/>
    </row>
    <row r="320" spans="1:9" ht="20.100000000000001" customHeight="1" x14ac:dyDescent="0.25">
      <c r="A320" s="38">
        <v>315</v>
      </c>
      <c r="B320" s="173"/>
      <c r="C320" s="173"/>
      <c r="D320" s="135"/>
      <c r="E320" s="135"/>
      <c r="F320" s="135"/>
      <c r="G320" s="182"/>
      <c r="H320" s="110" t="str">
        <f>IF(F320="", "", IF(E320="Billets de train", "", IF(E320="", "", VLOOKUP(F320, Listes!$G$31:$H$33, 2, FALSE))))</f>
        <v/>
      </c>
      <c r="I320" s="172"/>
    </row>
    <row r="321" spans="1:9" ht="20.100000000000001" customHeight="1" x14ac:dyDescent="0.25">
      <c r="A321" s="38">
        <v>316</v>
      </c>
      <c r="B321" s="173"/>
      <c r="C321" s="173"/>
      <c r="D321" s="135"/>
      <c r="E321" s="135"/>
      <c r="F321" s="135"/>
      <c r="G321" s="182"/>
      <c r="H321" s="110" t="str">
        <f>IF(F321="", "", IF(E321="Billets de train", "", IF(E321="", "", VLOOKUP(F321, Listes!$G$31:$H$33, 2, FALSE))))</f>
        <v/>
      </c>
      <c r="I321" s="172"/>
    </row>
    <row r="322" spans="1:9" ht="20.100000000000001" customHeight="1" x14ac:dyDescent="0.25">
      <c r="A322" s="38">
        <v>317</v>
      </c>
      <c r="B322" s="173"/>
      <c r="C322" s="173"/>
      <c r="D322" s="135"/>
      <c r="E322" s="135"/>
      <c r="F322" s="135"/>
      <c r="G322" s="182"/>
      <c r="H322" s="110" t="str">
        <f>IF(F322="", "", IF(E322="Billets de train", "", IF(E322="", "", VLOOKUP(F322, Listes!$G$31:$H$33, 2, FALSE))))</f>
        <v/>
      </c>
      <c r="I322" s="172"/>
    </row>
    <row r="323" spans="1:9" ht="20.100000000000001" customHeight="1" x14ac:dyDescent="0.25">
      <c r="A323" s="38">
        <v>318</v>
      </c>
      <c r="B323" s="173"/>
      <c r="C323" s="173"/>
      <c r="D323" s="135"/>
      <c r="E323" s="135"/>
      <c r="F323" s="135"/>
      <c r="G323" s="182"/>
      <c r="H323" s="110" t="str">
        <f>IF(F323="", "", IF(E323="Billets de train", "", IF(E323="", "", VLOOKUP(F323, Listes!$G$31:$H$33, 2, FALSE))))</f>
        <v/>
      </c>
      <c r="I323" s="172"/>
    </row>
    <row r="324" spans="1:9" ht="20.100000000000001" customHeight="1" x14ac:dyDescent="0.25">
      <c r="A324" s="38">
        <v>319</v>
      </c>
      <c r="B324" s="173"/>
      <c r="C324" s="173"/>
      <c r="D324" s="135"/>
      <c r="E324" s="135"/>
      <c r="F324" s="135"/>
      <c r="G324" s="182"/>
      <c r="H324" s="110" t="str">
        <f>IF(F324="", "", IF(E324="Billets de train", "", IF(E324="", "", VLOOKUP(F324, Listes!$G$31:$H$33, 2, FALSE))))</f>
        <v/>
      </c>
      <c r="I324" s="172"/>
    </row>
    <row r="325" spans="1:9" ht="20.100000000000001" customHeight="1" x14ac:dyDescent="0.25">
      <c r="A325" s="38">
        <v>320</v>
      </c>
      <c r="B325" s="173"/>
      <c r="C325" s="173"/>
      <c r="D325" s="135"/>
      <c r="E325" s="135"/>
      <c r="F325" s="135"/>
      <c r="G325" s="182"/>
      <c r="H325" s="110" t="str">
        <f>IF(F325="", "", IF(E325="Billets de train", "", IF(E325="", "", VLOOKUP(F325, Listes!$G$31:$H$33, 2, FALSE))))</f>
        <v/>
      </c>
      <c r="I325" s="172"/>
    </row>
    <row r="326" spans="1:9" ht="20.100000000000001" customHeight="1" x14ac:dyDescent="0.25">
      <c r="A326" s="38">
        <v>321</v>
      </c>
      <c r="B326" s="173"/>
      <c r="C326" s="173"/>
      <c r="D326" s="135"/>
      <c r="E326" s="135"/>
      <c r="F326" s="135"/>
      <c r="G326" s="182"/>
      <c r="H326" s="110" t="str">
        <f>IF(F326="", "", IF(E326="Billets de train", "", IF(E326="", "", VLOOKUP(F326, Listes!$G$31:$H$33, 2, FALSE))))</f>
        <v/>
      </c>
      <c r="I326" s="172"/>
    </row>
    <row r="327" spans="1:9" ht="20.100000000000001" customHeight="1" x14ac:dyDescent="0.25">
      <c r="A327" s="38">
        <v>322</v>
      </c>
      <c r="B327" s="173"/>
      <c r="C327" s="173"/>
      <c r="D327" s="135"/>
      <c r="E327" s="135"/>
      <c r="F327" s="135"/>
      <c r="G327" s="182"/>
      <c r="H327" s="110" t="str">
        <f>IF(F327="", "", IF(E327="Billets de train", "", IF(E327="", "", VLOOKUP(F327, Listes!$G$31:$H$33, 2, FALSE))))</f>
        <v/>
      </c>
      <c r="I327" s="172"/>
    </row>
    <row r="328" spans="1:9" ht="20.100000000000001" customHeight="1" x14ac:dyDescent="0.25">
      <c r="A328" s="38">
        <v>323</v>
      </c>
      <c r="B328" s="173"/>
      <c r="C328" s="173"/>
      <c r="D328" s="135"/>
      <c r="E328" s="135"/>
      <c r="F328" s="135"/>
      <c r="G328" s="182"/>
      <c r="H328" s="110" t="str">
        <f>IF(F328="", "", IF(E328="Billets de train", "", IF(E328="", "", VLOOKUP(F328, Listes!$G$31:$H$33, 2, FALSE))))</f>
        <v/>
      </c>
      <c r="I328" s="172"/>
    </row>
    <row r="329" spans="1:9" ht="20.100000000000001" customHeight="1" x14ac:dyDescent="0.25">
      <c r="A329" s="38">
        <v>324</v>
      </c>
      <c r="B329" s="173"/>
      <c r="C329" s="173"/>
      <c r="D329" s="135"/>
      <c r="E329" s="135"/>
      <c r="F329" s="135"/>
      <c r="G329" s="182"/>
      <c r="H329" s="110" t="str">
        <f>IF(F329="", "", IF(E329="Billets de train", "", IF(E329="", "", VLOOKUP(F329, Listes!$G$31:$H$33, 2, FALSE))))</f>
        <v/>
      </c>
      <c r="I329" s="172"/>
    </row>
    <row r="330" spans="1:9" ht="20.100000000000001" customHeight="1" x14ac:dyDescent="0.25">
      <c r="A330" s="38">
        <v>325</v>
      </c>
      <c r="B330" s="173"/>
      <c r="C330" s="173"/>
      <c r="D330" s="135"/>
      <c r="E330" s="135"/>
      <c r="F330" s="135"/>
      <c r="G330" s="182"/>
      <c r="H330" s="110" t="str">
        <f>IF(F330="", "", IF(E330="Billets de train", "", IF(E330="", "", VLOOKUP(F330, Listes!$G$31:$H$33, 2, FALSE))))</f>
        <v/>
      </c>
      <c r="I330" s="172"/>
    </row>
    <row r="331" spans="1:9" ht="20.100000000000001" customHeight="1" x14ac:dyDescent="0.25">
      <c r="A331" s="38">
        <v>326</v>
      </c>
      <c r="B331" s="173"/>
      <c r="C331" s="173"/>
      <c r="D331" s="135"/>
      <c r="E331" s="135"/>
      <c r="F331" s="135"/>
      <c r="G331" s="182"/>
      <c r="H331" s="110" t="str">
        <f>IF(F331="", "", IF(E331="Billets de train", "", IF(E331="", "", VLOOKUP(F331, Listes!$G$31:$H$33, 2, FALSE))))</f>
        <v/>
      </c>
      <c r="I331" s="172"/>
    </row>
    <row r="332" spans="1:9" ht="20.100000000000001" customHeight="1" x14ac:dyDescent="0.25">
      <c r="A332" s="38">
        <v>327</v>
      </c>
      <c r="B332" s="173"/>
      <c r="C332" s="173"/>
      <c r="D332" s="135"/>
      <c r="E332" s="135"/>
      <c r="F332" s="135"/>
      <c r="G332" s="182"/>
      <c r="H332" s="110" t="str">
        <f>IF(F332="", "", IF(E332="Billets de train", "", IF(E332="", "", VLOOKUP(F332, Listes!$G$31:$H$33, 2, FALSE))))</f>
        <v/>
      </c>
      <c r="I332" s="172"/>
    </row>
    <row r="333" spans="1:9" ht="20.100000000000001" customHeight="1" x14ac:dyDescent="0.25">
      <c r="A333" s="38">
        <v>328</v>
      </c>
      <c r="B333" s="173"/>
      <c r="C333" s="173"/>
      <c r="D333" s="135"/>
      <c r="E333" s="135"/>
      <c r="F333" s="135"/>
      <c r="G333" s="182"/>
      <c r="H333" s="110" t="str">
        <f>IF(F333="", "", IF(E333="Billets de train", "", IF(E333="", "", VLOOKUP(F333, Listes!$G$31:$H$33, 2, FALSE))))</f>
        <v/>
      </c>
      <c r="I333" s="172"/>
    </row>
    <row r="334" spans="1:9" ht="20.100000000000001" customHeight="1" x14ac:dyDescent="0.25">
      <c r="A334" s="38">
        <v>329</v>
      </c>
      <c r="B334" s="173"/>
      <c r="C334" s="173"/>
      <c r="D334" s="135"/>
      <c r="E334" s="135"/>
      <c r="F334" s="135"/>
      <c r="G334" s="182"/>
      <c r="H334" s="110" t="str">
        <f>IF(F334="", "", IF(E334="Billets de train", "", IF(E334="", "", VLOOKUP(F334, Listes!$G$31:$H$33, 2, FALSE))))</f>
        <v/>
      </c>
      <c r="I334" s="172"/>
    </row>
    <row r="335" spans="1:9" ht="20.100000000000001" customHeight="1" x14ac:dyDescent="0.25">
      <c r="A335" s="38">
        <v>330</v>
      </c>
      <c r="B335" s="173"/>
      <c r="C335" s="173"/>
      <c r="D335" s="135"/>
      <c r="E335" s="135"/>
      <c r="F335" s="135"/>
      <c r="G335" s="182"/>
      <c r="H335" s="110" t="str">
        <f>IF(F335="", "", IF(E335="Billets de train", "", IF(E335="", "", VLOOKUP(F335, Listes!$G$31:$H$33, 2, FALSE))))</f>
        <v/>
      </c>
      <c r="I335" s="172"/>
    </row>
    <row r="336" spans="1:9" ht="20.100000000000001" customHeight="1" x14ac:dyDescent="0.25">
      <c r="A336" s="38">
        <v>331</v>
      </c>
      <c r="B336" s="173"/>
      <c r="C336" s="173"/>
      <c r="D336" s="135"/>
      <c r="E336" s="135"/>
      <c r="F336" s="135"/>
      <c r="G336" s="182"/>
      <c r="H336" s="110" t="str">
        <f>IF(F336="", "", IF(E336="Billets de train", "", IF(E336="", "", VLOOKUP(F336, Listes!$G$31:$H$33, 2, FALSE))))</f>
        <v/>
      </c>
      <c r="I336" s="172"/>
    </row>
    <row r="337" spans="1:9" ht="20.100000000000001" customHeight="1" x14ac:dyDescent="0.25">
      <c r="A337" s="38">
        <v>332</v>
      </c>
      <c r="B337" s="173"/>
      <c r="C337" s="173"/>
      <c r="D337" s="135"/>
      <c r="E337" s="135"/>
      <c r="F337" s="135"/>
      <c r="G337" s="182"/>
      <c r="H337" s="110" t="str">
        <f>IF(F337="", "", IF(E337="Billets de train", "", IF(E337="", "", VLOOKUP(F337, Listes!$G$31:$H$33, 2, FALSE))))</f>
        <v/>
      </c>
      <c r="I337" s="172"/>
    </row>
    <row r="338" spans="1:9" ht="20.100000000000001" customHeight="1" x14ac:dyDescent="0.25">
      <c r="A338" s="38">
        <v>333</v>
      </c>
      <c r="B338" s="173"/>
      <c r="C338" s="173"/>
      <c r="D338" s="135"/>
      <c r="E338" s="135"/>
      <c r="F338" s="135"/>
      <c r="G338" s="182"/>
      <c r="H338" s="110" t="str">
        <f>IF(F338="", "", IF(E338="Billets de train", "", IF(E338="", "", VLOOKUP(F338, Listes!$G$31:$H$33, 2, FALSE))))</f>
        <v/>
      </c>
      <c r="I338" s="172"/>
    </row>
    <row r="339" spans="1:9" ht="20.100000000000001" customHeight="1" x14ac:dyDescent="0.25">
      <c r="A339" s="38">
        <v>334</v>
      </c>
      <c r="B339" s="173"/>
      <c r="C339" s="173"/>
      <c r="D339" s="135"/>
      <c r="E339" s="135"/>
      <c r="F339" s="135"/>
      <c r="G339" s="182"/>
      <c r="H339" s="110" t="str">
        <f>IF(F339="", "", IF(E339="Billets de train", "", IF(E339="", "", VLOOKUP(F339, Listes!$G$31:$H$33, 2, FALSE))))</f>
        <v/>
      </c>
      <c r="I339" s="172"/>
    </row>
    <row r="340" spans="1:9" ht="20.100000000000001" customHeight="1" x14ac:dyDescent="0.25">
      <c r="A340" s="38">
        <v>335</v>
      </c>
      <c r="B340" s="173"/>
      <c r="C340" s="173"/>
      <c r="D340" s="135"/>
      <c r="E340" s="135"/>
      <c r="F340" s="135"/>
      <c r="G340" s="182"/>
      <c r="H340" s="110" t="str">
        <f>IF(F340="", "", IF(E340="Billets de train", "", IF(E340="", "", VLOOKUP(F340, Listes!$G$31:$H$33, 2, FALSE))))</f>
        <v/>
      </c>
      <c r="I340" s="172"/>
    </row>
    <row r="341" spans="1:9" ht="20.100000000000001" customHeight="1" x14ac:dyDescent="0.25">
      <c r="A341" s="38">
        <v>336</v>
      </c>
      <c r="B341" s="173"/>
      <c r="C341" s="173"/>
      <c r="D341" s="135"/>
      <c r="E341" s="135"/>
      <c r="F341" s="135"/>
      <c r="G341" s="182"/>
      <c r="H341" s="110" t="str">
        <f>IF(F341="", "", IF(E341="Billets de train", "", IF(E341="", "", VLOOKUP(F341, Listes!$G$31:$H$33, 2, FALSE))))</f>
        <v/>
      </c>
      <c r="I341" s="172"/>
    </row>
    <row r="342" spans="1:9" ht="20.100000000000001" customHeight="1" x14ac:dyDescent="0.25">
      <c r="A342" s="38">
        <v>337</v>
      </c>
      <c r="B342" s="173"/>
      <c r="C342" s="173"/>
      <c r="D342" s="135"/>
      <c r="E342" s="135"/>
      <c r="F342" s="135"/>
      <c r="G342" s="182"/>
      <c r="H342" s="110" t="str">
        <f>IF(F342="", "", IF(E342="Billets de train", "", IF(E342="", "", VLOOKUP(F342, Listes!$G$31:$H$33, 2, FALSE))))</f>
        <v/>
      </c>
      <c r="I342" s="172"/>
    </row>
    <row r="343" spans="1:9" ht="20.100000000000001" customHeight="1" x14ac:dyDescent="0.25">
      <c r="A343" s="38">
        <v>338</v>
      </c>
      <c r="B343" s="173"/>
      <c r="C343" s="173"/>
      <c r="D343" s="135"/>
      <c r="E343" s="135"/>
      <c r="F343" s="135"/>
      <c r="G343" s="182"/>
      <c r="H343" s="110" t="str">
        <f>IF(F343="", "", IF(E343="Billets de train", "", IF(E343="", "", VLOOKUP(F343, Listes!$G$31:$H$33, 2, FALSE))))</f>
        <v/>
      </c>
      <c r="I343" s="172"/>
    </row>
    <row r="344" spans="1:9" ht="20.100000000000001" customHeight="1" x14ac:dyDescent="0.25">
      <c r="A344" s="38">
        <v>339</v>
      </c>
      <c r="B344" s="173"/>
      <c r="C344" s="173"/>
      <c r="D344" s="135"/>
      <c r="E344" s="135"/>
      <c r="F344" s="135"/>
      <c r="G344" s="182"/>
      <c r="H344" s="110" t="str">
        <f>IF(F344="", "", IF(E344="Billets de train", "", IF(E344="", "", VLOOKUP(F344, Listes!$G$31:$H$33, 2, FALSE))))</f>
        <v/>
      </c>
      <c r="I344" s="172"/>
    </row>
    <row r="345" spans="1:9" ht="20.100000000000001" customHeight="1" x14ac:dyDescent="0.25">
      <c r="A345" s="38">
        <v>340</v>
      </c>
      <c r="B345" s="173"/>
      <c r="C345" s="173"/>
      <c r="D345" s="135"/>
      <c r="E345" s="135"/>
      <c r="F345" s="135"/>
      <c r="G345" s="182"/>
      <c r="H345" s="110" t="str">
        <f>IF(F345="", "", IF(E345="Billets de train", "", IF(E345="", "", VLOOKUP(F345, Listes!$G$31:$H$33, 2, FALSE))))</f>
        <v/>
      </c>
      <c r="I345" s="172"/>
    </row>
    <row r="346" spans="1:9" ht="20.100000000000001" customHeight="1" x14ac:dyDescent="0.25">
      <c r="A346" s="38">
        <v>341</v>
      </c>
      <c r="B346" s="173"/>
      <c r="C346" s="173"/>
      <c r="D346" s="135"/>
      <c r="E346" s="135"/>
      <c r="F346" s="135"/>
      <c r="G346" s="182"/>
      <c r="H346" s="110" t="str">
        <f>IF(F346="", "", IF(E346="Billets de train", "", IF(E346="", "", VLOOKUP(F346, Listes!$G$31:$H$33, 2, FALSE))))</f>
        <v/>
      </c>
      <c r="I346" s="172"/>
    </row>
    <row r="347" spans="1:9" ht="20.100000000000001" customHeight="1" x14ac:dyDescent="0.25">
      <c r="A347" s="38">
        <v>342</v>
      </c>
      <c r="B347" s="173"/>
      <c r="C347" s="173"/>
      <c r="D347" s="135"/>
      <c r="E347" s="135"/>
      <c r="F347" s="135"/>
      <c r="G347" s="182"/>
      <c r="H347" s="110" t="str">
        <f>IF(F347="", "", IF(E347="Billets de train", "", IF(E347="", "", VLOOKUP(F347, Listes!$G$31:$H$33, 2, FALSE))))</f>
        <v/>
      </c>
      <c r="I347" s="172"/>
    </row>
    <row r="348" spans="1:9" ht="20.100000000000001" customHeight="1" x14ac:dyDescent="0.25">
      <c r="A348" s="38">
        <v>343</v>
      </c>
      <c r="B348" s="173"/>
      <c r="C348" s="173"/>
      <c r="D348" s="135"/>
      <c r="E348" s="135"/>
      <c r="F348" s="135"/>
      <c r="G348" s="182"/>
      <c r="H348" s="110" t="str">
        <f>IF(F348="", "", IF(E348="Billets de train", "", IF(E348="", "", VLOOKUP(F348, Listes!$G$31:$H$33, 2, FALSE))))</f>
        <v/>
      </c>
      <c r="I348" s="172"/>
    </row>
    <row r="349" spans="1:9" ht="20.100000000000001" customHeight="1" x14ac:dyDescent="0.25">
      <c r="A349" s="38">
        <v>344</v>
      </c>
      <c r="B349" s="173"/>
      <c r="C349" s="173"/>
      <c r="D349" s="135"/>
      <c r="E349" s="135"/>
      <c r="F349" s="135"/>
      <c r="G349" s="182"/>
      <c r="H349" s="110" t="str">
        <f>IF(F349="", "", IF(E349="Billets de train", "", IF(E349="", "", VLOOKUP(F349, Listes!$G$31:$H$33, 2, FALSE))))</f>
        <v/>
      </c>
      <c r="I349" s="172"/>
    </row>
    <row r="350" spans="1:9" ht="20.100000000000001" customHeight="1" x14ac:dyDescent="0.25">
      <c r="A350" s="38">
        <v>345</v>
      </c>
      <c r="B350" s="173"/>
      <c r="C350" s="173"/>
      <c r="D350" s="135"/>
      <c r="E350" s="135"/>
      <c r="F350" s="135"/>
      <c r="G350" s="182"/>
      <c r="H350" s="110" t="str">
        <f>IF(F350="", "", IF(E350="Billets de train", "", IF(E350="", "", VLOOKUP(F350, Listes!$G$31:$H$33, 2, FALSE))))</f>
        <v/>
      </c>
      <c r="I350" s="172"/>
    </row>
    <row r="351" spans="1:9" ht="20.100000000000001" customHeight="1" x14ac:dyDescent="0.25">
      <c r="A351" s="38">
        <v>346</v>
      </c>
      <c r="B351" s="173"/>
      <c r="C351" s="173"/>
      <c r="D351" s="135"/>
      <c r="E351" s="135"/>
      <c r="F351" s="135"/>
      <c r="G351" s="182"/>
      <c r="H351" s="110" t="str">
        <f>IF(F351="", "", IF(E351="Billets de train", "", IF(E351="", "", VLOOKUP(F351, Listes!$G$31:$H$33, 2, FALSE))))</f>
        <v/>
      </c>
      <c r="I351" s="172"/>
    </row>
    <row r="352" spans="1:9" ht="20.100000000000001" customHeight="1" x14ac:dyDescent="0.25">
      <c r="A352" s="38">
        <v>347</v>
      </c>
      <c r="B352" s="173"/>
      <c r="C352" s="173"/>
      <c r="D352" s="135"/>
      <c r="E352" s="135"/>
      <c r="F352" s="135"/>
      <c r="G352" s="182"/>
      <c r="H352" s="110" t="str">
        <f>IF(F352="", "", IF(E352="Billets de train", "", IF(E352="", "", VLOOKUP(F352, Listes!$G$31:$H$33, 2, FALSE))))</f>
        <v/>
      </c>
      <c r="I352" s="172"/>
    </row>
    <row r="353" spans="1:9" ht="20.100000000000001" customHeight="1" x14ac:dyDescent="0.25">
      <c r="A353" s="38">
        <v>348</v>
      </c>
      <c r="B353" s="173"/>
      <c r="C353" s="173"/>
      <c r="D353" s="135"/>
      <c r="E353" s="135"/>
      <c r="F353" s="135"/>
      <c r="G353" s="182"/>
      <c r="H353" s="110" t="str">
        <f>IF(F353="", "", IF(E353="Billets de train", "", IF(E353="", "", VLOOKUP(F353, Listes!$G$31:$H$33, 2, FALSE))))</f>
        <v/>
      </c>
      <c r="I353" s="172"/>
    </row>
    <row r="354" spans="1:9" ht="20.100000000000001" customHeight="1" x14ac:dyDescent="0.25">
      <c r="A354" s="38">
        <v>349</v>
      </c>
      <c r="B354" s="173"/>
      <c r="C354" s="173"/>
      <c r="D354" s="135"/>
      <c r="E354" s="135"/>
      <c r="F354" s="135"/>
      <c r="G354" s="182"/>
      <c r="H354" s="110" t="str">
        <f>IF(F354="", "", IF(E354="Billets de train", "", IF(E354="", "", VLOOKUP(F354, Listes!$G$31:$H$33, 2, FALSE))))</f>
        <v/>
      </c>
      <c r="I354" s="172"/>
    </row>
    <row r="355" spans="1:9" ht="20.100000000000001" customHeight="1" x14ac:dyDescent="0.25">
      <c r="A355" s="38">
        <v>350</v>
      </c>
      <c r="B355" s="173"/>
      <c r="C355" s="173"/>
      <c r="D355" s="135"/>
      <c r="E355" s="135"/>
      <c r="F355" s="135"/>
      <c r="G355" s="182"/>
      <c r="H355" s="110" t="str">
        <f>IF(F355="", "", IF(E355="Billets de train", "", IF(E355="", "", VLOOKUP(F355, Listes!$G$31:$H$33, 2, FALSE))))</f>
        <v/>
      </c>
      <c r="I355" s="172"/>
    </row>
    <row r="356" spans="1:9" ht="20.100000000000001" customHeight="1" x14ac:dyDescent="0.25">
      <c r="A356" s="38">
        <v>351</v>
      </c>
      <c r="B356" s="173"/>
      <c r="C356" s="173"/>
      <c r="D356" s="135"/>
      <c r="E356" s="135"/>
      <c r="F356" s="135"/>
      <c r="G356" s="182"/>
      <c r="H356" s="110" t="str">
        <f>IF(F356="", "", IF(E356="Billets de train", "", IF(E356="", "", VLOOKUP(F356, Listes!$G$31:$H$33, 2, FALSE))))</f>
        <v/>
      </c>
      <c r="I356" s="172"/>
    </row>
    <row r="357" spans="1:9" ht="20.100000000000001" customHeight="1" x14ac:dyDescent="0.25">
      <c r="A357" s="38">
        <v>352</v>
      </c>
      <c r="B357" s="173"/>
      <c r="C357" s="173"/>
      <c r="D357" s="135"/>
      <c r="E357" s="135"/>
      <c r="F357" s="135"/>
      <c r="G357" s="182"/>
      <c r="H357" s="110" t="str">
        <f>IF(F357="", "", IF(E357="Billets de train", "", IF(E357="", "", VLOOKUP(F357, Listes!$G$31:$H$33, 2, FALSE))))</f>
        <v/>
      </c>
      <c r="I357" s="172"/>
    </row>
    <row r="358" spans="1:9" ht="20.100000000000001" customHeight="1" x14ac:dyDescent="0.25">
      <c r="A358" s="38">
        <v>353</v>
      </c>
      <c r="B358" s="173"/>
      <c r="C358" s="173"/>
      <c r="D358" s="135"/>
      <c r="E358" s="135"/>
      <c r="F358" s="135"/>
      <c r="G358" s="182"/>
      <c r="H358" s="110" t="str">
        <f>IF(F358="", "", IF(E358="Billets de train", "", IF(E358="", "", VLOOKUP(F358, Listes!$G$31:$H$33, 2, FALSE))))</f>
        <v/>
      </c>
      <c r="I358" s="172"/>
    </row>
    <row r="359" spans="1:9" ht="20.100000000000001" customHeight="1" x14ac:dyDescent="0.25">
      <c r="A359" s="38">
        <v>354</v>
      </c>
      <c r="B359" s="173"/>
      <c r="C359" s="173"/>
      <c r="D359" s="135"/>
      <c r="E359" s="135"/>
      <c r="F359" s="135"/>
      <c r="G359" s="182"/>
      <c r="H359" s="110" t="str">
        <f>IF(F359="", "", IF(E359="Billets de train", "", IF(E359="", "", VLOOKUP(F359, Listes!$G$31:$H$33, 2, FALSE))))</f>
        <v/>
      </c>
      <c r="I359" s="172"/>
    </row>
    <row r="360" spans="1:9" ht="20.100000000000001" customHeight="1" x14ac:dyDescent="0.25">
      <c r="A360" s="38">
        <v>355</v>
      </c>
      <c r="B360" s="173"/>
      <c r="C360" s="173"/>
      <c r="D360" s="135"/>
      <c r="E360" s="135"/>
      <c r="F360" s="135"/>
      <c r="G360" s="182"/>
      <c r="H360" s="110" t="str">
        <f>IF(F360="", "", IF(E360="Billets de train", "", IF(E360="", "", VLOOKUP(F360, Listes!$G$31:$H$33, 2, FALSE))))</f>
        <v/>
      </c>
      <c r="I360" s="172"/>
    </row>
    <row r="361" spans="1:9" ht="20.100000000000001" customHeight="1" x14ac:dyDescent="0.25">
      <c r="A361" s="38">
        <v>356</v>
      </c>
      <c r="B361" s="173"/>
      <c r="C361" s="173"/>
      <c r="D361" s="135"/>
      <c r="E361" s="135"/>
      <c r="F361" s="135"/>
      <c r="G361" s="182"/>
      <c r="H361" s="110" t="str">
        <f>IF(F361="", "", IF(E361="Billets de train", "", IF(E361="", "", VLOOKUP(F361, Listes!$G$31:$H$33, 2, FALSE))))</f>
        <v/>
      </c>
      <c r="I361" s="172"/>
    </row>
    <row r="362" spans="1:9" ht="20.100000000000001" customHeight="1" x14ac:dyDescent="0.25">
      <c r="A362" s="38">
        <v>357</v>
      </c>
      <c r="B362" s="173"/>
      <c r="C362" s="173"/>
      <c r="D362" s="135"/>
      <c r="E362" s="135"/>
      <c r="F362" s="135"/>
      <c r="G362" s="182"/>
      <c r="H362" s="110" t="str">
        <f>IF(F362="", "", IF(E362="Billets de train", "", IF(E362="", "", VLOOKUP(F362, Listes!$G$31:$H$33, 2, FALSE))))</f>
        <v/>
      </c>
      <c r="I362" s="172"/>
    </row>
    <row r="363" spans="1:9" ht="20.100000000000001" customHeight="1" x14ac:dyDescent="0.25">
      <c r="A363" s="38">
        <v>358</v>
      </c>
      <c r="B363" s="173"/>
      <c r="C363" s="173"/>
      <c r="D363" s="135"/>
      <c r="E363" s="135"/>
      <c r="F363" s="135"/>
      <c r="G363" s="182"/>
      <c r="H363" s="110" t="str">
        <f>IF(F363="", "", IF(E363="Billets de train", "", IF(E363="", "", VLOOKUP(F363, Listes!$G$31:$H$33, 2, FALSE))))</f>
        <v/>
      </c>
      <c r="I363" s="172"/>
    </row>
    <row r="364" spans="1:9" ht="20.100000000000001" customHeight="1" x14ac:dyDescent="0.25">
      <c r="A364" s="38">
        <v>359</v>
      </c>
      <c r="B364" s="173"/>
      <c r="C364" s="173"/>
      <c r="D364" s="135"/>
      <c r="E364" s="135"/>
      <c r="F364" s="135"/>
      <c r="G364" s="182"/>
      <c r="H364" s="110" t="str">
        <f>IF(F364="", "", IF(E364="Billets de train", "", IF(E364="", "", VLOOKUP(F364, Listes!$G$31:$H$33, 2, FALSE))))</f>
        <v/>
      </c>
      <c r="I364" s="172"/>
    </row>
    <row r="365" spans="1:9" ht="20.100000000000001" customHeight="1" x14ac:dyDescent="0.25">
      <c r="A365" s="38">
        <v>360</v>
      </c>
      <c r="B365" s="173"/>
      <c r="C365" s="173"/>
      <c r="D365" s="135"/>
      <c r="E365" s="135"/>
      <c r="F365" s="135"/>
      <c r="G365" s="182"/>
      <c r="H365" s="110" t="str">
        <f>IF(F365="", "", IF(E365="Billets de train", "", IF(E365="", "", VLOOKUP(F365, Listes!$G$31:$H$33, 2, FALSE))))</f>
        <v/>
      </c>
      <c r="I365" s="172"/>
    </row>
    <row r="366" spans="1:9" ht="20.100000000000001" customHeight="1" x14ac:dyDescent="0.25">
      <c r="A366" s="38">
        <v>361</v>
      </c>
      <c r="B366" s="173"/>
      <c r="C366" s="173"/>
      <c r="D366" s="135"/>
      <c r="E366" s="135"/>
      <c r="F366" s="135"/>
      <c r="G366" s="182"/>
      <c r="H366" s="110" t="str">
        <f>IF(F366="", "", IF(E366="Billets de train", "", IF(E366="", "", VLOOKUP(F366, Listes!$G$31:$H$33, 2, FALSE))))</f>
        <v/>
      </c>
      <c r="I366" s="172"/>
    </row>
    <row r="367" spans="1:9" ht="20.100000000000001" customHeight="1" x14ac:dyDescent="0.25">
      <c r="A367" s="38">
        <v>362</v>
      </c>
      <c r="B367" s="173"/>
      <c r="C367" s="173"/>
      <c r="D367" s="135"/>
      <c r="E367" s="135"/>
      <c r="F367" s="135"/>
      <c r="G367" s="182"/>
      <c r="H367" s="110" t="str">
        <f>IF(F367="", "", IF(E367="Billets de train", "", IF(E367="", "", VLOOKUP(F367, Listes!$G$31:$H$33, 2, FALSE))))</f>
        <v/>
      </c>
      <c r="I367" s="172"/>
    </row>
    <row r="368" spans="1:9" ht="20.100000000000001" customHeight="1" x14ac:dyDescent="0.25">
      <c r="A368" s="38">
        <v>363</v>
      </c>
      <c r="B368" s="173"/>
      <c r="C368" s="173"/>
      <c r="D368" s="135"/>
      <c r="E368" s="135"/>
      <c r="F368" s="135"/>
      <c r="G368" s="182"/>
      <c r="H368" s="110" t="str">
        <f>IF(F368="", "", IF(E368="Billets de train", "", IF(E368="", "", VLOOKUP(F368, Listes!$G$31:$H$33, 2, FALSE))))</f>
        <v/>
      </c>
      <c r="I368" s="172"/>
    </row>
    <row r="369" spans="1:9" ht="20.100000000000001" customHeight="1" x14ac:dyDescent="0.25">
      <c r="A369" s="38">
        <v>364</v>
      </c>
      <c r="B369" s="173"/>
      <c r="C369" s="173"/>
      <c r="D369" s="135"/>
      <c r="E369" s="135"/>
      <c r="F369" s="135"/>
      <c r="G369" s="182"/>
      <c r="H369" s="110" t="str">
        <f>IF(F369="", "", IF(E369="Billets de train", "", IF(E369="", "", VLOOKUP(F369, Listes!$G$31:$H$33, 2, FALSE))))</f>
        <v/>
      </c>
      <c r="I369" s="172"/>
    </row>
    <row r="370" spans="1:9" ht="20.100000000000001" customHeight="1" x14ac:dyDescent="0.25">
      <c r="A370" s="38">
        <v>365</v>
      </c>
      <c r="B370" s="173"/>
      <c r="C370" s="173"/>
      <c r="D370" s="135"/>
      <c r="E370" s="135"/>
      <c r="F370" s="135"/>
      <c r="G370" s="182"/>
      <c r="H370" s="110" t="str">
        <f>IF(F370="", "", IF(E370="Billets de train", "", IF(E370="", "", VLOOKUP(F370, Listes!$G$31:$H$33, 2, FALSE))))</f>
        <v/>
      </c>
      <c r="I370" s="172"/>
    </row>
    <row r="371" spans="1:9" ht="20.100000000000001" customHeight="1" x14ac:dyDescent="0.25">
      <c r="A371" s="38">
        <v>366</v>
      </c>
      <c r="B371" s="173"/>
      <c r="C371" s="173"/>
      <c r="D371" s="135"/>
      <c r="E371" s="135"/>
      <c r="F371" s="135"/>
      <c r="G371" s="182"/>
      <c r="H371" s="110" t="str">
        <f>IF(F371="", "", IF(E371="Billets de train", "", IF(E371="", "", VLOOKUP(F371, Listes!$G$31:$H$33, 2, FALSE))))</f>
        <v/>
      </c>
      <c r="I371" s="172"/>
    </row>
    <row r="372" spans="1:9" ht="20.100000000000001" customHeight="1" x14ac:dyDescent="0.25">
      <c r="A372" s="38">
        <v>367</v>
      </c>
      <c r="B372" s="173"/>
      <c r="C372" s="173"/>
      <c r="D372" s="135"/>
      <c r="E372" s="135"/>
      <c r="F372" s="135"/>
      <c r="G372" s="182"/>
      <c r="H372" s="110" t="str">
        <f>IF(F372="", "", IF(E372="Billets de train", "", IF(E372="", "", VLOOKUP(F372, Listes!$G$31:$H$33, 2, FALSE))))</f>
        <v/>
      </c>
      <c r="I372" s="172"/>
    </row>
    <row r="373" spans="1:9" ht="20.100000000000001" customHeight="1" x14ac:dyDescent="0.25">
      <c r="A373" s="38">
        <v>368</v>
      </c>
      <c r="B373" s="173"/>
      <c r="C373" s="173"/>
      <c r="D373" s="135"/>
      <c r="E373" s="135"/>
      <c r="F373" s="135"/>
      <c r="G373" s="182"/>
      <c r="H373" s="110" t="str">
        <f>IF(F373="", "", IF(E373="Billets de train", "", IF(E373="", "", VLOOKUP(F373, Listes!$G$31:$H$33, 2, FALSE))))</f>
        <v/>
      </c>
      <c r="I373" s="172"/>
    </row>
    <row r="374" spans="1:9" ht="20.100000000000001" customHeight="1" x14ac:dyDescent="0.25">
      <c r="A374" s="38">
        <v>369</v>
      </c>
      <c r="B374" s="173"/>
      <c r="C374" s="173"/>
      <c r="D374" s="135"/>
      <c r="E374" s="135"/>
      <c r="F374" s="135"/>
      <c r="G374" s="182"/>
      <c r="H374" s="110" t="str">
        <f>IF(F374="", "", IF(E374="Billets de train", "", IF(E374="", "", VLOOKUP(F374, Listes!$G$31:$H$33, 2, FALSE))))</f>
        <v/>
      </c>
      <c r="I374" s="172"/>
    </row>
    <row r="375" spans="1:9" ht="20.100000000000001" customHeight="1" x14ac:dyDescent="0.25">
      <c r="A375" s="38">
        <v>370</v>
      </c>
      <c r="B375" s="173"/>
      <c r="C375" s="173"/>
      <c r="D375" s="135"/>
      <c r="E375" s="135"/>
      <c r="F375" s="135"/>
      <c r="G375" s="182"/>
      <c r="H375" s="110" t="str">
        <f>IF(F375="", "", IF(E375="Billets de train", "", IF(E375="", "", VLOOKUP(F375, Listes!$G$31:$H$33, 2, FALSE))))</f>
        <v/>
      </c>
      <c r="I375" s="172"/>
    </row>
    <row r="376" spans="1:9" ht="20.100000000000001" customHeight="1" x14ac:dyDescent="0.25">
      <c r="A376" s="38">
        <v>371</v>
      </c>
      <c r="B376" s="173"/>
      <c r="C376" s="173"/>
      <c r="D376" s="135"/>
      <c r="E376" s="135"/>
      <c r="F376" s="135"/>
      <c r="G376" s="182"/>
      <c r="H376" s="110" t="str">
        <f>IF(F376="", "", IF(E376="Billets de train", "", IF(E376="", "", VLOOKUP(F376, Listes!$G$31:$H$33, 2, FALSE))))</f>
        <v/>
      </c>
      <c r="I376" s="172"/>
    </row>
    <row r="377" spans="1:9" ht="20.100000000000001" customHeight="1" x14ac:dyDescent="0.25">
      <c r="A377" s="38">
        <v>372</v>
      </c>
      <c r="B377" s="173"/>
      <c r="C377" s="173"/>
      <c r="D377" s="135"/>
      <c r="E377" s="135"/>
      <c r="F377" s="135"/>
      <c r="G377" s="182"/>
      <c r="H377" s="110" t="str">
        <f>IF(F377="", "", IF(E377="Billets de train", "", IF(E377="", "", VLOOKUP(F377, Listes!$G$31:$H$33, 2, FALSE))))</f>
        <v/>
      </c>
      <c r="I377" s="172"/>
    </row>
    <row r="378" spans="1:9" ht="20.100000000000001" customHeight="1" x14ac:dyDescent="0.25">
      <c r="A378" s="38">
        <v>373</v>
      </c>
      <c r="B378" s="173"/>
      <c r="C378" s="173"/>
      <c r="D378" s="135"/>
      <c r="E378" s="135"/>
      <c r="F378" s="135"/>
      <c r="G378" s="182"/>
      <c r="H378" s="110" t="str">
        <f>IF(F378="", "", IF(E378="Billets de train", "", IF(E378="", "", VLOOKUP(F378, Listes!$G$31:$H$33, 2, FALSE))))</f>
        <v/>
      </c>
      <c r="I378" s="172"/>
    </row>
    <row r="379" spans="1:9" ht="20.100000000000001" customHeight="1" x14ac:dyDescent="0.25">
      <c r="A379" s="38">
        <v>374</v>
      </c>
      <c r="B379" s="173"/>
      <c r="C379" s="173"/>
      <c r="D379" s="135"/>
      <c r="E379" s="135"/>
      <c r="F379" s="135"/>
      <c r="G379" s="182"/>
      <c r="H379" s="110" t="str">
        <f>IF(F379="", "", IF(E379="Billets de train", "", IF(E379="", "", VLOOKUP(F379, Listes!$G$31:$H$33, 2, FALSE))))</f>
        <v/>
      </c>
      <c r="I379" s="172"/>
    </row>
    <row r="380" spans="1:9" ht="20.100000000000001" customHeight="1" x14ac:dyDescent="0.25">
      <c r="A380" s="38">
        <v>375</v>
      </c>
      <c r="B380" s="173"/>
      <c r="C380" s="173"/>
      <c r="D380" s="135"/>
      <c r="E380" s="135"/>
      <c r="F380" s="135"/>
      <c r="G380" s="182"/>
      <c r="H380" s="110" t="str">
        <f>IF(F380="", "", IF(E380="Billets de train", "", IF(E380="", "", VLOOKUP(F380, Listes!$G$31:$H$33, 2, FALSE))))</f>
        <v/>
      </c>
      <c r="I380" s="172"/>
    </row>
    <row r="381" spans="1:9" ht="20.100000000000001" customHeight="1" x14ac:dyDescent="0.25">
      <c r="A381" s="38">
        <v>376</v>
      </c>
      <c r="B381" s="173"/>
      <c r="C381" s="173"/>
      <c r="D381" s="135"/>
      <c r="E381" s="135"/>
      <c r="F381" s="135"/>
      <c r="G381" s="182"/>
      <c r="H381" s="110" t="str">
        <f>IF(F381="", "", IF(E381="Billets de train", "", IF(E381="", "", VLOOKUP(F381, Listes!$G$31:$H$33, 2, FALSE))))</f>
        <v/>
      </c>
      <c r="I381" s="172"/>
    </row>
    <row r="382" spans="1:9" ht="20.100000000000001" customHeight="1" x14ac:dyDescent="0.25">
      <c r="A382" s="38">
        <v>377</v>
      </c>
      <c r="B382" s="173"/>
      <c r="C382" s="173"/>
      <c r="D382" s="135"/>
      <c r="E382" s="135"/>
      <c r="F382" s="135"/>
      <c r="G382" s="182"/>
      <c r="H382" s="110" t="str">
        <f>IF(F382="", "", IF(E382="Billets de train", "", IF(E382="", "", VLOOKUP(F382, Listes!$G$31:$H$33, 2, FALSE))))</f>
        <v/>
      </c>
      <c r="I382" s="172"/>
    </row>
    <row r="383" spans="1:9" ht="20.100000000000001" customHeight="1" x14ac:dyDescent="0.25">
      <c r="A383" s="38">
        <v>378</v>
      </c>
      <c r="B383" s="173"/>
      <c r="C383" s="173"/>
      <c r="D383" s="135"/>
      <c r="E383" s="135"/>
      <c r="F383" s="135"/>
      <c r="G383" s="182"/>
      <c r="H383" s="110" t="str">
        <f>IF(F383="", "", IF(E383="Billets de train", "", IF(E383="", "", VLOOKUP(F383, Listes!$G$31:$H$33, 2, FALSE))))</f>
        <v/>
      </c>
      <c r="I383" s="172"/>
    </row>
    <row r="384" spans="1:9" ht="20.100000000000001" customHeight="1" x14ac:dyDescent="0.25">
      <c r="A384" s="38">
        <v>379</v>
      </c>
      <c r="B384" s="173"/>
      <c r="C384" s="173"/>
      <c r="D384" s="135"/>
      <c r="E384" s="135"/>
      <c r="F384" s="135"/>
      <c r="G384" s="182"/>
      <c r="H384" s="110" t="str">
        <f>IF(F384="", "", IF(E384="Billets de train", "", IF(E384="", "", VLOOKUP(F384, Listes!$G$31:$H$33, 2, FALSE))))</f>
        <v/>
      </c>
      <c r="I384" s="172"/>
    </row>
    <row r="385" spans="1:9" ht="20.100000000000001" customHeight="1" x14ac:dyDescent="0.25">
      <c r="A385" s="38">
        <v>380</v>
      </c>
      <c r="B385" s="173"/>
      <c r="C385" s="173"/>
      <c r="D385" s="135"/>
      <c r="E385" s="135"/>
      <c r="F385" s="135"/>
      <c r="G385" s="182"/>
      <c r="H385" s="110" t="str">
        <f>IF(F385="", "", IF(E385="Billets de train", "", IF(E385="", "", VLOOKUP(F385, Listes!$G$31:$H$33, 2, FALSE))))</f>
        <v/>
      </c>
      <c r="I385" s="172"/>
    </row>
    <row r="386" spans="1:9" ht="20.100000000000001" customHeight="1" x14ac:dyDescent="0.25">
      <c r="A386" s="38">
        <v>381</v>
      </c>
      <c r="B386" s="173"/>
      <c r="C386" s="173"/>
      <c r="D386" s="135"/>
      <c r="E386" s="135"/>
      <c r="F386" s="135"/>
      <c r="G386" s="182"/>
      <c r="H386" s="110" t="str">
        <f>IF(F386="", "", IF(E386="Billets de train", "", IF(E386="", "", VLOOKUP(F386, Listes!$G$31:$H$33, 2, FALSE))))</f>
        <v/>
      </c>
      <c r="I386" s="172"/>
    </row>
    <row r="387" spans="1:9" ht="20.100000000000001" customHeight="1" x14ac:dyDescent="0.25">
      <c r="A387" s="38">
        <v>382</v>
      </c>
      <c r="B387" s="173"/>
      <c r="C387" s="173"/>
      <c r="D387" s="135"/>
      <c r="E387" s="135"/>
      <c r="F387" s="135"/>
      <c r="G387" s="182"/>
      <c r="H387" s="110" t="str">
        <f>IF(F387="", "", IF(E387="Billets de train", "", IF(E387="", "", VLOOKUP(F387, Listes!$G$31:$H$33, 2, FALSE))))</f>
        <v/>
      </c>
      <c r="I387" s="172"/>
    </row>
    <row r="388" spans="1:9" ht="20.100000000000001" customHeight="1" x14ac:dyDescent="0.25">
      <c r="A388" s="38">
        <v>383</v>
      </c>
      <c r="B388" s="173"/>
      <c r="C388" s="173"/>
      <c r="D388" s="135"/>
      <c r="E388" s="135"/>
      <c r="F388" s="135"/>
      <c r="G388" s="182"/>
      <c r="H388" s="110" t="str">
        <f>IF(F388="", "", IF(E388="Billets de train", "", IF(E388="", "", VLOOKUP(F388, Listes!$G$31:$H$33, 2, FALSE))))</f>
        <v/>
      </c>
      <c r="I388" s="172"/>
    </row>
    <row r="389" spans="1:9" ht="20.100000000000001" customHeight="1" x14ac:dyDescent="0.25">
      <c r="A389" s="38">
        <v>384</v>
      </c>
      <c r="B389" s="173"/>
      <c r="C389" s="173"/>
      <c r="D389" s="135"/>
      <c r="E389" s="135"/>
      <c r="F389" s="135"/>
      <c r="G389" s="182"/>
      <c r="H389" s="110" t="str">
        <f>IF(F389="", "", IF(E389="Billets de train", "", IF(E389="", "", VLOOKUP(F389, Listes!$G$31:$H$33, 2, FALSE))))</f>
        <v/>
      </c>
      <c r="I389" s="172"/>
    </row>
    <row r="390" spans="1:9" ht="20.100000000000001" customHeight="1" x14ac:dyDescent="0.25">
      <c r="A390" s="38">
        <v>385</v>
      </c>
      <c r="B390" s="173"/>
      <c r="C390" s="173"/>
      <c r="D390" s="135"/>
      <c r="E390" s="135"/>
      <c r="F390" s="135"/>
      <c r="G390" s="182"/>
      <c r="H390" s="110" t="str">
        <f>IF(F390="", "", IF(E390="Billets de train", "", IF(E390="", "", VLOOKUP(F390, Listes!$G$31:$H$33, 2, FALSE))))</f>
        <v/>
      </c>
      <c r="I390" s="172"/>
    </row>
    <row r="391" spans="1:9" ht="20.100000000000001" customHeight="1" x14ac:dyDescent="0.25">
      <c r="A391" s="38">
        <v>386</v>
      </c>
      <c r="B391" s="173"/>
      <c r="C391" s="173"/>
      <c r="D391" s="135"/>
      <c r="E391" s="135"/>
      <c r="F391" s="135"/>
      <c r="G391" s="182"/>
      <c r="H391" s="110" t="str">
        <f>IF(F391="", "", IF(E391="Billets de train", "", IF(E391="", "", VLOOKUP(F391, Listes!$G$31:$H$33, 2, FALSE))))</f>
        <v/>
      </c>
      <c r="I391" s="172"/>
    </row>
    <row r="392" spans="1:9" ht="20.100000000000001" customHeight="1" x14ac:dyDescent="0.25">
      <c r="A392" s="38">
        <v>387</v>
      </c>
      <c r="B392" s="173"/>
      <c r="C392" s="173"/>
      <c r="D392" s="135"/>
      <c r="E392" s="135"/>
      <c r="F392" s="135"/>
      <c r="G392" s="182"/>
      <c r="H392" s="110" t="str">
        <f>IF(F392="", "", IF(E392="Billets de train", "", IF(E392="", "", VLOOKUP(F392, Listes!$G$31:$H$33, 2, FALSE))))</f>
        <v/>
      </c>
      <c r="I392" s="172"/>
    </row>
    <row r="393" spans="1:9" ht="20.100000000000001" customHeight="1" x14ac:dyDescent="0.25">
      <c r="A393" s="38">
        <v>388</v>
      </c>
      <c r="B393" s="173"/>
      <c r="C393" s="173"/>
      <c r="D393" s="135"/>
      <c r="E393" s="135"/>
      <c r="F393" s="135"/>
      <c r="G393" s="182"/>
      <c r="H393" s="110" t="str">
        <f>IF(F393="", "", IF(E393="Billets de train", "", IF(E393="", "", VLOOKUP(F393, Listes!$G$31:$H$33, 2, FALSE))))</f>
        <v/>
      </c>
      <c r="I393" s="172"/>
    </row>
    <row r="394" spans="1:9" ht="20.100000000000001" customHeight="1" x14ac:dyDescent="0.25">
      <c r="A394" s="38">
        <v>389</v>
      </c>
      <c r="B394" s="173"/>
      <c r="C394" s="173"/>
      <c r="D394" s="135"/>
      <c r="E394" s="135"/>
      <c r="F394" s="135"/>
      <c r="G394" s="182"/>
      <c r="H394" s="110" t="str">
        <f>IF(F394="", "", IF(E394="Billets de train", "", IF(E394="", "", VLOOKUP(F394, Listes!$G$31:$H$33, 2, FALSE))))</f>
        <v/>
      </c>
      <c r="I394" s="172"/>
    </row>
    <row r="395" spans="1:9" ht="20.100000000000001" customHeight="1" x14ac:dyDescent="0.25">
      <c r="A395" s="38">
        <v>390</v>
      </c>
      <c r="B395" s="173"/>
      <c r="C395" s="173"/>
      <c r="D395" s="135"/>
      <c r="E395" s="135"/>
      <c r="F395" s="135"/>
      <c r="G395" s="182"/>
      <c r="H395" s="110" t="str">
        <f>IF(F395="", "", IF(E395="Billets de train", "", IF(E395="", "", VLOOKUP(F395, Listes!$G$31:$H$33, 2, FALSE))))</f>
        <v/>
      </c>
      <c r="I395" s="172"/>
    </row>
    <row r="396" spans="1:9" ht="20.100000000000001" customHeight="1" x14ac:dyDescent="0.25">
      <c r="A396" s="38">
        <v>391</v>
      </c>
      <c r="B396" s="173"/>
      <c r="C396" s="173"/>
      <c r="D396" s="135"/>
      <c r="E396" s="135"/>
      <c r="F396" s="135"/>
      <c r="G396" s="182"/>
      <c r="H396" s="110" t="str">
        <f>IF(F396="", "", IF(E396="Billets de train", "", IF(E396="", "", VLOOKUP(F396, Listes!$G$31:$H$33, 2, FALSE))))</f>
        <v/>
      </c>
      <c r="I396" s="172"/>
    </row>
    <row r="397" spans="1:9" ht="20.100000000000001" customHeight="1" x14ac:dyDescent="0.25">
      <c r="A397" s="38">
        <v>392</v>
      </c>
      <c r="B397" s="173"/>
      <c r="C397" s="173"/>
      <c r="D397" s="135"/>
      <c r="E397" s="135"/>
      <c r="F397" s="135"/>
      <c r="G397" s="182"/>
      <c r="H397" s="110" t="str">
        <f>IF(F397="", "", IF(E397="Billets de train", "", IF(E397="", "", VLOOKUP(F397, Listes!$G$31:$H$33, 2, FALSE))))</f>
        <v/>
      </c>
      <c r="I397" s="172"/>
    </row>
    <row r="398" spans="1:9" ht="20.100000000000001" customHeight="1" x14ac:dyDescent="0.25">
      <c r="A398" s="38">
        <v>393</v>
      </c>
      <c r="B398" s="173"/>
      <c r="C398" s="173"/>
      <c r="D398" s="135"/>
      <c r="E398" s="135"/>
      <c r="F398" s="135"/>
      <c r="G398" s="182"/>
      <c r="H398" s="110" t="str">
        <f>IF(F398="", "", IF(E398="Billets de train", "", IF(E398="", "", VLOOKUP(F398, Listes!$G$31:$H$33, 2, FALSE))))</f>
        <v/>
      </c>
      <c r="I398" s="172"/>
    </row>
    <row r="399" spans="1:9" ht="20.100000000000001" customHeight="1" x14ac:dyDescent="0.25">
      <c r="A399" s="38">
        <v>394</v>
      </c>
      <c r="B399" s="173"/>
      <c r="C399" s="173"/>
      <c r="D399" s="135"/>
      <c r="E399" s="135"/>
      <c r="F399" s="135"/>
      <c r="G399" s="182"/>
      <c r="H399" s="110" t="str">
        <f>IF(F399="", "", IF(E399="Billets de train", "", IF(E399="", "", VLOOKUP(F399, Listes!$G$31:$H$33, 2, FALSE))))</f>
        <v/>
      </c>
      <c r="I399" s="172"/>
    </row>
    <row r="400" spans="1:9" ht="20.100000000000001" customHeight="1" x14ac:dyDescent="0.25">
      <c r="A400" s="38">
        <v>395</v>
      </c>
      <c r="B400" s="173"/>
      <c r="C400" s="173"/>
      <c r="D400" s="135"/>
      <c r="E400" s="135"/>
      <c r="F400" s="135"/>
      <c r="G400" s="182"/>
      <c r="H400" s="110" t="str">
        <f>IF(F400="", "", IF(E400="Billets de train", "", IF(E400="", "", VLOOKUP(F400, Listes!$G$31:$H$33, 2, FALSE))))</f>
        <v/>
      </c>
      <c r="I400" s="172"/>
    </row>
    <row r="401" spans="1:9" ht="20.100000000000001" customHeight="1" x14ac:dyDescent="0.25">
      <c r="A401" s="38">
        <v>396</v>
      </c>
      <c r="B401" s="173"/>
      <c r="C401" s="173"/>
      <c r="D401" s="135"/>
      <c r="E401" s="135"/>
      <c r="F401" s="135"/>
      <c r="G401" s="182"/>
      <c r="H401" s="110" t="str">
        <f>IF(F401="", "", IF(E401="Billets de train", "", IF(E401="", "", VLOOKUP(F401, Listes!$G$31:$H$33, 2, FALSE))))</f>
        <v/>
      </c>
      <c r="I401" s="172"/>
    </row>
    <row r="402" spans="1:9" ht="20.100000000000001" customHeight="1" x14ac:dyDescent="0.25">
      <c r="A402" s="38">
        <v>397</v>
      </c>
      <c r="B402" s="173"/>
      <c r="C402" s="173"/>
      <c r="D402" s="135"/>
      <c r="E402" s="135"/>
      <c r="F402" s="135"/>
      <c r="G402" s="182"/>
      <c r="H402" s="110" t="str">
        <f>IF(F402="", "", IF(E402="Billets de train", "", IF(E402="", "", VLOOKUP(F402, Listes!$G$31:$H$33, 2, FALSE))))</f>
        <v/>
      </c>
      <c r="I402" s="172"/>
    </row>
    <row r="403" spans="1:9" ht="20.100000000000001" customHeight="1" x14ac:dyDescent="0.25">
      <c r="A403" s="38">
        <v>398</v>
      </c>
      <c r="B403" s="173"/>
      <c r="C403" s="173"/>
      <c r="D403" s="135"/>
      <c r="E403" s="135"/>
      <c r="F403" s="135"/>
      <c r="G403" s="182"/>
      <c r="H403" s="110" t="str">
        <f>IF(F403="", "", IF(E403="Billets de train", "", IF(E403="", "", VLOOKUP(F403, Listes!$G$31:$H$33, 2, FALSE))))</f>
        <v/>
      </c>
      <c r="I403" s="172"/>
    </row>
    <row r="404" spans="1:9" ht="20.100000000000001" customHeight="1" x14ac:dyDescent="0.25">
      <c r="A404" s="38">
        <v>399</v>
      </c>
      <c r="B404" s="173"/>
      <c r="C404" s="173"/>
      <c r="D404" s="135"/>
      <c r="E404" s="135"/>
      <c r="F404" s="135"/>
      <c r="G404" s="182"/>
      <c r="H404" s="110" t="str">
        <f>IF(F404="", "", IF(E404="Billets de train", "", IF(E404="", "", VLOOKUP(F404, Listes!$G$31:$H$33, 2, FALSE))))</f>
        <v/>
      </c>
      <c r="I404" s="172"/>
    </row>
    <row r="405" spans="1:9" ht="20.100000000000001" customHeight="1" x14ac:dyDescent="0.25">
      <c r="A405" s="38">
        <v>400</v>
      </c>
      <c r="B405" s="173"/>
      <c r="C405" s="173"/>
      <c r="D405" s="135"/>
      <c r="E405" s="135"/>
      <c r="F405" s="135"/>
      <c r="G405" s="182"/>
      <c r="H405" s="110" t="str">
        <f>IF(F405="", "", IF(E405="Billets de train", "", IF(E405="", "", VLOOKUP(F405, Listes!$G$31:$H$33, 2, FALSE))))</f>
        <v/>
      </c>
      <c r="I405" s="172"/>
    </row>
    <row r="406" spans="1:9" ht="20.100000000000001" customHeight="1" x14ac:dyDescent="0.25">
      <c r="A406" s="38">
        <v>401</v>
      </c>
      <c r="B406" s="173"/>
      <c r="C406" s="173"/>
      <c r="D406" s="135"/>
      <c r="E406" s="135"/>
      <c r="F406" s="135"/>
      <c r="G406" s="182"/>
      <c r="H406" s="110" t="str">
        <f>IF(F406="", "", IF(E406="Billets de train", "", IF(E406="", "", VLOOKUP(F406, Listes!$G$31:$H$33, 2, FALSE))))</f>
        <v/>
      </c>
      <c r="I406" s="172"/>
    </row>
    <row r="407" spans="1:9" ht="20.100000000000001" customHeight="1" x14ac:dyDescent="0.25">
      <c r="A407" s="38">
        <v>402</v>
      </c>
      <c r="B407" s="173"/>
      <c r="C407" s="173"/>
      <c r="D407" s="135"/>
      <c r="E407" s="135"/>
      <c r="F407" s="135"/>
      <c r="G407" s="182"/>
      <c r="H407" s="110" t="str">
        <f>IF(F407="", "", IF(E407="Billets de train", "", IF(E407="", "", VLOOKUP(F407, Listes!$G$31:$H$33, 2, FALSE))))</f>
        <v/>
      </c>
      <c r="I407" s="172"/>
    </row>
    <row r="408" spans="1:9" ht="20.100000000000001" customHeight="1" x14ac:dyDescent="0.25">
      <c r="A408" s="38">
        <v>403</v>
      </c>
      <c r="B408" s="173"/>
      <c r="C408" s="173"/>
      <c r="D408" s="135"/>
      <c r="E408" s="135"/>
      <c r="F408" s="135"/>
      <c r="G408" s="182"/>
      <c r="H408" s="110" t="str">
        <f>IF(F408="", "", IF(E408="Billets de train", "", IF(E408="", "", VLOOKUP(F408, Listes!$G$31:$H$33, 2, FALSE))))</f>
        <v/>
      </c>
      <c r="I408" s="172"/>
    </row>
    <row r="409" spans="1:9" ht="20.100000000000001" customHeight="1" x14ac:dyDescent="0.25">
      <c r="A409" s="38">
        <v>404</v>
      </c>
      <c r="B409" s="173"/>
      <c r="C409" s="173"/>
      <c r="D409" s="135"/>
      <c r="E409" s="135"/>
      <c r="F409" s="135"/>
      <c r="G409" s="182"/>
      <c r="H409" s="110" t="str">
        <f>IF(F409="", "", IF(E409="Billets de train", "", IF(E409="", "", VLOOKUP(F409, Listes!$G$31:$H$33, 2, FALSE))))</f>
        <v/>
      </c>
      <c r="I409" s="172"/>
    </row>
    <row r="410" spans="1:9" ht="20.100000000000001" customHeight="1" x14ac:dyDescent="0.25">
      <c r="A410" s="38">
        <v>405</v>
      </c>
      <c r="B410" s="173"/>
      <c r="C410" s="173"/>
      <c r="D410" s="135"/>
      <c r="E410" s="135"/>
      <c r="F410" s="135"/>
      <c r="G410" s="182"/>
      <c r="H410" s="110" t="str">
        <f>IF(F410="", "", IF(E410="Billets de train", "", IF(E410="", "", VLOOKUP(F410, Listes!$G$31:$H$33, 2, FALSE))))</f>
        <v/>
      </c>
      <c r="I410" s="172"/>
    </row>
    <row r="411" spans="1:9" ht="20.100000000000001" customHeight="1" x14ac:dyDescent="0.25">
      <c r="A411" s="38">
        <v>406</v>
      </c>
      <c r="B411" s="173"/>
      <c r="C411" s="173"/>
      <c r="D411" s="135"/>
      <c r="E411" s="135"/>
      <c r="F411" s="135"/>
      <c r="G411" s="182"/>
      <c r="H411" s="110" t="str">
        <f>IF(F411="", "", IF(E411="Billets de train", "", IF(E411="", "", VLOOKUP(F411, Listes!$G$31:$H$33, 2, FALSE))))</f>
        <v/>
      </c>
      <c r="I411" s="172"/>
    </row>
    <row r="412" spans="1:9" ht="20.100000000000001" customHeight="1" x14ac:dyDescent="0.25">
      <c r="A412" s="38">
        <v>407</v>
      </c>
      <c r="B412" s="173"/>
      <c r="C412" s="173"/>
      <c r="D412" s="135"/>
      <c r="E412" s="135"/>
      <c r="F412" s="135"/>
      <c r="G412" s="182"/>
      <c r="H412" s="110" t="str">
        <f>IF(F412="", "", IF(E412="Billets de train", "", IF(E412="", "", VLOOKUP(F412, Listes!$G$31:$H$33, 2, FALSE))))</f>
        <v/>
      </c>
      <c r="I412" s="172"/>
    </row>
    <row r="413" spans="1:9" ht="20.100000000000001" customHeight="1" x14ac:dyDescent="0.25">
      <c r="A413" s="38">
        <v>408</v>
      </c>
      <c r="B413" s="173"/>
      <c r="C413" s="173"/>
      <c r="D413" s="135"/>
      <c r="E413" s="135"/>
      <c r="F413" s="135"/>
      <c r="G413" s="182"/>
      <c r="H413" s="110" t="str">
        <f>IF(F413="", "", IF(E413="Billets de train", "", IF(E413="", "", VLOOKUP(F413, Listes!$G$31:$H$33, 2, FALSE))))</f>
        <v/>
      </c>
      <c r="I413" s="172"/>
    </row>
    <row r="414" spans="1:9" ht="20.100000000000001" customHeight="1" x14ac:dyDescent="0.25">
      <c r="A414" s="38">
        <v>409</v>
      </c>
      <c r="B414" s="173"/>
      <c r="C414" s="173"/>
      <c r="D414" s="135"/>
      <c r="E414" s="135"/>
      <c r="F414" s="135"/>
      <c r="G414" s="182"/>
      <c r="H414" s="110" t="str">
        <f>IF(F414="", "", IF(E414="Billets de train", "", IF(E414="", "", VLOOKUP(F414, Listes!$G$31:$H$33, 2, FALSE))))</f>
        <v/>
      </c>
      <c r="I414" s="172"/>
    </row>
    <row r="415" spans="1:9" ht="20.100000000000001" customHeight="1" x14ac:dyDescent="0.25">
      <c r="A415" s="38">
        <v>410</v>
      </c>
      <c r="B415" s="173"/>
      <c r="C415" s="173"/>
      <c r="D415" s="135"/>
      <c r="E415" s="135"/>
      <c r="F415" s="135"/>
      <c r="G415" s="182"/>
      <c r="H415" s="110" t="str">
        <f>IF(F415="", "", IF(E415="Billets de train", "", IF(E415="", "", VLOOKUP(F415, Listes!$G$31:$H$33, 2, FALSE))))</f>
        <v/>
      </c>
      <c r="I415" s="172"/>
    </row>
    <row r="416" spans="1:9" ht="20.100000000000001" customHeight="1" x14ac:dyDescent="0.25">
      <c r="A416" s="38">
        <v>411</v>
      </c>
      <c r="B416" s="173"/>
      <c r="C416" s="173"/>
      <c r="D416" s="135"/>
      <c r="E416" s="135"/>
      <c r="F416" s="135"/>
      <c r="G416" s="182"/>
      <c r="H416" s="110" t="str">
        <f>IF(F416="", "", IF(E416="Billets de train", "", IF(E416="", "", VLOOKUP(F416, Listes!$G$31:$H$33, 2, FALSE))))</f>
        <v/>
      </c>
      <c r="I416" s="172"/>
    </row>
    <row r="417" spans="1:9" ht="20.100000000000001" customHeight="1" x14ac:dyDescent="0.25">
      <c r="A417" s="38">
        <v>412</v>
      </c>
      <c r="B417" s="173"/>
      <c r="C417" s="173"/>
      <c r="D417" s="135"/>
      <c r="E417" s="135"/>
      <c r="F417" s="135"/>
      <c r="G417" s="182"/>
      <c r="H417" s="110" t="str">
        <f>IF(F417="", "", IF(E417="Billets de train", "", IF(E417="", "", VLOOKUP(F417, Listes!$G$31:$H$33, 2, FALSE))))</f>
        <v/>
      </c>
      <c r="I417" s="172"/>
    </row>
    <row r="418" spans="1:9" ht="20.100000000000001" customHeight="1" x14ac:dyDescent="0.25">
      <c r="A418" s="38">
        <v>413</v>
      </c>
      <c r="B418" s="173"/>
      <c r="C418" s="173"/>
      <c r="D418" s="135"/>
      <c r="E418" s="135"/>
      <c r="F418" s="135"/>
      <c r="G418" s="182"/>
      <c r="H418" s="110" t="str">
        <f>IF(F418="", "", IF(E418="Billets de train", "", IF(E418="", "", VLOOKUP(F418, Listes!$G$31:$H$33, 2, FALSE))))</f>
        <v/>
      </c>
      <c r="I418" s="172"/>
    </row>
    <row r="419" spans="1:9" ht="20.100000000000001" customHeight="1" x14ac:dyDescent="0.25">
      <c r="A419" s="38">
        <v>414</v>
      </c>
      <c r="B419" s="173"/>
      <c r="C419" s="173"/>
      <c r="D419" s="135"/>
      <c r="E419" s="135"/>
      <c r="F419" s="135"/>
      <c r="G419" s="182"/>
      <c r="H419" s="110" t="str">
        <f>IF(F419="", "", IF(E419="Billets de train", "", IF(E419="", "", VLOOKUP(F419, Listes!$G$31:$H$33, 2, FALSE))))</f>
        <v/>
      </c>
      <c r="I419" s="172"/>
    </row>
    <row r="420" spans="1:9" ht="20.100000000000001" customHeight="1" x14ac:dyDescent="0.25">
      <c r="A420" s="38">
        <v>415</v>
      </c>
      <c r="B420" s="173"/>
      <c r="C420" s="173"/>
      <c r="D420" s="135"/>
      <c r="E420" s="135"/>
      <c r="F420" s="135"/>
      <c r="G420" s="182"/>
      <c r="H420" s="110" t="str">
        <f>IF(F420="", "", IF(E420="Billets de train", "", IF(E420="", "", VLOOKUP(F420, Listes!$G$31:$H$33, 2, FALSE))))</f>
        <v/>
      </c>
      <c r="I420" s="172"/>
    </row>
    <row r="421" spans="1:9" ht="20.100000000000001" customHeight="1" x14ac:dyDescent="0.25">
      <c r="A421" s="38">
        <v>416</v>
      </c>
      <c r="B421" s="173"/>
      <c r="C421" s="173"/>
      <c r="D421" s="135"/>
      <c r="E421" s="135"/>
      <c r="F421" s="135"/>
      <c r="G421" s="182"/>
      <c r="H421" s="110" t="str">
        <f>IF(F421="", "", IF(E421="Billets de train", "", IF(E421="", "", VLOOKUP(F421, Listes!$G$31:$H$33, 2, FALSE))))</f>
        <v/>
      </c>
      <c r="I421" s="172"/>
    </row>
    <row r="422" spans="1:9" ht="20.100000000000001" customHeight="1" x14ac:dyDescent="0.25">
      <c r="A422" s="38">
        <v>417</v>
      </c>
      <c r="B422" s="173"/>
      <c r="C422" s="173"/>
      <c r="D422" s="135"/>
      <c r="E422" s="135"/>
      <c r="F422" s="135"/>
      <c r="G422" s="182"/>
      <c r="H422" s="110" t="str">
        <f>IF(F422="", "", IF(E422="Billets de train", "", IF(E422="", "", VLOOKUP(F422, Listes!$G$31:$H$33, 2, FALSE))))</f>
        <v/>
      </c>
      <c r="I422" s="172"/>
    </row>
    <row r="423" spans="1:9" ht="20.100000000000001" customHeight="1" x14ac:dyDescent="0.25">
      <c r="A423" s="38">
        <v>418</v>
      </c>
      <c r="B423" s="173"/>
      <c r="C423" s="173"/>
      <c r="D423" s="135"/>
      <c r="E423" s="135"/>
      <c r="F423" s="135"/>
      <c r="G423" s="182"/>
      <c r="H423" s="110" t="str">
        <f>IF(F423="", "", IF(E423="Billets de train", "", IF(E423="", "", VLOOKUP(F423, Listes!$G$31:$H$33, 2, FALSE))))</f>
        <v/>
      </c>
      <c r="I423" s="172"/>
    </row>
    <row r="424" spans="1:9" ht="20.100000000000001" customHeight="1" x14ac:dyDescent="0.25">
      <c r="A424" s="38">
        <v>419</v>
      </c>
      <c r="B424" s="173"/>
      <c r="C424" s="173"/>
      <c r="D424" s="135"/>
      <c r="E424" s="135"/>
      <c r="F424" s="135"/>
      <c r="G424" s="182"/>
      <c r="H424" s="110" t="str">
        <f>IF(F424="", "", IF(E424="Billets de train", "", IF(E424="", "", VLOOKUP(F424, Listes!$G$31:$H$33, 2, FALSE))))</f>
        <v/>
      </c>
      <c r="I424" s="172"/>
    </row>
    <row r="425" spans="1:9" ht="20.100000000000001" customHeight="1" x14ac:dyDescent="0.25">
      <c r="A425" s="38">
        <v>420</v>
      </c>
      <c r="B425" s="173"/>
      <c r="C425" s="173"/>
      <c r="D425" s="135"/>
      <c r="E425" s="135"/>
      <c r="F425" s="135"/>
      <c r="G425" s="182"/>
      <c r="H425" s="110" t="str">
        <f>IF(F425="", "", IF(E425="Billets de train", "", IF(E425="", "", VLOOKUP(F425, Listes!$G$31:$H$33, 2, FALSE))))</f>
        <v/>
      </c>
      <c r="I425" s="172"/>
    </row>
    <row r="426" spans="1:9" ht="20.100000000000001" customHeight="1" x14ac:dyDescent="0.25">
      <c r="A426" s="38">
        <v>421</v>
      </c>
      <c r="B426" s="173"/>
      <c r="C426" s="173"/>
      <c r="D426" s="135"/>
      <c r="E426" s="135"/>
      <c r="F426" s="135"/>
      <c r="G426" s="182"/>
      <c r="H426" s="110" t="str">
        <f>IF(F426="", "", IF(E426="Billets de train", "", IF(E426="", "", VLOOKUP(F426, Listes!$G$31:$H$33, 2, FALSE))))</f>
        <v/>
      </c>
      <c r="I426" s="172"/>
    </row>
    <row r="427" spans="1:9" ht="20.100000000000001" customHeight="1" x14ac:dyDescent="0.25">
      <c r="A427" s="38">
        <v>422</v>
      </c>
      <c r="B427" s="173"/>
      <c r="C427" s="173"/>
      <c r="D427" s="135"/>
      <c r="E427" s="135"/>
      <c r="F427" s="135"/>
      <c r="G427" s="182"/>
      <c r="H427" s="110" t="str">
        <f>IF(F427="", "", IF(E427="Billets de train", "", IF(E427="", "", VLOOKUP(F427, Listes!$G$31:$H$33, 2, FALSE))))</f>
        <v/>
      </c>
      <c r="I427" s="172"/>
    </row>
    <row r="428" spans="1:9" ht="20.100000000000001" customHeight="1" x14ac:dyDescent="0.25">
      <c r="A428" s="38">
        <v>423</v>
      </c>
      <c r="B428" s="173"/>
      <c r="C428" s="173"/>
      <c r="D428" s="135"/>
      <c r="E428" s="135"/>
      <c r="F428" s="135"/>
      <c r="G428" s="182"/>
      <c r="H428" s="110" t="str">
        <f>IF(F428="", "", IF(E428="Billets de train", "", IF(E428="", "", VLOOKUP(F428, Listes!$G$31:$H$33, 2, FALSE))))</f>
        <v/>
      </c>
      <c r="I428" s="172"/>
    </row>
    <row r="429" spans="1:9" ht="20.100000000000001" customHeight="1" x14ac:dyDescent="0.25">
      <c r="A429" s="38">
        <v>424</v>
      </c>
      <c r="B429" s="173"/>
      <c r="C429" s="173"/>
      <c r="D429" s="135"/>
      <c r="E429" s="135"/>
      <c r="F429" s="135"/>
      <c r="G429" s="182"/>
      <c r="H429" s="110" t="str">
        <f>IF(F429="", "", IF(E429="Billets de train", "", IF(E429="", "", VLOOKUP(F429, Listes!$G$31:$H$33, 2, FALSE))))</f>
        <v/>
      </c>
      <c r="I429" s="172"/>
    </row>
    <row r="430" spans="1:9" ht="20.100000000000001" customHeight="1" x14ac:dyDescent="0.25">
      <c r="A430" s="38">
        <v>425</v>
      </c>
      <c r="B430" s="173"/>
      <c r="C430" s="173"/>
      <c r="D430" s="135"/>
      <c r="E430" s="135"/>
      <c r="F430" s="135"/>
      <c r="G430" s="182"/>
      <c r="H430" s="110" t="str">
        <f>IF(F430="", "", IF(E430="Billets de train", "", IF(E430="", "", VLOOKUP(F430, Listes!$G$31:$H$33, 2, FALSE))))</f>
        <v/>
      </c>
      <c r="I430" s="172"/>
    </row>
    <row r="431" spans="1:9" ht="20.100000000000001" customHeight="1" x14ac:dyDescent="0.25">
      <c r="A431" s="38">
        <v>426</v>
      </c>
      <c r="B431" s="173"/>
      <c r="C431" s="173"/>
      <c r="D431" s="135"/>
      <c r="E431" s="135"/>
      <c r="F431" s="135"/>
      <c r="G431" s="182"/>
      <c r="H431" s="110" t="str">
        <f>IF(F431="", "", IF(E431="Billets de train", "", IF(E431="", "", VLOOKUP(F431, Listes!$G$31:$H$33, 2, FALSE))))</f>
        <v/>
      </c>
      <c r="I431" s="172"/>
    </row>
    <row r="432" spans="1:9" ht="20.100000000000001" customHeight="1" x14ac:dyDescent="0.25">
      <c r="A432" s="38">
        <v>427</v>
      </c>
      <c r="B432" s="173"/>
      <c r="C432" s="173"/>
      <c r="D432" s="135"/>
      <c r="E432" s="135"/>
      <c r="F432" s="135"/>
      <c r="G432" s="182"/>
      <c r="H432" s="110" t="str">
        <f>IF(F432="", "", IF(E432="Billets de train", "", IF(E432="", "", VLOOKUP(F432, Listes!$G$31:$H$33, 2, FALSE))))</f>
        <v/>
      </c>
      <c r="I432" s="172"/>
    </row>
    <row r="433" spans="1:9" ht="20.100000000000001" customHeight="1" x14ac:dyDescent="0.25">
      <c r="A433" s="38">
        <v>428</v>
      </c>
      <c r="B433" s="173"/>
      <c r="C433" s="173"/>
      <c r="D433" s="135"/>
      <c r="E433" s="135"/>
      <c r="F433" s="135"/>
      <c r="G433" s="182"/>
      <c r="H433" s="110" t="str">
        <f>IF(F433="", "", IF(E433="Billets de train", "", IF(E433="", "", VLOOKUP(F433, Listes!$G$31:$H$33, 2, FALSE))))</f>
        <v/>
      </c>
      <c r="I433" s="172"/>
    </row>
    <row r="434" spans="1:9" ht="20.100000000000001" customHeight="1" x14ac:dyDescent="0.25">
      <c r="A434" s="38">
        <v>429</v>
      </c>
      <c r="B434" s="173"/>
      <c r="C434" s="173"/>
      <c r="D434" s="135"/>
      <c r="E434" s="135"/>
      <c r="F434" s="135"/>
      <c r="G434" s="182"/>
      <c r="H434" s="110" t="str">
        <f>IF(F434="", "", IF(E434="Billets de train", "", IF(E434="", "", VLOOKUP(F434, Listes!$G$31:$H$33, 2, FALSE))))</f>
        <v/>
      </c>
      <c r="I434" s="172"/>
    </row>
    <row r="435" spans="1:9" ht="20.100000000000001" customHeight="1" x14ac:dyDescent="0.25">
      <c r="A435" s="38">
        <v>430</v>
      </c>
      <c r="B435" s="173"/>
      <c r="C435" s="173"/>
      <c r="D435" s="135"/>
      <c r="E435" s="135"/>
      <c r="F435" s="135"/>
      <c r="G435" s="182"/>
      <c r="H435" s="110" t="str">
        <f>IF(F435="", "", IF(E435="Billets de train", "", IF(E435="", "", VLOOKUP(F435, Listes!$G$31:$H$33, 2, FALSE))))</f>
        <v/>
      </c>
      <c r="I435" s="172"/>
    </row>
    <row r="436" spans="1:9" ht="20.100000000000001" customHeight="1" x14ac:dyDescent="0.25">
      <c r="A436" s="38">
        <v>431</v>
      </c>
      <c r="B436" s="173"/>
      <c r="C436" s="173"/>
      <c r="D436" s="135"/>
      <c r="E436" s="135"/>
      <c r="F436" s="135"/>
      <c r="G436" s="182"/>
      <c r="H436" s="110" t="str">
        <f>IF(F436="", "", IF(E436="Billets de train", "", IF(E436="", "", VLOOKUP(F436, Listes!$G$31:$H$33, 2, FALSE))))</f>
        <v/>
      </c>
      <c r="I436" s="172"/>
    </row>
    <row r="437" spans="1:9" ht="20.100000000000001" customHeight="1" x14ac:dyDescent="0.25">
      <c r="A437" s="38">
        <v>432</v>
      </c>
      <c r="B437" s="173"/>
      <c r="C437" s="173"/>
      <c r="D437" s="135"/>
      <c r="E437" s="135"/>
      <c r="F437" s="135"/>
      <c r="G437" s="182"/>
      <c r="H437" s="110" t="str">
        <f>IF(F437="", "", IF(E437="Billets de train", "", IF(E437="", "", VLOOKUP(F437, Listes!$G$31:$H$33, 2, FALSE))))</f>
        <v/>
      </c>
      <c r="I437" s="172"/>
    </row>
    <row r="438" spans="1:9" ht="20.100000000000001" customHeight="1" x14ac:dyDescent="0.25">
      <c r="A438" s="38">
        <v>433</v>
      </c>
      <c r="B438" s="173"/>
      <c r="C438" s="173"/>
      <c r="D438" s="135"/>
      <c r="E438" s="135"/>
      <c r="F438" s="135"/>
      <c r="G438" s="182"/>
      <c r="H438" s="110" t="str">
        <f>IF(F438="", "", IF(E438="Billets de train", "", IF(E438="", "", VLOOKUP(F438, Listes!$G$31:$H$33, 2, FALSE))))</f>
        <v/>
      </c>
      <c r="I438" s="172"/>
    </row>
    <row r="439" spans="1:9" ht="20.100000000000001" customHeight="1" x14ac:dyDescent="0.25">
      <c r="A439" s="38">
        <v>434</v>
      </c>
      <c r="B439" s="173"/>
      <c r="C439" s="173"/>
      <c r="D439" s="135"/>
      <c r="E439" s="135"/>
      <c r="F439" s="135"/>
      <c r="G439" s="182"/>
      <c r="H439" s="110" t="str">
        <f>IF(F439="", "", IF(E439="Billets de train", "", IF(E439="", "", VLOOKUP(F439, Listes!$G$31:$H$33, 2, FALSE))))</f>
        <v/>
      </c>
      <c r="I439" s="172"/>
    </row>
    <row r="440" spans="1:9" ht="20.100000000000001" customHeight="1" x14ac:dyDescent="0.25">
      <c r="A440" s="38">
        <v>435</v>
      </c>
      <c r="B440" s="173"/>
      <c r="C440" s="173"/>
      <c r="D440" s="135"/>
      <c r="E440" s="135"/>
      <c r="F440" s="135"/>
      <c r="G440" s="182"/>
      <c r="H440" s="110" t="str">
        <f>IF(F440="", "", IF(E440="Billets de train", "", IF(E440="", "", VLOOKUP(F440, Listes!$G$31:$H$33, 2, FALSE))))</f>
        <v/>
      </c>
      <c r="I440" s="172"/>
    </row>
    <row r="441" spans="1:9" ht="20.100000000000001" customHeight="1" x14ac:dyDescent="0.25">
      <c r="A441" s="38">
        <v>436</v>
      </c>
      <c r="B441" s="173"/>
      <c r="C441" s="173"/>
      <c r="D441" s="135"/>
      <c r="E441" s="135"/>
      <c r="F441" s="135"/>
      <c r="G441" s="182"/>
      <c r="H441" s="110" t="str">
        <f>IF(F441="", "", IF(E441="Billets de train", "", IF(E441="", "", VLOOKUP(F441, Listes!$G$31:$H$33, 2, FALSE))))</f>
        <v/>
      </c>
      <c r="I441" s="172"/>
    </row>
    <row r="442" spans="1:9" ht="20.100000000000001" customHeight="1" x14ac:dyDescent="0.25">
      <c r="A442" s="38">
        <v>437</v>
      </c>
      <c r="B442" s="173"/>
      <c r="C442" s="173"/>
      <c r="D442" s="135"/>
      <c r="E442" s="135"/>
      <c r="F442" s="135"/>
      <c r="G442" s="182"/>
      <c r="H442" s="110" t="str">
        <f>IF(F442="", "", IF(E442="Billets de train", "", IF(E442="", "", VLOOKUP(F442, Listes!$G$31:$H$33, 2, FALSE))))</f>
        <v/>
      </c>
      <c r="I442" s="172"/>
    </row>
    <row r="443" spans="1:9" ht="20.100000000000001" customHeight="1" x14ac:dyDescent="0.25">
      <c r="A443" s="38">
        <v>438</v>
      </c>
      <c r="B443" s="173"/>
      <c r="C443" s="173"/>
      <c r="D443" s="135"/>
      <c r="E443" s="135"/>
      <c r="F443" s="135"/>
      <c r="G443" s="182"/>
      <c r="H443" s="110" t="str">
        <f>IF(F443="", "", IF(E443="Billets de train", "", IF(E443="", "", VLOOKUP(F443, Listes!$G$31:$H$33, 2, FALSE))))</f>
        <v/>
      </c>
      <c r="I443" s="172"/>
    </row>
    <row r="444" spans="1:9" ht="20.100000000000001" customHeight="1" x14ac:dyDescent="0.25">
      <c r="A444" s="38">
        <v>439</v>
      </c>
      <c r="B444" s="173"/>
      <c r="C444" s="173"/>
      <c r="D444" s="135"/>
      <c r="E444" s="135"/>
      <c r="F444" s="135"/>
      <c r="G444" s="182"/>
      <c r="H444" s="110" t="str">
        <f>IF(F444="", "", IF(E444="Billets de train", "", IF(E444="", "", VLOOKUP(F444, Listes!$G$31:$H$33, 2, FALSE))))</f>
        <v/>
      </c>
      <c r="I444" s="172"/>
    </row>
    <row r="445" spans="1:9" ht="20.100000000000001" customHeight="1" x14ac:dyDescent="0.25">
      <c r="A445" s="38">
        <v>440</v>
      </c>
      <c r="B445" s="173"/>
      <c r="C445" s="173"/>
      <c r="D445" s="135"/>
      <c r="E445" s="135"/>
      <c r="F445" s="135"/>
      <c r="G445" s="182"/>
      <c r="H445" s="110" t="str">
        <f>IF(F445="", "", IF(E445="Billets de train", "", IF(E445="", "", VLOOKUP(F445, Listes!$G$31:$H$33, 2, FALSE))))</f>
        <v/>
      </c>
      <c r="I445" s="172"/>
    </row>
    <row r="446" spans="1:9" ht="20.100000000000001" customHeight="1" x14ac:dyDescent="0.25">
      <c r="A446" s="38">
        <v>441</v>
      </c>
      <c r="B446" s="173"/>
      <c r="C446" s="173"/>
      <c r="D446" s="135"/>
      <c r="E446" s="135"/>
      <c r="F446" s="135"/>
      <c r="G446" s="182"/>
      <c r="H446" s="110" t="str">
        <f>IF(F446="", "", IF(E446="Billets de train", "", IF(E446="", "", VLOOKUP(F446, Listes!$G$31:$H$33, 2, FALSE))))</f>
        <v/>
      </c>
      <c r="I446" s="172"/>
    </row>
    <row r="447" spans="1:9" ht="20.100000000000001" customHeight="1" x14ac:dyDescent="0.25">
      <c r="A447" s="38">
        <v>442</v>
      </c>
      <c r="B447" s="173"/>
      <c r="C447" s="173"/>
      <c r="D447" s="135"/>
      <c r="E447" s="135"/>
      <c r="F447" s="135"/>
      <c r="G447" s="182"/>
      <c r="H447" s="110" t="str">
        <f>IF(F447="", "", IF(E447="Billets de train", "", IF(E447="", "", VLOOKUP(F447, Listes!$G$31:$H$33, 2, FALSE))))</f>
        <v/>
      </c>
      <c r="I447" s="172"/>
    </row>
    <row r="448" spans="1:9" ht="20.100000000000001" customHeight="1" x14ac:dyDescent="0.25">
      <c r="A448" s="38">
        <v>443</v>
      </c>
      <c r="B448" s="173"/>
      <c r="C448" s="173"/>
      <c r="D448" s="135"/>
      <c r="E448" s="135"/>
      <c r="F448" s="135"/>
      <c r="G448" s="182"/>
      <c r="H448" s="110" t="str">
        <f>IF(F448="", "", IF(E448="Billets de train", "", IF(E448="", "", VLOOKUP(F448, Listes!$G$31:$H$33, 2, FALSE))))</f>
        <v/>
      </c>
      <c r="I448" s="172"/>
    </row>
    <row r="449" spans="1:9" ht="20.100000000000001" customHeight="1" x14ac:dyDescent="0.25">
      <c r="A449" s="38">
        <v>444</v>
      </c>
      <c r="B449" s="173"/>
      <c r="C449" s="173"/>
      <c r="D449" s="135"/>
      <c r="E449" s="135"/>
      <c r="F449" s="135"/>
      <c r="G449" s="182"/>
      <c r="H449" s="110" t="str">
        <f>IF(F449="", "", IF(E449="Billets de train", "", IF(E449="", "", VLOOKUP(F449, Listes!$G$31:$H$33, 2, FALSE))))</f>
        <v/>
      </c>
      <c r="I449" s="172"/>
    </row>
    <row r="450" spans="1:9" ht="20.100000000000001" customHeight="1" x14ac:dyDescent="0.25">
      <c r="A450" s="38">
        <v>445</v>
      </c>
      <c r="B450" s="173"/>
      <c r="C450" s="173"/>
      <c r="D450" s="135"/>
      <c r="E450" s="135"/>
      <c r="F450" s="135"/>
      <c r="G450" s="182"/>
      <c r="H450" s="110" t="str">
        <f>IF(F450="", "", IF(E450="Billets de train", "", IF(E450="", "", VLOOKUP(F450, Listes!$G$31:$H$33, 2, FALSE))))</f>
        <v/>
      </c>
      <c r="I450" s="172"/>
    </row>
    <row r="451" spans="1:9" ht="20.100000000000001" customHeight="1" x14ac:dyDescent="0.25">
      <c r="A451" s="38">
        <v>446</v>
      </c>
      <c r="B451" s="173"/>
      <c r="C451" s="173"/>
      <c r="D451" s="135"/>
      <c r="E451" s="135"/>
      <c r="F451" s="135"/>
      <c r="G451" s="182"/>
      <c r="H451" s="110" t="str">
        <f>IF(F451="", "", IF(E451="Billets de train", "", IF(E451="", "", VLOOKUP(F451, Listes!$G$31:$H$33, 2, FALSE))))</f>
        <v/>
      </c>
      <c r="I451" s="172"/>
    </row>
    <row r="452" spans="1:9" ht="20.100000000000001" customHeight="1" x14ac:dyDescent="0.25">
      <c r="A452" s="38">
        <v>447</v>
      </c>
      <c r="B452" s="173"/>
      <c r="C452" s="173"/>
      <c r="D452" s="135"/>
      <c r="E452" s="135"/>
      <c r="F452" s="135"/>
      <c r="G452" s="182"/>
      <c r="H452" s="110" t="str">
        <f>IF(F452="", "", IF(E452="Billets de train", "", IF(E452="", "", VLOOKUP(F452, Listes!$G$31:$H$33, 2, FALSE))))</f>
        <v/>
      </c>
      <c r="I452" s="172"/>
    </row>
    <row r="453" spans="1:9" ht="20.100000000000001" customHeight="1" x14ac:dyDescent="0.25">
      <c r="A453" s="38">
        <v>448</v>
      </c>
      <c r="B453" s="173"/>
      <c r="C453" s="173"/>
      <c r="D453" s="135"/>
      <c r="E453" s="135"/>
      <c r="F453" s="135"/>
      <c r="G453" s="182"/>
      <c r="H453" s="110" t="str">
        <f>IF(F453="", "", IF(E453="Billets de train", "", IF(E453="", "", VLOOKUP(F453, Listes!$G$31:$H$33, 2, FALSE))))</f>
        <v/>
      </c>
      <c r="I453" s="172"/>
    </row>
    <row r="454" spans="1:9" ht="20.100000000000001" customHeight="1" x14ac:dyDescent="0.25">
      <c r="A454" s="38">
        <v>449</v>
      </c>
      <c r="B454" s="173"/>
      <c r="C454" s="173"/>
      <c r="D454" s="135"/>
      <c r="E454" s="135"/>
      <c r="F454" s="135"/>
      <c r="G454" s="182"/>
      <c r="H454" s="110" t="str">
        <f>IF(F454="", "", IF(E454="Billets de train", "", IF(E454="", "", VLOOKUP(F454, Listes!$G$31:$H$33, 2, FALSE))))</f>
        <v/>
      </c>
      <c r="I454" s="172"/>
    </row>
    <row r="455" spans="1:9" ht="20.100000000000001" customHeight="1" x14ac:dyDescent="0.25">
      <c r="A455" s="38">
        <v>450</v>
      </c>
      <c r="B455" s="173"/>
      <c r="C455" s="173"/>
      <c r="D455" s="135"/>
      <c r="E455" s="135"/>
      <c r="F455" s="135"/>
      <c r="G455" s="182"/>
      <c r="H455" s="110" t="str">
        <f>IF(F455="", "", IF(E455="Billets de train", "", IF(E455="", "", VLOOKUP(F455, Listes!$G$31:$H$33, 2, FALSE))))</f>
        <v/>
      </c>
      <c r="I455" s="172"/>
    </row>
    <row r="456" spans="1:9" ht="20.100000000000001" customHeight="1" x14ac:dyDescent="0.25">
      <c r="A456" s="38">
        <v>451</v>
      </c>
      <c r="B456" s="173"/>
      <c r="C456" s="173"/>
      <c r="D456" s="135"/>
      <c r="E456" s="135"/>
      <c r="F456" s="135"/>
      <c r="G456" s="182"/>
      <c r="H456" s="110" t="str">
        <f>IF(F456="", "", IF(E456="Billets de train", "", IF(E456="", "", VLOOKUP(F456, Listes!$G$31:$H$33, 2, FALSE))))</f>
        <v/>
      </c>
      <c r="I456" s="172"/>
    </row>
    <row r="457" spans="1:9" ht="20.100000000000001" customHeight="1" x14ac:dyDescent="0.25">
      <c r="A457" s="38">
        <v>452</v>
      </c>
      <c r="B457" s="173"/>
      <c r="C457" s="173"/>
      <c r="D457" s="135"/>
      <c r="E457" s="135"/>
      <c r="F457" s="135"/>
      <c r="G457" s="182"/>
      <c r="H457" s="110" t="str">
        <f>IF(F457="", "", IF(E457="Billets de train", "", IF(E457="", "", VLOOKUP(F457, Listes!$G$31:$H$33, 2, FALSE))))</f>
        <v/>
      </c>
      <c r="I457" s="172"/>
    </row>
    <row r="458" spans="1:9" ht="20.100000000000001" customHeight="1" x14ac:dyDescent="0.25">
      <c r="A458" s="38">
        <v>453</v>
      </c>
      <c r="B458" s="173"/>
      <c r="C458" s="173"/>
      <c r="D458" s="135"/>
      <c r="E458" s="135"/>
      <c r="F458" s="135"/>
      <c r="G458" s="182"/>
      <c r="H458" s="110" t="str">
        <f>IF(F458="", "", IF(E458="Billets de train", "", IF(E458="", "", VLOOKUP(F458, Listes!$G$31:$H$33, 2, FALSE))))</f>
        <v/>
      </c>
      <c r="I458" s="172"/>
    </row>
    <row r="459" spans="1:9" ht="20.100000000000001" customHeight="1" x14ac:dyDescent="0.25">
      <c r="A459" s="38">
        <v>454</v>
      </c>
      <c r="B459" s="173"/>
      <c r="C459" s="173"/>
      <c r="D459" s="135"/>
      <c r="E459" s="135"/>
      <c r="F459" s="135"/>
      <c r="G459" s="182"/>
      <c r="H459" s="110" t="str">
        <f>IF(F459="", "", IF(E459="Billets de train", "", IF(E459="", "", VLOOKUP(F459, Listes!$G$31:$H$33, 2, FALSE))))</f>
        <v/>
      </c>
      <c r="I459" s="172"/>
    </row>
    <row r="460" spans="1:9" ht="20.100000000000001" customHeight="1" x14ac:dyDescent="0.25">
      <c r="A460" s="38">
        <v>455</v>
      </c>
      <c r="B460" s="173"/>
      <c r="C460" s="173"/>
      <c r="D460" s="135"/>
      <c r="E460" s="135"/>
      <c r="F460" s="135"/>
      <c r="G460" s="182"/>
      <c r="H460" s="110" t="str">
        <f>IF(F460="", "", IF(E460="Billets de train", "", IF(E460="", "", VLOOKUP(F460, Listes!$G$31:$H$33, 2, FALSE))))</f>
        <v/>
      </c>
      <c r="I460" s="172"/>
    </row>
    <row r="461" spans="1:9" ht="20.100000000000001" customHeight="1" x14ac:dyDescent="0.25">
      <c r="A461" s="38">
        <v>456</v>
      </c>
      <c r="B461" s="173"/>
      <c r="C461" s="173"/>
      <c r="D461" s="135"/>
      <c r="E461" s="135"/>
      <c r="F461" s="135"/>
      <c r="G461" s="182"/>
      <c r="H461" s="110" t="str">
        <f>IF(F461="", "", IF(E461="Billets de train", "", IF(E461="", "", VLOOKUP(F461, Listes!$G$31:$H$33, 2, FALSE))))</f>
        <v/>
      </c>
      <c r="I461" s="172"/>
    </row>
    <row r="462" spans="1:9" ht="20.100000000000001" customHeight="1" x14ac:dyDescent="0.25">
      <c r="A462" s="38">
        <v>457</v>
      </c>
      <c r="B462" s="173"/>
      <c r="C462" s="173"/>
      <c r="D462" s="135"/>
      <c r="E462" s="135"/>
      <c r="F462" s="135"/>
      <c r="G462" s="182"/>
      <c r="H462" s="110" t="str">
        <f>IF(F462="", "", IF(E462="Billets de train", "", IF(E462="", "", VLOOKUP(F462, Listes!$G$31:$H$33, 2, FALSE))))</f>
        <v/>
      </c>
      <c r="I462" s="172"/>
    </row>
    <row r="463" spans="1:9" ht="20.100000000000001" customHeight="1" x14ac:dyDescent="0.25">
      <c r="A463" s="38">
        <v>458</v>
      </c>
      <c r="B463" s="173"/>
      <c r="C463" s="173"/>
      <c r="D463" s="135"/>
      <c r="E463" s="135"/>
      <c r="F463" s="135"/>
      <c r="G463" s="182"/>
      <c r="H463" s="110" t="str">
        <f>IF(F463="", "", IF(E463="Billets de train", "", IF(E463="", "", VLOOKUP(F463, Listes!$G$31:$H$33, 2, FALSE))))</f>
        <v/>
      </c>
      <c r="I463" s="172"/>
    </row>
    <row r="464" spans="1:9" ht="20.100000000000001" customHeight="1" x14ac:dyDescent="0.25">
      <c r="A464" s="38">
        <v>459</v>
      </c>
      <c r="B464" s="173"/>
      <c r="C464" s="173"/>
      <c r="D464" s="135"/>
      <c r="E464" s="135"/>
      <c r="F464" s="135"/>
      <c r="G464" s="182"/>
      <c r="H464" s="110" t="str">
        <f>IF(F464="", "", IF(E464="Billets de train", "", IF(E464="", "", VLOOKUP(F464, Listes!$G$31:$H$33, 2, FALSE))))</f>
        <v/>
      </c>
      <c r="I464" s="172"/>
    </row>
    <row r="465" spans="1:9" ht="20.100000000000001" customHeight="1" x14ac:dyDescent="0.25">
      <c r="A465" s="38">
        <v>460</v>
      </c>
      <c r="B465" s="173"/>
      <c r="C465" s="173"/>
      <c r="D465" s="135"/>
      <c r="E465" s="135"/>
      <c r="F465" s="135"/>
      <c r="G465" s="182"/>
      <c r="H465" s="110" t="str">
        <f>IF(F465="", "", IF(E465="Billets de train", "", IF(E465="", "", VLOOKUP(F465, Listes!$G$31:$H$33, 2, FALSE))))</f>
        <v/>
      </c>
      <c r="I465" s="172"/>
    </row>
    <row r="466" spans="1:9" ht="20.100000000000001" customHeight="1" x14ac:dyDescent="0.25">
      <c r="A466" s="38">
        <v>461</v>
      </c>
      <c r="B466" s="173"/>
      <c r="C466" s="173"/>
      <c r="D466" s="135"/>
      <c r="E466" s="135"/>
      <c r="F466" s="135"/>
      <c r="G466" s="182"/>
      <c r="H466" s="110" t="str">
        <f>IF(F466="", "", IF(E466="Billets de train", "", IF(E466="", "", VLOOKUP(F466, Listes!$G$31:$H$33, 2, FALSE))))</f>
        <v/>
      </c>
      <c r="I466" s="172"/>
    </row>
    <row r="467" spans="1:9" ht="20.100000000000001" customHeight="1" x14ac:dyDescent="0.25">
      <c r="A467" s="38">
        <v>462</v>
      </c>
      <c r="B467" s="173"/>
      <c r="C467" s="173"/>
      <c r="D467" s="135"/>
      <c r="E467" s="135"/>
      <c r="F467" s="135"/>
      <c r="G467" s="182"/>
      <c r="H467" s="110" t="str">
        <f>IF(F467="", "", IF(E467="Billets de train", "", IF(E467="", "", VLOOKUP(F467, Listes!$G$31:$H$33, 2, FALSE))))</f>
        <v/>
      </c>
      <c r="I467" s="172"/>
    </row>
    <row r="468" spans="1:9" ht="20.100000000000001" customHeight="1" x14ac:dyDescent="0.25">
      <c r="A468" s="38">
        <v>463</v>
      </c>
      <c r="B468" s="173"/>
      <c r="C468" s="173"/>
      <c r="D468" s="135"/>
      <c r="E468" s="135"/>
      <c r="F468" s="135"/>
      <c r="G468" s="182"/>
      <c r="H468" s="110" t="str">
        <f>IF(F468="", "", IF(E468="Billets de train", "", IF(E468="", "", VLOOKUP(F468, Listes!$G$31:$H$33, 2, FALSE))))</f>
        <v/>
      </c>
      <c r="I468" s="172"/>
    </row>
    <row r="469" spans="1:9" ht="20.100000000000001" customHeight="1" x14ac:dyDescent="0.25">
      <c r="A469" s="38">
        <v>464</v>
      </c>
      <c r="B469" s="173"/>
      <c r="C469" s="173"/>
      <c r="D469" s="135"/>
      <c r="E469" s="135"/>
      <c r="F469" s="135"/>
      <c r="G469" s="182"/>
      <c r="H469" s="110" t="str">
        <f>IF(F469="", "", IF(E469="Billets de train", "", IF(E469="", "", VLOOKUP(F469, Listes!$G$31:$H$33, 2, FALSE))))</f>
        <v/>
      </c>
      <c r="I469" s="172"/>
    </row>
    <row r="470" spans="1:9" ht="20.100000000000001" customHeight="1" x14ac:dyDescent="0.25">
      <c r="A470" s="38">
        <v>465</v>
      </c>
      <c r="B470" s="173"/>
      <c r="C470" s="173"/>
      <c r="D470" s="135"/>
      <c r="E470" s="135"/>
      <c r="F470" s="135"/>
      <c r="G470" s="182"/>
      <c r="H470" s="110" t="str">
        <f>IF(F470="", "", IF(E470="Billets de train", "", IF(E470="", "", VLOOKUP(F470, Listes!$G$31:$H$33, 2, FALSE))))</f>
        <v/>
      </c>
      <c r="I470" s="172"/>
    </row>
    <row r="471" spans="1:9" ht="20.100000000000001" customHeight="1" x14ac:dyDescent="0.25">
      <c r="A471" s="38">
        <v>466</v>
      </c>
      <c r="B471" s="173"/>
      <c r="C471" s="173"/>
      <c r="D471" s="135"/>
      <c r="E471" s="135"/>
      <c r="F471" s="135"/>
      <c r="G471" s="182"/>
      <c r="H471" s="110" t="str">
        <f>IF(F471="", "", IF(E471="Billets de train", "", IF(E471="", "", VLOOKUP(F471, Listes!$G$31:$H$33, 2, FALSE))))</f>
        <v/>
      </c>
      <c r="I471" s="172"/>
    </row>
    <row r="472" spans="1:9" ht="20.100000000000001" customHeight="1" x14ac:dyDescent="0.25">
      <c r="A472" s="38">
        <v>467</v>
      </c>
      <c r="B472" s="173"/>
      <c r="C472" s="173"/>
      <c r="D472" s="135"/>
      <c r="E472" s="135"/>
      <c r="F472" s="135"/>
      <c r="G472" s="182"/>
      <c r="H472" s="110" t="str">
        <f>IF(F472="", "", IF(E472="Billets de train", "", IF(E472="", "", VLOOKUP(F472, Listes!$G$31:$H$33, 2, FALSE))))</f>
        <v/>
      </c>
      <c r="I472" s="172"/>
    </row>
    <row r="473" spans="1:9" ht="20.100000000000001" customHeight="1" x14ac:dyDescent="0.25">
      <c r="A473" s="38">
        <v>468</v>
      </c>
      <c r="B473" s="173"/>
      <c r="C473" s="173"/>
      <c r="D473" s="135"/>
      <c r="E473" s="135"/>
      <c r="F473" s="135"/>
      <c r="G473" s="182"/>
      <c r="H473" s="110" t="str">
        <f>IF(F473="", "", IF(E473="Billets de train", "", IF(E473="", "", VLOOKUP(F473, Listes!$G$31:$H$33, 2, FALSE))))</f>
        <v/>
      </c>
      <c r="I473" s="172"/>
    </row>
    <row r="474" spans="1:9" ht="20.100000000000001" customHeight="1" x14ac:dyDescent="0.25">
      <c r="A474" s="38">
        <v>469</v>
      </c>
      <c r="B474" s="173"/>
      <c r="C474" s="173"/>
      <c r="D474" s="135"/>
      <c r="E474" s="135"/>
      <c r="F474" s="135"/>
      <c r="G474" s="182"/>
      <c r="H474" s="110" t="str">
        <f>IF(F474="", "", IF(E474="Billets de train", "", IF(E474="", "", VLOOKUP(F474, Listes!$G$31:$H$33, 2, FALSE))))</f>
        <v/>
      </c>
      <c r="I474" s="172"/>
    </row>
    <row r="475" spans="1:9" ht="20.100000000000001" customHeight="1" x14ac:dyDescent="0.25">
      <c r="A475" s="38">
        <v>470</v>
      </c>
      <c r="B475" s="173"/>
      <c r="C475" s="173"/>
      <c r="D475" s="135"/>
      <c r="E475" s="135"/>
      <c r="F475" s="135"/>
      <c r="G475" s="182"/>
      <c r="H475" s="110" t="str">
        <f>IF(F475="", "", IF(E475="Billets de train", "", IF(E475="", "", VLOOKUP(F475, Listes!$G$31:$H$33, 2, FALSE))))</f>
        <v/>
      </c>
      <c r="I475" s="172"/>
    </row>
    <row r="476" spans="1:9" ht="20.100000000000001" customHeight="1" x14ac:dyDescent="0.25">
      <c r="A476" s="38">
        <v>471</v>
      </c>
      <c r="B476" s="173"/>
      <c r="C476" s="173"/>
      <c r="D476" s="135"/>
      <c r="E476" s="135"/>
      <c r="F476" s="135"/>
      <c r="G476" s="182"/>
      <c r="H476" s="110" t="str">
        <f>IF(F476="", "", IF(E476="Billets de train", "", IF(E476="", "", VLOOKUP(F476, Listes!$G$31:$H$33, 2, FALSE))))</f>
        <v/>
      </c>
      <c r="I476" s="172"/>
    </row>
    <row r="477" spans="1:9" ht="20.100000000000001" customHeight="1" x14ac:dyDescent="0.25">
      <c r="A477" s="38">
        <v>472</v>
      </c>
      <c r="B477" s="173"/>
      <c r="C477" s="173"/>
      <c r="D477" s="135"/>
      <c r="E477" s="135"/>
      <c r="F477" s="135"/>
      <c r="G477" s="182"/>
      <c r="H477" s="110" t="str">
        <f>IF(F477="", "", IF(E477="Billets de train", "", IF(E477="", "", VLOOKUP(F477, Listes!$G$31:$H$33, 2, FALSE))))</f>
        <v/>
      </c>
      <c r="I477" s="172"/>
    </row>
    <row r="478" spans="1:9" ht="20.100000000000001" customHeight="1" x14ac:dyDescent="0.25">
      <c r="A478" s="38">
        <v>473</v>
      </c>
      <c r="B478" s="173"/>
      <c r="C478" s="173"/>
      <c r="D478" s="135"/>
      <c r="E478" s="135"/>
      <c r="F478" s="135"/>
      <c r="G478" s="182"/>
      <c r="H478" s="110" t="str">
        <f>IF(F478="", "", IF(E478="Billets de train", "", IF(E478="", "", VLOOKUP(F478, Listes!$G$31:$H$33, 2, FALSE))))</f>
        <v/>
      </c>
      <c r="I478" s="172"/>
    </row>
    <row r="479" spans="1:9" ht="20.100000000000001" customHeight="1" x14ac:dyDescent="0.25">
      <c r="A479" s="38">
        <v>474</v>
      </c>
      <c r="B479" s="173"/>
      <c r="C479" s="173"/>
      <c r="D479" s="135"/>
      <c r="E479" s="135"/>
      <c r="F479" s="135"/>
      <c r="G479" s="182"/>
      <c r="H479" s="110" t="str">
        <f>IF(F479="", "", IF(E479="Billets de train", "", IF(E479="", "", VLOOKUP(F479, Listes!$G$31:$H$33, 2, FALSE))))</f>
        <v/>
      </c>
      <c r="I479" s="172"/>
    </row>
    <row r="480" spans="1:9" ht="20.100000000000001" customHeight="1" x14ac:dyDescent="0.25">
      <c r="A480" s="38">
        <v>475</v>
      </c>
      <c r="B480" s="173"/>
      <c r="C480" s="173"/>
      <c r="D480" s="135"/>
      <c r="E480" s="135"/>
      <c r="F480" s="135"/>
      <c r="G480" s="182"/>
      <c r="H480" s="110" t="str">
        <f>IF(F480="", "", IF(E480="Billets de train", "", IF(E480="", "", VLOOKUP(F480, Listes!$G$31:$H$33, 2, FALSE))))</f>
        <v/>
      </c>
      <c r="I480" s="172"/>
    </row>
    <row r="481" spans="1:9" ht="20.100000000000001" customHeight="1" x14ac:dyDescent="0.25">
      <c r="A481" s="38">
        <v>476</v>
      </c>
      <c r="B481" s="173"/>
      <c r="C481" s="173"/>
      <c r="D481" s="135"/>
      <c r="E481" s="135"/>
      <c r="F481" s="135"/>
      <c r="G481" s="182"/>
      <c r="H481" s="110" t="str">
        <f>IF(F481="", "", IF(E481="Billets de train", "", IF(E481="", "", VLOOKUP(F481, Listes!$G$31:$H$33, 2, FALSE))))</f>
        <v/>
      </c>
      <c r="I481" s="172"/>
    </row>
    <row r="482" spans="1:9" ht="20.100000000000001" customHeight="1" x14ac:dyDescent="0.25">
      <c r="A482" s="38">
        <v>477</v>
      </c>
      <c r="B482" s="173"/>
      <c r="C482" s="173"/>
      <c r="D482" s="135"/>
      <c r="E482" s="135"/>
      <c r="F482" s="135"/>
      <c r="G482" s="182"/>
      <c r="H482" s="110" t="str">
        <f>IF(F482="", "", IF(E482="Billets de train", "", IF(E482="", "", VLOOKUP(F482, Listes!$G$31:$H$33, 2, FALSE))))</f>
        <v/>
      </c>
      <c r="I482" s="172"/>
    </row>
    <row r="483" spans="1:9" ht="20.100000000000001" customHeight="1" x14ac:dyDescent="0.25">
      <c r="A483" s="38">
        <v>478</v>
      </c>
      <c r="B483" s="173"/>
      <c r="C483" s="173"/>
      <c r="D483" s="135"/>
      <c r="E483" s="135"/>
      <c r="F483" s="135"/>
      <c r="G483" s="182"/>
      <c r="H483" s="110" t="str">
        <f>IF(F483="", "", IF(E483="Billets de train", "", IF(E483="", "", VLOOKUP(F483, Listes!$G$31:$H$33, 2, FALSE))))</f>
        <v/>
      </c>
      <c r="I483" s="172"/>
    </row>
    <row r="484" spans="1:9" ht="20.100000000000001" customHeight="1" x14ac:dyDescent="0.25">
      <c r="A484" s="38">
        <v>479</v>
      </c>
      <c r="B484" s="173"/>
      <c r="C484" s="173"/>
      <c r="D484" s="135"/>
      <c r="E484" s="135"/>
      <c r="F484" s="135"/>
      <c r="G484" s="182"/>
      <c r="H484" s="110" t="str">
        <f>IF(F484="", "", IF(E484="Billets de train", "", IF(E484="", "", VLOOKUP(F484, Listes!$G$31:$H$33, 2, FALSE))))</f>
        <v/>
      </c>
      <c r="I484" s="172"/>
    </row>
    <row r="485" spans="1:9" ht="20.100000000000001" customHeight="1" x14ac:dyDescent="0.25">
      <c r="A485" s="38">
        <v>480</v>
      </c>
      <c r="B485" s="173"/>
      <c r="C485" s="173"/>
      <c r="D485" s="135"/>
      <c r="E485" s="135"/>
      <c r="F485" s="135"/>
      <c r="G485" s="182"/>
      <c r="H485" s="110" t="str">
        <f>IF(F485="", "", IF(E485="Billets de train", "", IF(E485="", "", VLOOKUP(F485, Listes!$G$31:$H$33, 2, FALSE))))</f>
        <v/>
      </c>
      <c r="I485" s="172"/>
    </row>
    <row r="486" spans="1:9" ht="20.100000000000001" customHeight="1" x14ac:dyDescent="0.25">
      <c r="A486" s="38">
        <v>481</v>
      </c>
      <c r="B486" s="173"/>
      <c r="C486" s="173"/>
      <c r="D486" s="135"/>
      <c r="E486" s="135"/>
      <c r="F486" s="135"/>
      <c r="G486" s="182"/>
      <c r="H486" s="110" t="str">
        <f>IF(F486="", "", IF(E486="Billets de train", "", IF(E486="", "", VLOOKUP(F486, Listes!$G$31:$H$33, 2, FALSE))))</f>
        <v/>
      </c>
      <c r="I486" s="172"/>
    </row>
    <row r="487" spans="1:9" ht="20.100000000000001" customHeight="1" x14ac:dyDescent="0.25">
      <c r="A487" s="38">
        <v>482</v>
      </c>
      <c r="B487" s="173"/>
      <c r="C487" s="173"/>
      <c r="D487" s="135"/>
      <c r="E487" s="135"/>
      <c r="F487" s="135"/>
      <c r="G487" s="182"/>
      <c r="H487" s="110" t="str">
        <f>IF(F487="", "", IF(E487="Billets de train", "", IF(E487="", "", VLOOKUP(F487, Listes!$G$31:$H$33, 2, FALSE))))</f>
        <v/>
      </c>
      <c r="I487" s="172"/>
    </row>
    <row r="488" spans="1:9" ht="20.100000000000001" customHeight="1" x14ac:dyDescent="0.25">
      <c r="A488" s="38">
        <v>483</v>
      </c>
      <c r="B488" s="173"/>
      <c r="C488" s="173"/>
      <c r="D488" s="135"/>
      <c r="E488" s="135"/>
      <c r="F488" s="135"/>
      <c r="G488" s="182"/>
      <c r="H488" s="110" t="str">
        <f>IF(F488="", "", IF(E488="Billets de train", "", IF(E488="", "", VLOOKUP(F488, Listes!$G$31:$H$33, 2, FALSE))))</f>
        <v/>
      </c>
      <c r="I488" s="172"/>
    </row>
    <row r="489" spans="1:9" ht="20.100000000000001" customHeight="1" x14ac:dyDescent="0.25">
      <c r="A489" s="38">
        <v>484</v>
      </c>
      <c r="B489" s="173"/>
      <c r="C489" s="173"/>
      <c r="D489" s="135"/>
      <c r="E489" s="135"/>
      <c r="F489" s="135"/>
      <c r="G489" s="182"/>
      <c r="H489" s="110" t="str">
        <f>IF(F489="", "", IF(E489="Billets de train", "", IF(E489="", "", VLOOKUP(F489, Listes!$G$31:$H$33, 2, FALSE))))</f>
        <v/>
      </c>
      <c r="I489" s="172"/>
    </row>
    <row r="490" spans="1:9" ht="20.100000000000001" customHeight="1" x14ac:dyDescent="0.25">
      <c r="A490" s="38">
        <v>485</v>
      </c>
      <c r="B490" s="173"/>
      <c r="C490" s="173"/>
      <c r="D490" s="135"/>
      <c r="E490" s="135"/>
      <c r="F490" s="135"/>
      <c r="G490" s="182"/>
      <c r="H490" s="110" t="str">
        <f>IF(F490="", "", IF(E490="Billets de train", "", IF(E490="", "", VLOOKUP(F490, Listes!$G$31:$H$33, 2, FALSE))))</f>
        <v/>
      </c>
      <c r="I490" s="172"/>
    </row>
    <row r="491" spans="1:9" ht="20.100000000000001" customHeight="1" x14ac:dyDescent="0.25">
      <c r="A491" s="38">
        <v>486</v>
      </c>
      <c r="B491" s="173"/>
      <c r="C491" s="173"/>
      <c r="D491" s="135"/>
      <c r="E491" s="135"/>
      <c r="F491" s="135"/>
      <c r="G491" s="182"/>
      <c r="H491" s="110" t="str">
        <f>IF(F491="", "", IF(E491="Billets de train", "", IF(E491="", "", VLOOKUP(F491, Listes!$G$31:$H$33, 2, FALSE))))</f>
        <v/>
      </c>
      <c r="I491" s="172"/>
    </row>
    <row r="492" spans="1:9" ht="20.100000000000001" customHeight="1" x14ac:dyDescent="0.25">
      <c r="A492" s="38">
        <v>487</v>
      </c>
      <c r="B492" s="173"/>
      <c r="C492" s="173"/>
      <c r="D492" s="135"/>
      <c r="E492" s="135"/>
      <c r="F492" s="135"/>
      <c r="G492" s="182"/>
      <c r="H492" s="110" t="str">
        <f>IF(F492="", "", IF(E492="Billets de train", "", IF(E492="", "", VLOOKUP(F492, Listes!$G$31:$H$33, 2, FALSE))))</f>
        <v/>
      </c>
      <c r="I492" s="172"/>
    </row>
    <row r="493" spans="1:9" ht="20.100000000000001" customHeight="1" x14ac:dyDescent="0.25">
      <c r="A493" s="38">
        <v>488</v>
      </c>
      <c r="B493" s="173"/>
      <c r="C493" s="173"/>
      <c r="D493" s="135"/>
      <c r="E493" s="135"/>
      <c r="F493" s="135"/>
      <c r="G493" s="182"/>
      <c r="H493" s="110" t="str">
        <f>IF(F493="", "", IF(E493="Billets de train", "", IF(E493="", "", VLOOKUP(F493, Listes!$G$31:$H$33, 2, FALSE))))</f>
        <v/>
      </c>
      <c r="I493" s="172"/>
    </row>
    <row r="494" spans="1:9" ht="20.100000000000001" customHeight="1" x14ac:dyDescent="0.25">
      <c r="A494" s="38">
        <v>489</v>
      </c>
      <c r="B494" s="173"/>
      <c r="C494" s="173"/>
      <c r="D494" s="135"/>
      <c r="E494" s="135"/>
      <c r="F494" s="135"/>
      <c r="G494" s="182"/>
      <c r="H494" s="110" t="str">
        <f>IF(F494="", "", IF(E494="Billets de train", "", IF(E494="", "", VLOOKUP(F494, Listes!$G$31:$H$33, 2, FALSE))))</f>
        <v/>
      </c>
      <c r="I494" s="172"/>
    </row>
    <row r="495" spans="1:9" ht="20.100000000000001" customHeight="1" x14ac:dyDescent="0.25">
      <c r="A495" s="38">
        <v>490</v>
      </c>
      <c r="B495" s="173"/>
      <c r="C495" s="173"/>
      <c r="D495" s="135"/>
      <c r="E495" s="135"/>
      <c r="F495" s="135"/>
      <c r="G495" s="182"/>
      <c r="H495" s="110" t="str">
        <f>IF(F495="", "", IF(E495="Billets de train", "", IF(E495="", "", VLOOKUP(F495, Listes!$G$31:$H$33, 2, FALSE))))</f>
        <v/>
      </c>
      <c r="I495" s="172"/>
    </row>
    <row r="496" spans="1:9" ht="20.100000000000001" customHeight="1" x14ac:dyDescent="0.25">
      <c r="A496" s="38">
        <v>491</v>
      </c>
      <c r="B496" s="173"/>
      <c r="C496" s="173"/>
      <c r="D496" s="135"/>
      <c r="E496" s="135"/>
      <c r="F496" s="135"/>
      <c r="G496" s="182"/>
      <c r="H496" s="110" t="str">
        <f>IF(F496="", "", IF(E496="Billets de train", "", IF(E496="", "", VLOOKUP(F496, Listes!$G$31:$H$33, 2, FALSE))))</f>
        <v/>
      </c>
      <c r="I496" s="172"/>
    </row>
    <row r="497" spans="1:9" ht="20.100000000000001" customHeight="1" x14ac:dyDescent="0.25">
      <c r="A497" s="38">
        <v>492</v>
      </c>
      <c r="B497" s="173"/>
      <c r="C497" s="173"/>
      <c r="D497" s="135"/>
      <c r="E497" s="135"/>
      <c r="F497" s="135"/>
      <c r="G497" s="182"/>
      <c r="H497" s="110" t="str">
        <f>IF(F497="", "", IF(E497="Billets de train", "", IF(E497="", "", VLOOKUP(F497, Listes!$G$31:$H$33, 2, FALSE))))</f>
        <v/>
      </c>
      <c r="I497" s="172"/>
    </row>
    <row r="498" spans="1:9" ht="20.100000000000001" customHeight="1" x14ac:dyDescent="0.25">
      <c r="A498" s="38">
        <v>493</v>
      </c>
      <c r="B498" s="173"/>
      <c r="C498" s="173"/>
      <c r="D498" s="135"/>
      <c r="E498" s="135"/>
      <c r="F498" s="135"/>
      <c r="G498" s="182"/>
      <c r="H498" s="110" t="str">
        <f>IF(F498="", "", IF(E498="Billets de train", "", IF(E498="", "", VLOOKUP(F498, Listes!$G$31:$H$33, 2, FALSE))))</f>
        <v/>
      </c>
      <c r="I498" s="172"/>
    </row>
    <row r="499" spans="1:9" ht="20.100000000000001" customHeight="1" x14ac:dyDescent="0.25">
      <c r="A499" s="38">
        <v>494</v>
      </c>
      <c r="B499" s="173"/>
      <c r="C499" s="173"/>
      <c r="D499" s="135"/>
      <c r="E499" s="135"/>
      <c r="F499" s="135"/>
      <c r="G499" s="182"/>
      <c r="H499" s="110" t="str">
        <f>IF(F499="", "", IF(E499="Billets de train", "", IF(E499="", "", VLOOKUP(F499, Listes!$G$31:$H$33, 2, FALSE))))</f>
        <v/>
      </c>
      <c r="I499" s="172"/>
    </row>
    <row r="500" spans="1:9" ht="20.100000000000001" customHeight="1" x14ac:dyDescent="0.25">
      <c r="A500" s="38">
        <v>495</v>
      </c>
      <c r="B500" s="173"/>
      <c r="C500" s="173"/>
      <c r="D500" s="135"/>
      <c r="E500" s="135"/>
      <c r="F500" s="135"/>
      <c r="G500" s="182"/>
      <c r="H500" s="110" t="str">
        <f>IF(F500="", "", IF(E500="Billets de train", "", IF(E500="", "", VLOOKUP(F500, Listes!$G$31:$H$33, 2, FALSE))))</f>
        <v/>
      </c>
      <c r="I500" s="172"/>
    </row>
    <row r="501" spans="1:9" ht="20.100000000000001" customHeight="1" x14ac:dyDescent="0.25">
      <c r="A501" s="38">
        <v>496</v>
      </c>
      <c r="B501" s="173"/>
      <c r="C501" s="173"/>
      <c r="D501" s="135"/>
      <c r="E501" s="135"/>
      <c r="F501" s="135"/>
      <c r="G501" s="182"/>
      <c r="H501" s="110" t="str">
        <f>IF(F501="", "", IF(E501="Billets de train", "", IF(E501="", "", VLOOKUP(F501, Listes!$G$31:$H$33, 2, FALSE))))</f>
        <v/>
      </c>
      <c r="I501" s="172"/>
    </row>
    <row r="502" spans="1:9" ht="20.100000000000001" customHeight="1" x14ac:dyDescent="0.25">
      <c r="A502" s="38">
        <v>497</v>
      </c>
      <c r="B502" s="173"/>
      <c r="C502" s="173"/>
      <c r="D502" s="135"/>
      <c r="E502" s="135"/>
      <c r="F502" s="135"/>
      <c r="G502" s="182"/>
      <c r="H502" s="110" t="str">
        <f>IF(F502="", "", IF(E502="Billets de train", "", IF(E502="", "", VLOOKUP(F502, Listes!$G$31:$H$33, 2, FALSE))))</f>
        <v/>
      </c>
      <c r="I502" s="172"/>
    </row>
    <row r="503" spans="1:9" ht="20.100000000000001" customHeight="1" x14ac:dyDescent="0.25">
      <c r="A503" s="38">
        <v>498</v>
      </c>
      <c r="B503" s="173"/>
      <c r="C503" s="173"/>
      <c r="D503" s="135"/>
      <c r="E503" s="135"/>
      <c r="F503" s="135"/>
      <c r="G503" s="182"/>
      <c r="H503" s="110" t="str">
        <f>IF(F503="", "", IF(E503="Billets de train", "", IF(E503="", "", VLOOKUP(F503, Listes!$G$31:$H$33, 2, FALSE))))</f>
        <v/>
      </c>
      <c r="I503" s="172"/>
    </row>
    <row r="504" spans="1:9" ht="20.100000000000001" customHeight="1" x14ac:dyDescent="0.25">
      <c r="A504" s="38">
        <v>499</v>
      </c>
      <c r="B504" s="173"/>
      <c r="C504" s="173"/>
      <c r="D504" s="135"/>
      <c r="E504" s="135"/>
      <c r="F504" s="135"/>
      <c r="G504" s="182"/>
      <c r="H504" s="110" t="str">
        <f>IF(F504="", "", IF(E504="Billets de train", "", IF(E504="", "", VLOOKUP(F504, Listes!$G$31:$H$33, 2, FALSE))))</f>
        <v/>
      </c>
      <c r="I504" s="172"/>
    </row>
    <row r="505" spans="1:9" ht="20.100000000000001" customHeight="1" thickBot="1" x14ac:dyDescent="0.3">
      <c r="A505" s="39">
        <v>500</v>
      </c>
      <c r="B505" s="174"/>
      <c r="C505" s="174"/>
      <c r="D505" s="167"/>
      <c r="E505" s="167"/>
      <c r="F505" s="167"/>
      <c r="G505" s="183"/>
      <c r="H505" s="130" t="str">
        <f>IF(F505="", "", IF(E505="Billets de train", "", IF(E505="", "", VLOOKUP(F505, Listes!$G$31:$H$33, 2, FALSE))))</f>
        <v/>
      </c>
      <c r="I505" s="176"/>
    </row>
    <row r="506" spans="1:9" s="40" customFormat="1" ht="20.100000000000001" customHeight="1" thickBot="1" x14ac:dyDescent="0.35">
      <c r="C506" s="42"/>
      <c r="D506" s="50"/>
      <c r="E506" s="55"/>
      <c r="F506" s="86" t="s">
        <v>46</v>
      </c>
      <c r="G506" s="41">
        <f>SUM(G6:G505)</f>
        <v>0</v>
      </c>
      <c r="H506" s="26"/>
      <c r="I506" s="26"/>
    </row>
  </sheetData>
  <sheetProtection algorithmName="SHA-512" hashValue="hgjFhQmzQvKIq1vh0lRzD5QQ2TAm/XvJdNkeE5W8m1VTsyDHl9UYhNglfaVUB1n3298UzO3t+mrifHQuGhyLsg==" saltValue="78FP8Tp8Wnm/5v2pzN/lTg==" spinCount="100000" sheet="1" objects="1" scenarios="1"/>
  <mergeCells count="4">
    <mergeCell ref="A1:I1"/>
    <mergeCell ref="A2:I2"/>
    <mergeCell ref="A3:A4"/>
    <mergeCell ref="C4:D4"/>
  </mergeCells>
  <conditionalFormatting sqref="F9:F505">
    <cfRule type="expression" dxfId="24" priority="4">
      <formula>$E9="Billets de train"</formula>
    </cfRule>
  </conditionalFormatting>
  <dataValidations count="2">
    <dataValidation type="decimal" operator="greaterThan" allowBlank="1" showInputMessage="1" showErrorMessage="1" sqref="G6:G505">
      <formula1>0</formula1>
    </dataValidation>
    <dataValidation operator="greaterThan" allowBlank="1" showInputMessage="1" showErrorMessage="1" sqref="H6:H505"/>
  </dataValidations>
  <pageMargins left="0.7" right="0.7" top="0.75" bottom="0.75" header="0.3" footer="0.3"/>
  <pageSetup paperSize="9" scale="50" fitToHeight="0" orientation="landscape" r:id="rId1"/>
  <extLst>
    <ext xmlns:x14="http://schemas.microsoft.com/office/spreadsheetml/2009/9/main" uri="{78C0D931-6437-407d-A8EE-F0AAD7539E65}">
      <x14:conditionalFormattings>
        <x14:conditionalFormatting xmlns:xm="http://schemas.microsoft.com/office/excel/2006/main">
          <x14:cfRule type="expression" priority="1" id="{68A85FEC-434E-411A-B0DB-1C530D138A7B}">
            <xm:f>'Synthèse dépenses bénéficiaire'!$C$26&lt;&gt;"Actions de formation exclusivement"</xm:f>
            <x14:dxf>
              <font>
                <b val="0"/>
                <i val="0"/>
              </font>
            </x14:dxf>
          </x14:cfRule>
          <x14:cfRule type="expression" priority="2" id="{89F41AEF-0A56-4063-8A8C-60B9E24D3CEF}">
            <xm:f>'Synthèse dépenses bénéficiaire'!$C$26="Actions de formation exclusivement"</xm:f>
            <x14:dxf>
              <font>
                <b/>
                <i val="0"/>
              </font>
              <fill>
                <patternFill>
                  <bgColor rgb="FFFF0000"/>
                </patternFill>
              </fill>
            </x14:dxf>
          </x14:cfRule>
          <xm:sqref>A2:I2</xm:sqref>
        </x14:conditionalFormatting>
      </x14:conditionalFormattings>
    </ext>
    <ext xmlns:x14="http://schemas.microsoft.com/office/spreadsheetml/2009/9/main" uri="{CCE6A557-97BC-4b89-ADB6-D9C93CAAB3DF}">
      <x14:dataValidations xmlns:xm="http://schemas.microsoft.com/office/excel/2006/main" count="2">
        <x14:dataValidation type="list" showInputMessage="1" showErrorMessage="1">
          <x14:formula1>
            <xm:f>Listes!$C$3:$C$4</xm:f>
          </x14:formula1>
          <xm:sqref>E6:E505</xm:sqref>
        </x14:dataValidation>
        <x14:dataValidation type="list" showInputMessage="1" showErrorMessage="1">
          <x14:formula1>
            <xm:f>Listes!$G$31:$G$33</xm:f>
          </x14:formula1>
          <xm:sqref>F6:F505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tabColor theme="4" tint="0.39997558519241921"/>
    <pageSetUpPr fitToPage="1"/>
  </sheetPr>
  <dimension ref="A1:N506"/>
  <sheetViews>
    <sheetView zoomScaleNormal="100" workbookViewId="0">
      <pane ySplit="4" topLeftCell="A5" activePane="bottomLeft" state="frozen"/>
      <selection activeCell="D19" sqref="D19"/>
      <selection pane="bottomLeft" sqref="A1:XFD1048576"/>
    </sheetView>
  </sheetViews>
  <sheetFormatPr baseColWidth="10" defaultColWidth="11.42578125" defaultRowHeight="15" x14ac:dyDescent="0.25"/>
  <cols>
    <col min="1" max="1" width="10.7109375" style="26" customWidth="1"/>
    <col min="2" max="2" width="42.85546875" style="26" customWidth="1"/>
    <col min="3" max="3" width="35" style="26" bestFit="1" customWidth="1"/>
    <col min="4" max="4" width="15.7109375" style="26" customWidth="1"/>
    <col min="5" max="5" width="41.5703125" style="26" customWidth="1"/>
    <col min="6" max="6" width="44" style="26" customWidth="1"/>
    <col min="7" max="7" width="45.5703125" style="26" bestFit="1" customWidth="1"/>
    <col min="8" max="8" width="37" style="26" customWidth="1"/>
    <col min="9" max="9" width="12.28515625" style="26" customWidth="1"/>
    <col min="10" max="12" width="15.7109375" style="26" hidden="1" customWidth="1"/>
    <col min="13" max="13" width="15.7109375" style="26" customWidth="1"/>
    <col min="14" max="14" width="45.7109375" style="26" customWidth="1"/>
    <col min="15" max="16384" width="11.42578125" style="26"/>
  </cols>
  <sheetData>
    <row r="1" spans="1:14" ht="29.25" thickBot="1" x14ac:dyDescent="0.3">
      <c r="A1" s="411" t="s">
        <v>4</v>
      </c>
      <c r="B1" s="412"/>
      <c r="C1" s="412"/>
      <c r="D1" s="412"/>
      <c r="E1" s="412"/>
      <c r="F1" s="412"/>
      <c r="G1" s="412"/>
      <c r="H1" s="412"/>
      <c r="I1" s="412"/>
      <c r="J1" s="412"/>
      <c r="K1" s="412"/>
      <c r="L1" s="412"/>
      <c r="M1" s="412"/>
      <c r="N1" s="413"/>
    </row>
    <row r="2" spans="1:14" ht="45" customHeight="1" thickBot="1" x14ac:dyDescent="0.3">
      <c r="A2" s="414" t="str">
        <f>IF('Synthèse dépenses bénéficiaire'!$C$26="Actions de formation exclusivement","MERCI DE NE RIEN SAISIR DANS CETTE FEUILLE","Dépenses sur barèmes
Les colonnes marquées d'un ""*"" sont à remplir obligatoirement pour chaque ligne de dépense. Merci de ne pas modifier ce document.")</f>
        <v>Dépenses sur barèmes
Les colonnes marquées d'un "*" sont à remplir obligatoirement pour chaque ligne de dépense. Merci de ne pas modifier ce document.</v>
      </c>
      <c r="B2" s="415"/>
      <c r="C2" s="415"/>
      <c r="D2" s="415"/>
      <c r="E2" s="415"/>
      <c r="F2" s="415"/>
      <c r="G2" s="415"/>
      <c r="H2" s="415"/>
      <c r="I2" s="415"/>
      <c r="J2" s="415"/>
      <c r="K2" s="415"/>
      <c r="L2" s="415"/>
      <c r="M2" s="415"/>
      <c r="N2" s="416"/>
    </row>
    <row r="3" spans="1:14" ht="30" customHeight="1" x14ac:dyDescent="0.25">
      <c r="A3" s="409" t="s">
        <v>0</v>
      </c>
      <c r="B3" s="29" t="s">
        <v>83</v>
      </c>
      <c r="C3" s="29" t="s">
        <v>133</v>
      </c>
      <c r="D3" s="29" t="s">
        <v>127</v>
      </c>
      <c r="E3" s="29" t="s">
        <v>199</v>
      </c>
      <c r="F3" s="29" t="s">
        <v>129</v>
      </c>
      <c r="G3" s="29" t="s">
        <v>44</v>
      </c>
      <c r="H3" s="29" t="s">
        <v>130</v>
      </c>
      <c r="I3" s="29" t="s">
        <v>181</v>
      </c>
      <c r="J3" s="424" t="s">
        <v>153</v>
      </c>
      <c r="K3" s="425"/>
      <c r="L3" s="426"/>
      <c r="M3" s="29" t="s">
        <v>89</v>
      </c>
      <c r="N3" s="30" t="s">
        <v>35</v>
      </c>
    </row>
    <row r="4" spans="1:14" ht="30" customHeight="1" x14ac:dyDescent="0.25">
      <c r="A4" s="410"/>
      <c r="B4" s="104" t="s">
        <v>131</v>
      </c>
      <c r="C4" s="104" t="s">
        <v>132</v>
      </c>
      <c r="D4" s="421" t="s">
        <v>200</v>
      </c>
      <c r="E4" s="423"/>
      <c r="F4" s="104" t="s">
        <v>135</v>
      </c>
      <c r="G4" s="104" t="s">
        <v>90</v>
      </c>
      <c r="H4" s="104" t="s">
        <v>201</v>
      </c>
      <c r="I4" s="105"/>
      <c r="J4" s="421" t="s">
        <v>160</v>
      </c>
      <c r="K4" s="422"/>
      <c r="L4" s="423"/>
      <c r="M4" s="104" t="s">
        <v>136</v>
      </c>
      <c r="N4" s="106" t="s">
        <v>38</v>
      </c>
    </row>
    <row r="5" spans="1:14" ht="20.100000000000001" customHeight="1" x14ac:dyDescent="0.25">
      <c r="A5" s="31" t="s">
        <v>39</v>
      </c>
      <c r="B5" s="32" t="s">
        <v>155</v>
      </c>
      <c r="C5" s="32" t="s">
        <v>114</v>
      </c>
      <c r="D5" s="32" t="s">
        <v>107</v>
      </c>
      <c r="E5" s="32">
        <v>24</v>
      </c>
      <c r="F5" s="32"/>
      <c r="G5" s="32" t="s">
        <v>77</v>
      </c>
      <c r="H5" s="32">
        <v>1</v>
      </c>
      <c r="I5" s="32" t="s">
        <v>182</v>
      </c>
      <c r="J5" s="33">
        <v>11.231999999999999</v>
      </c>
      <c r="K5" s="33"/>
      <c r="L5" s="33"/>
      <c r="M5" s="35">
        <v>44.93</v>
      </c>
      <c r="N5" s="36"/>
    </row>
    <row r="6" spans="1:14" ht="20.100000000000001" customHeight="1" x14ac:dyDescent="0.25">
      <c r="A6" s="37">
        <v>1</v>
      </c>
      <c r="B6" s="135"/>
      <c r="C6" s="135"/>
      <c r="D6" s="135"/>
      <c r="E6" s="135"/>
      <c r="F6" s="135"/>
      <c r="G6" s="111" t="str">
        <f>IF(C6="","",IF(C6="","",(VLOOKUP(C6,Listes!$B$31:$C$35,2,FALSE))))</f>
        <v/>
      </c>
      <c r="H6" s="135" t="str">
        <f>IF(G6="Frais de déplacement (barèmes kilométriques) ",1,"")</f>
        <v/>
      </c>
      <c r="I6" s="92" t="str">
        <f>IF(G6="","",IF(G6="","",(VLOOKUP(G6,Listes!$C$31:$D$35,2,FALSE))))</f>
        <v/>
      </c>
      <c r="J6" s="91" t="str">
        <f>IF($G6="","",IF($C6=Listes!$B$32,IF(Barèmes!$E6&lt;=Listes!$B$53,(Barèmes!$E6*(VLOOKUP(Barèmes!$D6,Listes!$A$54:$E$60,2,FALSE))),IF(Barèmes!$E6&gt;Listes!$E$53,(Barèmes!$E6*(VLOOKUP(Barèmes!$D6,Listes!$A$54:$E$60,5,FALSE))),(Barèmes!$E6*(VLOOKUP(Barèmes!$D6,Listes!$A$54:$E$60,3,FALSE)))+(VLOOKUP(Barèmes!$D6,Listes!$A$54:$E$60,4,FALSE))))))</f>
        <v/>
      </c>
      <c r="K6" s="91" t="str">
        <f>IF($G6="","",IF($C6=Listes!$B$31,IF(Barèmes!$E6&lt;=Listes!$B$42,(Barèmes!$E6*(VLOOKUP(Barèmes!$D6,Listes!$A$43:$E$49,2,FALSE))),IF(Barèmes!$E6&gt;Listes!$D$42,(Barèmes!$E6*(VLOOKUP(Barèmes!$D6,Listes!$A$43:$E$49,5,FALSE))),(Barèmes!$E6*(VLOOKUP(Barèmes!$D6,Listes!$A$43:$E$49,3,FALSE)))+(VLOOKUP(Barèmes!$D6,Listes!$A$43:$E$49,4,FALSE))))))</f>
        <v/>
      </c>
      <c r="L6" s="91" t="str">
        <f>IF($G6="","",IF($C6=Listes!$B$34,Listes!$I$31,IF($C6=Listes!$B$35,(VLOOKUP(Barèmes!$F6,Listes!$E$31:$F$36,2,FALSE)),IF($C6=Listes!$B$33,IF(Barèmes!$E6&lt;=Listes!$A$64,Barèmes!$E6*Listes!$A$65,IF(Barèmes!$E6&gt;Listes!$D$64,Barèmes!$E6*Listes!$D$65,((Barèmes!$E6*Listes!$B$65)+Listes!$C$65)))))))</f>
        <v/>
      </c>
      <c r="M6" s="92" t="str">
        <f t="shared" ref="M6:M70" si="0">IF($H6="","",($L6+$K6+$J6)*$H6)</f>
        <v/>
      </c>
      <c r="N6" s="163"/>
    </row>
    <row r="7" spans="1:14" ht="20.100000000000001" customHeight="1" x14ac:dyDescent="0.25">
      <c r="A7" s="38">
        <v>2</v>
      </c>
      <c r="B7" s="135"/>
      <c r="C7" s="135"/>
      <c r="D7" s="135"/>
      <c r="E7" s="135"/>
      <c r="F7" s="135"/>
      <c r="G7" s="111" t="str">
        <f>IF(C7="","",IF(C7="","",(VLOOKUP(C7,Listes!$B$31:$C$35,2,FALSE))))</f>
        <v/>
      </c>
      <c r="H7" s="135" t="str">
        <f t="shared" ref="H7:H70" si="1">IF(G7="Frais de déplacement (barèmes kilométriques) ",1,"")</f>
        <v/>
      </c>
      <c r="I7" s="92" t="str">
        <f>IF(G7="","",IF(G7="","",(VLOOKUP(G7,Listes!$C$31:$D$35,2,FALSE))))</f>
        <v/>
      </c>
      <c r="J7" s="91" t="str">
        <f>IF($G7="","",IF($C7=Listes!$B$32,IF(Barèmes!$E7&lt;=Listes!$B$53,(Barèmes!$E7*(VLOOKUP(Barèmes!$D7,Listes!$A$54:$E$60,2,FALSE))),IF(Barèmes!$E7&gt;Listes!$E$53,(Barèmes!$E7*(VLOOKUP(Barèmes!$D7,Listes!$A$54:$E$60,5,FALSE))),(Barèmes!$E7*(VLOOKUP(Barèmes!$D7,Listes!$A$54:$E$60,3,FALSE)))+(VLOOKUP(Barèmes!$D7,Listes!$A$54:$E$60,4,FALSE))))))</f>
        <v/>
      </c>
      <c r="K7" s="91" t="str">
        <f>IF($G7="","",IF($C7=Listes!$B$31,IF(Barèmes!$E7&lt;=Listes!$B$42,(Barèmes!$E7*(VLOOKUP(Barèmes!$D7,Listes!$A$43:$E$49,2,FALSE))),IF(Barèmes!$E7&gt;Listes!$D$42,(Barèmes!$E7*(VLOOKUP(Barèmes!$D7,Listes!$A$43:$E$49,5,FALSE))),(Barèmes!$E7*(VLOOKUP(Barèmes!$D7,Listes!$A$43:$E$49,3,FALSE)))+(VLOOKUP(Barèmes!$D7,Listes!$A$43:$E$49,4,FALSE))))))</f>
        <v/>
      </c>
      <c r="L7" s="91" t="str">
        <f>IF($G7="","",IF($C7=Listes!$B$34,Listes!$I$31,IF($C7=Listes!$B$35,(VLOOKUP(Barèmes!$F7,Listes!$E$31:$F$36,2,FALSE)),IF($C7=Listes!$B$33,IF(Barèmes!$E7&lt;=Listes!$A$64,Barèmes!$E7*Listes!$A$65,IF(Barèmes!$E7&gt;Listes!$D$64,Barèmes!$E7*Listes!$D$65,((Barèmes!$E7*Listes!$B$65)+Listes!$C$65)))))))</f>
        <v/>
      </c>
      <c r="M7" s="92" t="str">
        <f t="shared" si="0"/>
        <v/>
      </c>
      <c r="N7" s="164"/>
    </row>
    <row r="8" spans="1:14" ht="20.100000000000001" customHeight="1" x14ac:dyDescent="0.25">
      <c r="A8" s="38">
        <v>3</v>
      </c>
      <c r="B8" s="135"/>
      <c r="C8" s="135"/>
      <c r="D8" s="135"/>
      <c r="E8" s="135"/>
      <c r="F8" s="135"/>
      <c r="G8" s="111" t="str">
        <f>IF(C8="","",IF(C8="","",(VLOOKUP(C8,Listes!$B$31:$C$35,2,FALSE))))</f>
        <v/>
      </c>
      <c r="H8" s="135" t="str">
        <f t="shared" si="1"/>
        <v/>
      </c>
      <c r="I8" s="92" t="str">
        <f>IF(G8="","",IF(G8="","",(VLOOKUP(G8,Listes!$C$31:$D$35,2,FALSE))))</f>
        <v/>
      </c>
      <c r="J8" s="91" t="str">
        <f>IF($G8="","",IF($C8=Listes!$B$32,IF(Barèmes!$E8&lt;=Listes!$B$53,(Barèmes!$E8*(VLOOKUP(Barèmes!$D8,Listes!$A$54:$E$60,2,FALSE))),IF(Barèmes!$E8&gt;Listes!$E$53,(Barèmes!$E8*(VLOOKUP(Barèmes!$D8,Listes!$A$54:$E$60,5,FALSE))),(Barèmes!$E8*(VLOOKUP(Barèmes!$D8,Listes!$A$54:$E$60,3,FALSE)))+(VLOOKUP(Barèmes!$D8,Listes!$A$54:$E$60,4,FALSE))))))</f>
        <v/>
      </c>
      <c r="K8" s="91" t="str">
        <f>IF($G8="","",IF($C8=Listes!$B$31,IF(Barèmes!$E8&lt;=Listes!$B$42,(Barèmes!$E8*(VLOOKUP(Barèmes!$D8,Listes!$A$43:$E$49,2,FALSE))),IF(Barèmes!$E8&gt;Listes!$D$42,(Barèmes!$E8*(VLOOKUP(Barèmes!$D8,Listes!$A$43:$E$49,5,FALSE))),(Barèmes!$E8*(VLOOKUP(Barèmes!$D8,Listes!$A$43:$E$49,3,FALSE)))+(VLOOKUP(Barèmes!$D8,Listes!$A$43:$E$49,4,FALSE))))))</f>
        <v/>
      </c>
      <c r="L8" s="91" t="str">
        <f>IF($G8="","",IF($C8=Listes!$B$34,Listes!$I$31,IF($C8=Listes!$B$35,(VLOOKUP(Barèmes!$F8,Listes!$E$31:$F$36,2,FALSE)),IF($C8=Listes!$B$33,IF(Barèmes!$E8&lt;=Listes!$A$64,Barèmes!$E8*Listes!$A$65,IF(Barèmes!$E8&gt;Listes!$D$64,Barèmes!$E8*Listes!$D$65,((Barèmes!$E8*Listes!$B$65)+Listes!$C$65)))))))</f>
        <v/>
      </c>
      <c r="M8" s="92" t="str">
        <f t="shared" si="0"/>
        <v/>
      </c>
      <c r="N8" s="164"/>
    </row>
    <row r="9" spans="1:14" ht="20.100000000000001" customHeight="1" x14ac:dyDescent="0.25">
      <c r="A9" s="38">
        <v>4</v>
      </c>
      <c r="B9" s="135"/>
      <c r="C9" s="135"/>
      <c r="D9" s="135"/>
      <c r="E9" s="135"/>
      <c r="F9" s="135"/>
      <c r="G9" s="111" t="str">
        <f>IF(C9="","",IF(C9="","",(VLOOKUP(C9,Listes!$B$31:$C$35,2,FALSE))))</f>
        <v/>
      </c>
      <c r="H9" s="135" t="str">
        <f t="shared" si="1"/>
        <v/>
      </c>
      <c r="I9" s="92" t="str">
        <f>IF(G9="","",IF(G9="","",(VLOOKUP(G9,Listes!$C$31:$D$35,2,FALSE))))</f>
        <v/>
      </c>
      <c r="J9" s="91" t="str">
        <f>IF($G9="","",IF($C9=Listes!$B$32,IF(Barèmes!$E9&lt;=Listes!$B$53,(Barèmes!$E9*(VLOOKUP(Barèmes!$D9,Listes!$A$54:$E$60,2,FALSE))),IF(Barèmes!$E9&gt;Listes!$E$53,(Barèmes!$E9*(VLOOKUP(Barèmes!$D9,Listes!$A$54:$E$60,5,FALSE))),(Barèmes!$E9*(VLOOKUP(Barèmes!$D9,Listes!$A$54:$E$60,3,FALSE)))+(VLOOKUP(Barèmes!$D9,Listes!$A$54:$E$60,4,FALSE))))))</f>
        <v/>
      </c>
      <c r="K9" s="91" t="str">
        <f>IF($G9="","",IF($C9=Listes!$B$31,IF(Barèmes!$E9&lt;=Listes!$B$42,(Barèmes!$E9*(VLOOKUP(Barèmes!$D9,Listes!$A$43:$E$49,2,FALSE))),IF(Barèmes!$E9&gt;Listes!$D$42,(Barèmes!$E9*(VLOOKUP(Barèmes!$D9,Listes!$A$43:$E$49,5,FALSE))),(Barèmes!$E9*(VLOOKUP(Barèmes!$D9,Listes!$A$43:$E$49,3,FALSE)))+(VLOOKUP(Barèmes!$D9,Listes!$A$43:$E$49,4,FALSE))))))</f>
        <v/>
      </c>
      <c r="L9" s="91" t="str">
        <f>IF($G9="","",IF($C9=Listes!$B$34,Listes!$I$31,IF($C9=Listes!$B$35,(VLOOKUP(Barèmes!$F9,Listes!$E$31:$F$36,2,FALSE)),IF($C9=Listes!$B$33,IF(Barèmes!$E9&lt;=Listes!$A$64,Barèmes!$E9*Listes!$A$65,IF(Barèmes!$E9&gt;Listes!$D$64,Barèmes!$E9*Listes!$D$65,((Barèmes!$E9*Listes!$B$65)+Listes!$C$65)))))))</f>
        <v/>
      </c>
      <c r="M9" s="92" t="str">
        <f t="shared" si="0"/>
        <v/>
      </c>
      <c r="N9" s="164"/>
    </row>
    <row r="10" spans="1:14" ht="20.100000000000001" customHeight="1" x14ac:dyDescent="0.25">
      <c r="A10" s="38">
        <v>5</v>
      </c>
      <c r="B10" s="135"/>
      <c r="C10" s="135"/>
      <c r="D10" s="135"/>
      <c r="E10" s="135"/>
      <c r="F10" s="135"/>
      <c r="G10" s="111" t="str">
        <f>IF(C10="","",IF(C10="","",(VLOOKUP(C10,Listes!$B$31:$C$35,2,FALSE))))</f>
        <v/>
      </c>
      <c r="H10" s="135" t="str">
        <f t="shared" si="1"/>
        <v/>
      </c>
      <c r="I10" s="92" t="str">
        <f>IF(G10="","",IF(G10="","",(VLOOKUP(G10,Listes!$C$31:$D$35,2,FALSE))))</f>
        <v/>
      </c>
      <c r="J10" s="91" t="str">
        <f>IF($G10="","",IF($C10=Listes!$B$32,IF(Barèmes!$E10&lt;=Listes!$B$53,(Barèmes!$E10*(VLOOKUP(Barèmes!$D10,Listes!$A$54:$E$60,2,FALSE))),IF(Barèmes!$E10&gt;Listes!$E$53,(Barèmes!$E10*(VLOOKUP(Barèmes!$D10,Listes!$A$54:$E$60,5,FALSE))),(Barèmes!$E10*(VLOOKUP(Barèmes!$D10,Listes!$A$54:$E$60,3,FALSE)))+(VLOOKUP(Barèmes!$D10,Listes!$A$54:$E$60,4,FALSE))))))</f>
        <v/>
      </c>
      <c r="K10" s="91" t="str">
        <f>IF($G10="","",IF($C10=Listes!$B$31,IF(Barèmes!$E10&lt;=Listes!$B$42,(Barèmes!$E10*(VLOOKUP(Barèmes!$D10,Listes!$A$43:$E$49,2,FALSE))),IF(Barèmes!$E10&gt;Listes!$D$42,(Barèmes!$E10*(VLOOKUP(Barèmes!$D10,Listes!$A$43:$E$49,5,FALSE))),(Barèmes!$E10*(VLOOKUP(Barèmes!$D10,Listes!$A$43:$E$49,3,FALSE)))+(VLOOKUP(Barèmes!$D10,Listes!$A$43:$E$49,4,FALSE))))))</f>
        <v/>
      </c>
      <c r="L10" s="91" t="str">
        <f>IF($G10="","",IF($C10=Listes!$B$34,Listes!$I$31,IF($C10=Listes!$B$35,(VLOOKUP(Barèmes!$F10,Listes!$E$31:$F$36,2,FALSE)),IF($C10=Listes!$B$33,IF(Barèmes!$E10&lt;=Listes!$A$64,Barèmes!$E10*Listes!$A$65,IF(Barèmes!$E10&gt;Listes!$D$64,Barèmes!$E10*Listes!$D$65,((Barèmes!$E10*Listes!$B$65)+Listes!$C$65)))))))</f>
        <v/>
      </c>
      <c r="M10" s="92" t="str">
        <f t="shared" si="0"/>
        <v/>
      </c>
      <c r="N10" s="164"/>
    </row>
    <row r="11" spans="1:14" ht="20.100000000000001" customHeight="1" x14ac:dyDescent="0.25">
      <c r="A11" s="38">
        <v>6</v>
      </c>
      <c r="B11" s="135"/>
      <c r="C11" s="135"/>
      <c r="D11" s="135"/>
      <c r="E11" s="135"/>
      <c r="F11" s="135"/>
      <c r="G11" s="111" t="str">
        <f>IF(C11="","",IF(C11="","",(VLOOKUP(C11,Listes!$B$31:$C$35,2,FALSE))))</f>
        <v/>
      </c>
      <c r="H11" s="135" t="str">
        <f t="shared" si="1"/>
        <v/>
      </c>
      <c r="I11" s="92" t="str">
        <f>IF(G11="","",IF(G11="","",(VLOOKUP(G11,Listes!$C$31:$D$35,2,FALSE))))</f>
        <v/>
      </c>
      <c r="J11" s="91" t="str">
        <f>IF($G11="","",IF($C11=Listes!$B$32,IF(Barèmes!$E11&lt;=Listes!$B$53,(Barèmes!$E11*(VLOOKUP(Barèmes!$D11,Listes!$A$54:$E$60,2,FALSE))),IF(Barèmes!$E11&gt;Listes!$E$53,(Barèmes!$E11*(VLOOKUP(Barèmes!$D11,Listes!$A$54:$E$60,5,FALSE))),(Barèmes!$E11*(VLOOKUP(Barèmes!$D11,Listes!$A$54:$E$60,3,FALSE)))+(VLOOKUP(Barèmes!$D11,Listes!$A$54:$E$60,4,FALSE))))))</f>
        <v/>
      </c>
      <c r="K11" s="91" t="str">
        <f>IF($G11="","",IF($C11=Listes!$B$31,IF(Barèmes!$E11&lt;=Listes!$B$42,(Barèmes!$E11*(VLOOKUP(Barèmes!$D11,Listes!$A$43:$E$49,2,FALSE))),IF(Barèmes!$E11&gt;Listes!$D$42,(Barèmes!$E11*(VLOOKUP(Barèmes!$D11,Listes!$A$43:$E$49,5,FALSE))),(Barèmes!$E11*(VLOOKUP(Barèmes!$D11,Listes!$A$43:$E$49,3,FALSE)))+(VLOOKUP(Barèmes!$D11,Listes!$A$43:$E$49,4,FALSE))))))</f>
        <v/>
      </c>
      <c r="L11" s="91" t="str">
        <f>IF($G11="","",IF($C11=Listes!$B$34,Listes!$I$31,IF($C11=Listes!$B$35,(VLOOKUP(Barèmes!$F11,Listes!$E$31:$F$36,2,FALSE)),IF($C11=Listes!$B$33,IF(Barèmes!$E11&lt;=Listes!$A$64,Barèmes!$E11*Listes!$A$65,IF(Barèmes!$E11&gt;Listes!$D$64,Barèmes!$E11*Listes!$D$65,((Barèmes!$E11*Listes!$B$65)+Listes!$C$65)))))))</f>
        <v/>
      </c>
      <c r="M11" s="92" t="str">
        <f t="shared" si="0"/>
        <v/>
      </c>
      <c r="N11" s="164"/>
    </row>
    <row r="12" spans="1:14" ht="20.100000000000001" customHeight="1" x14ac:dyDescent="0.25">
      <c r="A12" s="38">
        <v>7</v>
      </c>
      <c r="B12" s="135"/>
      <c r="C12" s="135"/>
      <c r="D12" s="135"/>
      <c r="E12" s="135"/>
      <c r="F12" s="135"/>
      <c r="G12" s="111" t="str">
        <f>IF(C12="","",IF(C12="","",(VLOOKUP(C12,Listes!$B$31:$C$35,2,FALSE))))</f>
        <v/>
      </c>
      <c r="H12" s="135" t="str">
        <f t="shared" si="1"/>
        <v/>
      </c>
      <c r="I12" s="92" t="str">
        <f>IF(G12="","",IF(G12="","",(VLOOKUP(G12,Listes!$C$31:$D$35,2,FALSE))))</f>
        <v/>
      </c>
      <c r="J12" s="91" t="str">
        <f>IF($G12="","",IF($C12=Listes!$B$32,IF(Barèmes!$E12&lt;=Listes!$B$53,(Barèmes!$E12*(VLOOKUP(Barèmes!$D12,Listes!$A$54:$E$60,2,FALSE))),IF(Barèmes!$E12&gt;Listes!$E$53,(Barèmes!$E12*(VLOOKUP(Barèmes!$D12,Listes!$A$54:$E$60,5,FALSE))),(Barèmes!$E12*(VLOOKUP(Barèmes!$D12,Listes!$A$54:$E$60,3,FALSE)))+(VLOOKUP(Barèmes!$D12,Listes!$A$54:$E$60,4,FALSE))))))</f>
        <v/>
      </c>
      <c r="K12" s="91" t="str">
        <f>IF($G12="","",IF($C12=Listes!$B$31,IF(Barèmes!$E12&lt;=Listes!$B$42,(Barèmes!$E12*(VLOOKUP(Barèmes!$D12,Listes!$A$43:$E$49,2,FALSE))),IF(Barèmes!$E12&gt;Listes!$D$42,(Barèmes!$E12*(VLOOKUP(Barèmes!$D12,Listes!$A$43:$E$49,5,FALSE))),(Barèmes!$E12*(VLOOKUP(Barèmes!$D12,Listes!$A$43:$E$49,3,FALSE)))+(VLOOKUP(Barèmes!$D12,Listes!$A$43:$E$49,4,FALSE))))))</f>
        <v/>
      </c>
      <c r="L12" s="91" t="str">
        <f>IF($G12="","",IF($C12=Listes!$B$34,Listes!$I$31,IF($C12=Listes!$B$35,(VLOOKUP(Barèmes!$F12,Listes!$E$31:$F$36,2,FALSE)),IF($C12=Listes!$B$33,IF(Barèmes!$E12&lt;=Listes!$A$64,Barèmes!$E12*Listes!$A$65,IF(Barèmes!$E12&gt;Listes!$D$64,Barèmes!$E12*Listes!$D$65,((Barèmes!$E12*Listes!$B$65)+Listes!$C$65)))))))</f>
        <v/>
      </c>
      <c r="M12" s="92" t="str">
        <f t="shared" si="0"/>
        <v/>
      </c>
      <c r="N12" s="164"/>
    </row>
    <row r="13" spans="1:14" ht="20.100000000000001" customHeight="1" x14ac:dyDescent="0.25">
      <c r="A13" s="38">
        <v>8</v>
      </c>
      <c r="B13" s="135"/>
      <c r="C13" s="135"/>
      <c r="D13" s="135"/>
      <c r="E13" s="135"/>
      <c r="F13" s="135"/>
      <c r="G13" s="111" t="str">
        <f>IF(C13="","",IF(C13="","",(VLOOKUP(C13,Listes!$B$31:$C$35,2,FALSE))))</f>
        <v/>
      </c>
      <c r="H13" s="135" t="str">
        <f t="shared" si="1"/>
        <v/>
      </c>
      <c r="I13" s="92" t="str">
        <f>IF(G13="","",IF(G13="","",(VLOOKUP(G13,Listes!$C$31:$D$35,2,FALSE))))</f>
        <v/>
      </c>
      <c r="J13" s="91" t="str">
        <f>IF($G13="","",IF($C13=Listes!$B$32,IF(Barèmes!$E13&lt;=Listes!$B$53,(Barèmes!$E13*(VLOOKUP(Barèmes!$D13,Listes!$A$54:$E$60,2,FALSE))),IF(Barèmes!$E13&gt;Listes!$E$53,(Barèmes!$E13*(VLOOKUP(Barèmes!$D13,Listes!$A$54:$E$60,5,FALSE))),(Barèmes!$E13*(VLOOKUP(Barèmes!$D13,Listes!$A$54:$E$60,3,FALSE)))+(VLOOKUP(Barèmes!$D13,Listes!$A$54:$E$60,4,FALSE))))))</f>
        <v/>
      </c>
      <c r="K13" s="91" t="str">
        <f>IF($G13="","",IF($C13=Listes!$B$31,IF(Barèmes!$E13&lt;=Listes!$B$42,(Barèmes!$E13*(VLOOKUP(Barèmes!$D13,Listes!$A$43:$E$49,2,FALSE))),IF(Barèmes!$E13&gt;Listes!$D$42,(Barèmes!$E13*(VLOOKUP(Barèmes!$D13,Listes!$A$43:$E$49,5,FALSE))),(Barèmes!$E13*(VLOOKUP(Barèmes!$D13,Listes!$A$43:$E$49,3,FALSE)))+(VLOOKUP(Barèmes!$D13,Listes!$A$43:$E$49,4,FALSE))))))</f>
        <v/>
      </c>
      <c r="L13" s="91" t="str">
        <f>IF($G13="","",IF($C13=Listes!$B$34,Listes!$I$31,IF($C13=Listes!$B$35,(VLOOKUP(Barèmes!$F13,Listes!$E$31:$F$36,2,FALSE)),IF($C13=Listes!$B$33,IF(Barèmes!$E13&lt;=Listes!$A$64,Barèmes!$E13*Listes!$A$65,IF(Barèmes!$E13&gt;Listes!$D$64,Barèmes!$E13*Listes!$D$65,((Barèmes!$E13*Listes!$B$65)+Listes!$C$65)))))))</f>
        <v/>
      </c>
      <c r="M13" s="92" t="str">
        <f t="shared" si="0"/>
        <v/>
      </c>
      <c r="N13" s="164"/>
    </row>
    <row r="14" spans="1:14" ht="20.100000000000001" customHeight="1" x14ac:dyDescent="0.25">
      <c r="A14" s="38">
        <v>9</v>
      </c>
      <c r="B14" s="135"/>
      <c r="C14" s="135"/>
      <c r="D14" s="135"/>
      <c r="E14" s="135"/>
      <c r="F14" s="135"/>
      <c r="G14" s="111" t="str">
        <f>IF(C14="","",IF(C14="","",(VLOOKUP(C14,Listes!$B$31:$C$35,2,FALSE))))</f>
        <v/>
      </c>
      <c r="H14" s="135" t="str">
        <f t="shared" si="1"/>
        <v/>
      </c>
      <c r="I14" s="92" t="str">
        <f>IF(G14="","",IF(G14="","",(VLOOKUP(G14,Listes!$C$31:$D$35,2,FALSE))))</f>
        <v/>
      </c>
      <c r="J14" s="91" t="str">
        <f>IF($G14="","",IF($C14=Listes!$B$32,IF(Barèmes!$E14&lt;=Listes!$B$53,(Barèmes!$E14*(VLOOKUP(Barèmes!$D14,Listes!$A$54:$E$60,2,FALSE))),IF(Barèmes!$E14&gt;Listes!$E$53,(Barèmes!$E14*(VLOOKUP(Barèmes!$D14,Listes!$A$54:$E$60,5,FALSE))),(Barèmes!$E14*(VLOOKUP(Barèmes!$D14,Listes!$A$54:$E$60,3,FALSE)))+(VLOOKUP(Barèmes!$D14,Listes!$A$54:$E$60,4,FALSE))))))</f>
        <v/>
      </c>
      <c r="K14" s="91" t="str">
        <f>IF($G14="","",IF($C14=Listes!$B$31,IF(Barèmes!$E14&lt;=Listes!$B$42,(Barèmes!$E14*(VLOOKUP(Barèmes!$D14,Listes!$A$43:$E$49,2,FALSE))),IF(Barèmes!$E14&gt;Listes!$D$42,(Barèmes!$E14*(VLOOKUP(Barèmes!$D14,Listes!$A$43:$E$49,5,FALSE))),(Barèmes!$E14*(VLOOKUP(Barèmes!$D14,Listes!$A$43:$E$49,3,FALSE)))+(VLOOKUP(Barèmes!$D14,Listes!$A$43:$E$49,4,FALSE))))))</f>
        <v/>
      </c>
      <c r="L14" s="91" t="str">
        <f>IF($G14="","",IF($C14=Listes!$B$34,Listes!$I$31,IF($C14=Listes!$B$35,(VLOOKUP(Barèmes!$F14,Listes!$E$31:$F$36,2,FALSE)),IF($C14=Listes!$B$33,IF(Barèmes!$E14&lt;=Listes!$A$64,Barèmes!$E14*Listes!$A$65,IF(Barèmes!$E14&gt;Listes!$D$64,Barèmes!$E14*Listes!$D$65,((Barèmes!$E14*Listes!$B$65)+Listes!$C$65)))))))</f>
        <v/>
      </c>
      <c r="M14" s="92" t="str">
        <f t="shared" si="0"/>
        <v/>
      </c>
      <c r="N14" s="164"/>
    </row>
    <row r="15" spans="1:14" ht="20.100000000000001" customHeight="1" x14ac:dyDescent="0.25">
      <c r="A15" s="38">
        <v>10</v>
      </c>
      <c r="B15" s="135"/>
      <c r="C15" s="135"/>
      <c r="D15" s="135"/>
      <c r="E15" s="135"/>
      <c r="F15" s="135"/>
      <c r="G15" s="111" t="str">
        <f>IF(C15="","",IF(C15="","",(VLOOKUP(C15,Listes!$B$31:$C$35,2,FALSE))))</f>
        <v/>
      </c>
      <c r="H15" s="135" t="str">
        <f t="shared" si="1"/>
        <v/>
      </c>
      <c r="I15" s="92" t="str">
        <f>IF(G15="","",IF(G15="","",(VLOOKUP(G15,Listes!$C$31:$D$35,2,FALSE))))</f>
        <v/>
      </c>
      <c r="J15" s="91" t="str">
        <f>IF($G15="","",IF($C15=Listes!$B$32,IF(Barèmes!$E15&lt;=Listes!$B$53,(Barèmes!$E15*(VLOOKUP(Barèmes!$D15,Listes!$A$54:$E$60,2,FALSE))),IF(Barèmes!$E15&gt;Listes!$E$53,(Barèmes!$E15*(VLOOKUP(Barèmes!$D15,Listes!$A$54:$E$60,5,FALSE))),(Barèmes!$E15*(VLOOKUP(Barèmes!$D15,Listes!$A$54:$E$60,3,FALSE)))+(VLOOKUP(Barèmes!$D15,Listes!$A$54:$E$60,4,FALSE))))))</f>
        <v/>
      </c>
      <c r="K15" s="91" t="str">
        <f>IF($G15="","",IF($C15=Listes!$B$31,IF(Barèmes!$E15&lt;=Listes!$B$42,(Barèmes!$E15*(VLOOKUP(Barèmes!$D15,Listes!$A$43:$E$49,2,FALSE))),IF(Barèmes!$E15&gt;Listes!$D$42,(Barèmes!$E15*(VLOOKUP(Barèmes!$D15,Listes!$A$43:$E$49,5,FALSE))),(Barèmes!$E15*(VLOOKUP(Barèmes!$D15,Listes!$A$43:$E$49,3,FALSE)))+(VLOOKUP(Barèmes!$D15,Listes!$A$43:$E$49,4,FALSE))))))</f>
        <v/>
      </c>
      <c r="L15" s="91" t="str">
        <f>IF($G15="","",IF($C15=Listes!$B$34,Listes!$I$31,IF($C15=Listes!$B$35,(VLOOKUP(Barèmes!$F15,Listes!$E$31:$F$36,2,FALSE)),IF($C15=Listes!$B$33,IF(Barèmes!$E15&lt;=Listes!$A$64,Barèmes!$E15*Listes!$A$65,IF(Barèmes!$E15&gt;Listes!$D$64,Barèmes!$E15*Listes!$D$65,((Barèmes!$E15*Listes!$B$65)+Listes!$C$65)))))))</f>
        <v/>
      </c>
      <c r="M15" s="92" t="str">
        <f t="shared" si="0"/>
        <v/>
      </c>
      <c r="N15" s="164"/>
    </row>
    <row r="16" spans="1:14" ht="20.100000000000001" customHeight="1" x14ac:dyDescent="0.25">
      <c r="A16" s="38">
        <v>11</v>
      </c>
      <c r="B16" s="135"/>
      <c r="C16" s="135"/>
      <c r="D16" s="135"/>
      <c r="E16" s="135"/>
      <c r="F16" s="135"/>
      <c r="G16" s="111" t="str">
        <f>IF(C16="","",IF(C16="","",(VLOOKUP(C16,Listes!$B$31:$C$35,2,FALSE))))</f>
        <v/>
      </c>
      <c r="H16" s="135" t="str">
        <f t="shared" si="1"/>
        <v/>
      </c>
      <c r="I16" s="92" t="str">
        <f>IF(G16="","",IF(G16="","",(VLOOKUP(G16,Listes!$C$31:$D$35,2,FALSE))))</f>
        <v/>
      </c>
      <c r="J16" s="91" t="str">
        <f>IF($G16="","",IF($C16=Listes!$B$32,IF(Barèmes!$E16&lt;=Listes!$B$53,(Barèmes!$E16*(VLOOKUP(Barèmes!$D16,Listes!$A$54:$E$60,2,FALSE))),IF(Barèmes!$E16&gt;Listes!$E$53,(Barèmes!$E16*(VLOOKUP(Barèmes!$D16,Listes!$A$54:$E$60,5,FALSE))),(Barèmes!$E16*(VLOOKUP(Barèmes!$D16,Listes!$A$54:$E$60,3,FALSE)))+(VLOOKUP(Barèmes!$D16,Listes!$A$54:$E$60,4,FALSE))))))</f>
        <v/>
      </c>
      <c r="K16" s="91" t="str">
        <f>IF($G16="","",IF($C16=Listes!$B$31,IF(Barèmes!$E16&lt;=Listes!$B$42,(Barèmes!$E16*(VLOOKUP(Barèmes!$D16,Listes!$A$43:$E$49,2,FALSE))),IF(Barèmes!$E16&gt;Listes!$D$42,(Barèmes!$E16*(VLOOKUP(Barèmes!$D16,Listes!$A$43:$E$49,5,FALSE))),(Barèmes!$E16*(VLOOKUP(Barèmes!$D16,Listes!$A$43:$E$49,3,FALSE)))+(VLOOKUP(Barèmes!$D16,Listes!$A$43:$E$49,4,FALSE))))))</f>
        <v/>
      </c>
      <c r="L16" s="91" t="str">
        <f>IF($G16="","",IF($C16=Listes!$B$34,Listes!$I$31,IF($C16=Listes!$B$35,(VLOOKUP(Barèmes!$F16,Listes!$E$31:$F$36,2,FALSE)),IF($C16=Listes!$B$33,IF(Barèmes!$E16&lt;=Listes!$A$64,Barèmes!$E16*Listes!$A$65,IF(Barèmes!$E16&gt;Listes!$D$64,Barèmes!$E16*Listes!$D$65,((Barèmes!$E16*Listes!$B$65)+Listes!$C$65)))))))</f>
        <v/>
      </c>
      <c r="M16" s="92" t="str">
        <f t="shared" si="0"/>
        <v/>
      </c>
      <c r="N16" s="164"/>
    </row>
    <row r="17" spans="1:14" ht="20.100000000000001" customHeight="1" x14ac:dyDescent="0.25">
      <c r="A17" s="38">
        <v>12</v>
      </c>
      <c r="B17" s="135"/>
      <c r="C17" s="135"/>
      <c r="D17" s="135"/>
      <c r="E17" s="135"/>
      <c r="F17" s="135"/>
      <c r="G17" s="111" t="str">
        <f>IF(C17="","",IF(C17="","",(VLOOKUP(C17,Listes!$B$31:$C$35,2,FALSE))))</f>
        <v/>
      </c>
      <c r="H17" s="135" t="str">
        <f t="shared" si="1"/>
        <v/>
      </c>
      <c r="I17" s="92" t="str">
        <f>IF(G17="","",IF(G17="","",(VLOOKUP(G17,Listes!$C$31:$D$35,2,FALSE))))</f>
        <v/>
      </c>
      <c r="J17" s="91" t="str">
        <f>IF($G17="","",IF($C17=Listes!$B$32,IF(Barèmes!$E17&lt;=Listes!$B$53,(Barèmes!$E17*(VLOOKUP(Barèmes!$D17,Listes!$A$54:$E$60,2,FALSE))),IF(Barèmes!$E17&gt;Listes!$E$53,(Barèmes!$E17*(VLOOKUP(Barèmes!$D17,Listes!$A$54:$E$60,5,FALSE))),(Barèmes!$E17*(VLOOKUP(Barèmes!$D17,Listes!$A$54:$E$60,3,FALSE)))+(VLOOKUP(Barèmes!$D17,Listes!$A$54:$E$60,4,FALSE))))))</f>
        <v/>
      </c>
      <c r="K17" s="91" t="str">
        <f>IF($G17="","",IF($C17=Listes!$B$31,IF(Barèmes!$E17&lt;=Listes!$B$42,(Barèmes!$E17*(VLOOKUP(Barèmes!$D17,Listes!$A$43:$E$49,2,FALSE))),IF(Barèmes!$E17&gt;Listes!$D$42,(Barèmes!$E17*(VLOOKUP(Barèmes!$D17,Listes!$A$43:$E$49,5,FALSE))),(Barèmes!$E17*(VLOOKUP(Barèmes!$D17,Listes!$A$43:$E$49,3,FALSE)))+(VLOOKUP(Barèmes!$D17,Listes!$A$43:$E$49,4,FALSE))))))</f>
        <v/>
      </c>
      <c r="L17" s="91" t="str">
        <f>IF($G17="","",IF($C17=Listes!$B$34,Listes!$I$31,IF($C17=Listes!$B$35,(VLOOKUP(Barèmes!$F17,Listes!$E$31:$F$36,2,FALSE)),IF($C17=Listes!$B$33,IF(Barèmes!$E17&lt;=Listes!$A$64,Barèmes!$E17*Listes!$A$65,IF(Barèmes!$E17&gt;Listes!$D$64,Barèmes!$E17*Listes!$D$65,((Barèmes!$E17*Listes!$B$65)+Listes!$C$65)))))))</f>
        <v/>
      </c>
      <c r="M17" s="92" t="str">
        <f t="shared" si="0"/>
        <v/>
      </c>
      <c r="N17" s="164"/>
    </row>
    <row r="18" spans="1:14" ht="20.100000000000001" customHeight="1" x14ac:dyDescent="0.25">
      <c r="A18" s="38">
        <v>13</v>
      </c>
      <c r="B18" s="135"/>
      <c r="C18" s="135"/>
      <c r="D18" s="135"/>
      <c r="E18" s="135"/>
      <c r="F18" s="135"/>
      <c r="G18" s="111" t="str">
        <f>IF(C18="","",IF(C18="","",(VLOOKUP(C18,Listes!$B$31:$C$35,2,FALSE))))</f>
        <v/>
      </c>
      <c r="H18" s="135" t="str">
        <f t="shared" si="1"/>
        <v/>
      </c>
      <c r="I18" s="92" t="str">
        <f>IF(G18="","",IF(G18="","",(VLOOKUP(G18,Listes!$C$31:$D$35,2,FALSE))))</f>
        <v/>
      </c>
      <c r="J18" s="91" t="str">
        <f>IF($G18="","",IF($C18=Listes!$B$32,IF(Barèmes!$E18&lt;=Listes!$B$53,(Barèmes!$E18*(VLOOKUP(Barèmes!$D18,Listes!$A$54:$E$60,2,FALSE))),IF(Barèmes!$E18&gt;Listes!$E$53,(Barèmes!$E18*(VLOOKUP(Barèmes!$D18,Listes!$A$54:$E$60,5,FALSE))),(Barèmes!$E18*(VLOOKUP(Barèmes!$D18,Listes!$A$54:$E$60,3,FALSE)))+(VLOOKUP(Barèmes!$D18,Listes!$A$54:$E$60,4,FALSE))))))</f>
        <v/>
      </c>
      <c r="K18" s="91" t="str">
        <f>IF($G18="","",IF($C18=Listes!$B$31,IF(Barèmes!$E18&lt;=Listes!$B$42,(Barèmes!$E18*(VLOOKUP(Barèmes!$D18,Listes!$A$43:$E$49,2,FALSE))),IF(Barèmes!$E18&gt;Listes!$D$42,(Barèmes!$E18*(VLOOKUP(Barèmes!$D18,Listes!$A$43:$E$49,5,FALSE))),(Barèmes!$E18*(VLOOKUP(Barèmes!$D18,Listes!$A$43:$E$49,3,FALSE)))+(VLOOKUP(Barèmes!$D18,Listes!$A$43:$E$49,4,FALSE))))))</f>
        <v/>
      </c>
      <c r="L18" s="91" t="str">
        <f>IF($G18="","",IF($C18=Listes!$B$34,Listes!$I$31,IF($C18=Listes!$B$35,(VLOOKUP(Barèmes!$F18,Listes!$E$31:$F$36,2,FALSE)),IF($C18=Listes!$B$33,IF(Barèmes!$E18&lt;=Listes!$A$64,Barèmes!$E18*Listes!$A$65,IF(Barèmes!$E18&gt;Listes!$D$64,Barèmes!$E18*Listes!$D$65,((Barèmes!$E18*Listes!$B$65)+Listes!$C$65)))))))</f>
        <v/>
      </c>
      <c r="M18" s="92" t="str">
        <f t="shared" si="0"/>
        <v/>
      </c>
      <c r="N18" s="164"/>
    </row>
    <row r="19" spans="1:14" ht="20.100000000000001" customHeight="1" x14ac:dyDescent="0.25">
      <c r="A19" s="38">
        <v>14</v>
      </c>
      <c r="B19" s="135"/>
      <c r="C19" s="135"/>
      <c r="D19" s="135"/>
      <c r="E19" s="135"/>
      <c r="F19" s="135"/>
      <c r="G19" s="111" t="str">
        <f>IF(C19="","",IF(C19="","",(VLOOKUP(C19,Listes!$B$31:$C$35,2,FALSE))))</f>
        <v/>
      </c>
      <c r="H19" s="135" t="str">
        <f t="shared" si="1"/>
        <v/>
      </c>
      <c r="I19" s="92" t="str">
        <f>IF(G19="","",IF(G19="","",(VLOOKUP(G19,Listes!$C$31:$D$35,2,FALSE))))</f>
        <v/>
      </c>
      <c r="J19" s="91" t="str">
        <f>IF($G19="","",IF($C19=Listes!$B$32,IF(Barèmes!$E19&lt;=Listes!$B$53,(Barèmes!$E19*(VLOOKUP(Barèmes!$D19,Listes!$A$54:$E$60,2,FALSE))),IF(Barèmes!$E19&gt;Listes!$E$53,(Barèmes!$E19*(VLOOKUP(Barèmes!$D19,Listes!$A$54:$E$60,5,FALSE))),(Barèmes!$E19*(VLOOKUP(Barèmes!$D19,Listes!$A$54:$E$60,3,FALSE)))+(VLOOKUP(Barèmes!$D19,Listes!$A$54:$E$60,4,FALSE))))))</f>
        <v/>
      </c>
      <c r="K19" s="91" t="str">
        <f>IF($G19="","",IF($C19=Listes!$B$31,IF(Barèmes!$E19&lt;=Listes!$B$42,(Barèmes!$E19*(VLOOKUP(Barèmes!$D19,Listes!$A$43:$E$49,2,FALSE))),IF(Barèmes!$E19&gt;Listes!$D$42,(Barèmes!$E19*(VLOOKUP(Barèmes!$D19,Listes!$A$43:$E$49,5,FALSE))),(Barèmes!$E19*(VLOOKUP(Barèmes!$D19,Listes!$A$43:$E$49,3,FALSE)))+(VLOOKUP(Barèmes!$D19,Listes!$A$43:$E$49,4,FALSE))))))</f>
        <v/>
      </c>
      <c r="L19" s="91" t="str">
        <f>IF($G19="","",IF($C19=Listes!$B$34,Listes!$I$31,IF($C19=Listes!$B$35,(VLOOKUP(Barèmes!$F19,Listes!$E$31:$F$36,2,FALSE)),IF($C19=Listes!$B$33,IF(Barèmes!$E19&lt;=Listes!$A$64,Barèmes!$E19*Listes!$A$65,IF(Barèmes!$E19&gt;Listes!$D$64,Barèmes!$E19*Listes!$D$65,((Barèmes!$E19*Listes!$B$65)+Listes!$C$65)))))))</f>
        <v/>
      </c>
      <c r="M19" s="92" t="str">
        <f t="shared" si="0"/>
        <v/>
      </c>
      <c r="N19" s="164"/>
    </row>
    <row r="20" spans="1:14" ht="20.100000000000001" customHeight="1" x14ac:dyDescent="0.25">
      <c r="A20" s="38">
        <v>15</v>
      </c>
      <c r="B20" s="135"/>
      <c r="C20" s="135"/>
      <c r="D20" s="135"/>
      <c r="E20" s="135"/>
      <c r="F20" s="135"/>
      <c r="G20" s="111" t="str">
        <f>IF(C20="","",IF(C20="","",(VLOOKUP(C20,Listes!$B$31:$C$35,2,FALSE))))</f>
        <v/>
      </c>
      <c r="H20" s="135" t="str">
        <f t="shared" si="1"/>
        <v/>
      </c>
      <c r="I20" s="92" t="str">
        <f>IF(G20="","",IF(G20="","",(VLOOKUP(G20,Listes!$C$31:$D$35,2,FALSE))))</f>
        <v/>
      </c>
      <c r="J20" s="91" t="str">
        <f>IF($G20="","",IF($C20=Listes!$B$32,IF(Barèmes!$E20&lt;=Listes!$B$53,(Barèmes!$E20*(VLOOKUP(Barèmes!$D20,Listes!$A$54:$E$60,2,FALSE))),IF(Barèmes!$E20&gt;Listes!$E$53,(Barèmes!$E20*(VLOOKUP(Barèmes!$D20,Listes!$A$54:$E$60,5,FALSE))),(Barèmes!$E20*(VLOOKUP(Barèmes!$D20,Listes!$A$54:$E$60,3,FALSE)))+(VLOOKUP(Barèmes!$D20,Listes!$A$54:$E$60,4,FALSE))))))</f>
        <v/>
      </c>
      <c r="K20" s="91" t="str">
        <f>IF($G20="","",IF($C20=Listes!$B$31,IF(Barèmes!$E20&lt;=Listes!$B$42,(Barèmes!$E20*(VLOOKUP(Barèmes!$D20,Listes!$A$43:$E$49,2,FALSE))),IF(Barèmes!$E20&gt;Listes!$D$42,(Barèmes!$E20*(VLOOKUP(Barèmes!$D20,Listes!$A$43:$E$49,5,FALSE))),(Barèmes!$E20*(VLOOKUP(Barèmes!$D20,Listes!$A$43:$E$49,3,FALSE)))+(VLOOKUP(Barèmes!$D20,Listes!$A$43:$E$49,4,FALSE))))))</f>
        <v/>
      </c>
      <c r="L20" s="91" t="str">
        <f>IF($G20="","",IF($C20=Listes!$B$34,Listes!$I$31,IF($C20=Listes!$B$35,(VLOOKUP(Barèmes!$F20,Listes!$E$31:$F$36,2,FALSE)),IF($C20=Listes!$B$33,IF(Barèmes!$E20&lt;=Listes!$A$64,Barèmes!$E20*Listes!$A$65,IF(Barèmes!$E20&gt;Listes!$D$64,Barèmes!$E20*Listes!$D$65,((Barèmes!$E20*Listes!$B$65)+Listes!$C$65)))))))</f>
        <v/>
      </c>
      <c r="M20" s="92" t="str">
        <f t="shared" si="0"/>
        <v/>
      </c>
      <c r="N20" s="164"/>
    </row>
    <row r="21" spans="1:14" ht="20.100000000000001" customHeight="1" x14ac:dyDescent="0.25">
      <c r="A21" s="38">
        <v>16</v>
      </c>
      <c r="B21" s="135"/>
      <c r="C21" s="135"/>
      <c r="D21" s="135"/>
      <c r="E21" s="135"/>
      <c r="F21" s="135"/>
      <c r="G21" s="111" t="str">
        <f>IF(C21="","",IF(C21="","",(VLOOKUP(C21,Listes!$B$31:$C$35,2,FALSE))))</f>
        <v/>
      </c>
      <c r="H21" s="135" t="str">
        <f t="shared" si="1"/>
        <v/>
      </c>
      <c r="I21" s="92" t="str">
        <f>IF(G21="","",IF(G21="","",(VLOOKUP(G21,Listes!$C$31:$D$35,2,FALSE))))</f>
        <v/>
      </c>
      <c r="J21" s="91" t="str">
        <f>IF($G21="","",IF($C21=Listes!$B$32,IF(Barèmes!$E21&lt;=Listes!$B$53,(Barèmes!$E21*(VLOOKUP(Barèmes!$D21,Listes!$A$54:$E$60,2,FALSE))),IF(Barèmes!$E21&gt;Listes!$E$53,(Barèmes!$E21*(VLOOKUP(Barèmes!$D21,Listes!$A$54:$E$60,5,FALSE))),(Barèmes!$E21*(VLOOKUP(Barèmes!$D21,Listes!$A$54:$E$60,3,FALSE)))+(VLOOKUP(Barèmes!$D21,Listes!$A$54:$E$60,4,FALSE))))))</f>
        <v/>
      </c>
      <c r="K21" s="91" t="str">
        <f>IF($G21="","",IF($C21=Listes!$B$31,IF(Barèmes!$E21&lt;=Listes!$B$42,(Barèmes!$E21*(VLOOKUP(Barèmes!$D21,Listes!$A$43:$E$49,2,FALSE))),IF(Barèmes!$E21&gt;Listes!$D$42,(Barèmes!$E21*(VLOOKUP(Barèmes!$D21,Listes!$A$43:$E$49,5,FALSE))),(Barèmes!$E21*(VLOOKUP(Barèmes!$D21,Listes!$A$43:$E$49,3,FALSE)))+(VLOOKUP(Barèmes!$D21,Listes!$A$43:$E$49,4,FALSE))))))</f>
        <v/>
      </c>
      <c r="L21" s="91" t="str">
        <f>IF($G21="","",IF($C21=Listes!$B$34,Listes!$I$31,IF($C21=Listes!$B$35,(VLOOKUP(Barèmes!$F21,Listes!$E$31:$F$36,2,FALSE)),IF($C21=Listes!$B$33,IF(Barèmes!$E21&lt;=Listes!$A$64,Barèmes!$E21*Listes!$A$65,IF(Barèmes!$E21&gt;Listes!$D$64,Barèmes!$E21*Listes!$D$65,((Barèmes!$E21*Listes!$B$65)+Listes!$C$65)))))))</f>
        <v/>
      </c>
      <c r="M21" s="92" t="str">
        <f t="shared" si="0"/>
        <v/>
      </c>
      <c r="N21" s="164"/>
    </row>
    <row r="22" spans="1:14" ht="20.100000000000001" customHeight="1" x14ac:dyDescent="0.25">
      <c r="A22" s="38">
        <v>17</v>
      </c>
      <c r="B22" s="135"/>
      <c r="C22" s="135"/>
      <c r="D22" s="135"/>
      <c r="E22" s="135"/>
      <c r="F22" s="135"/>
      <c r="G22" s="111" t="str">
        <f>IF(C22="","",IF(C22="","",(VLOOKUP(C22,Listes!$B$31:$C$35,2,FALSE))))</f>
        <v/>
      </c>
      <c r="H22" s="135" t="str">
        <f t="shared" si="1"/>
        <v/>
      </c>
      <c r="I22" s="92" t="str">
        <f>IF(G22="","",IF(G22="","",(VLOOKUP(G22,Listes!$C$31:$D$35,2,FALSE))))</f>
        <v/>
      </c>
      <c r="J22" s="91" t="str">
        <f>IF($G22="","",IF($C22=Listes!$B$32,IF(Barèmes!$E22&lt;=Listes!$B$53,(Barèmes!$E22*(VLOOKUP(Barèmes!$D22,Listes!$A$54:$E$60,2,FALSE))),IF(Barèmes!$E22&gt;Listes!$E$53,(Barèmes!$E22*(VLOOKUP(Barèmes!$D22,Listes!$A$54:$E$60,5,FALSE))),(Barèmes!$E22*(VLOOKUP(Barèmes!$D22,Listes!$A$54:$E$60,3,FALSE)))+(VLOOKUP(Barèmes!$D22,Listes!$A$54:$E$60,4,FALSE))))))</f>
        <v/>
      </c>
      <c r="K22" s="91" t="str">
        <f>IF($G22="","",IF($C22=Listes!$B$31,IF(Barèmes!$E22&lt;=Listes!$B$42,(Barèmes!$E22*(VLOOKUP(Barèmes!$D22,Listes!$A$43:$E$49,2,FALSE))),IF(Barèmes!$E22&gt;Listes!$D$42,(Barèmes!$E22*(VLOOKUP(Barèmes!$D22,Listes!$A$43:$E$49,5,FALSE))),(Barèmes!$E22*(VLOOKUP(Barèmes!$D22,Listes!$A$43:$E$49,3,FALSE)))+(VLOOKUP(Barèmes!$D22,Listes!$A$43:$E$49,4,FALSE))))))</f>
        <v/>
      </c>
      <c r="L22" s="91" t="str">
        <f>IF($G22="","",IF($C22=Listes!$B$34,Listes!$I$31,IF($C22=Listes!$B$35,(VLOOKUP(Barèmes!$F22,Listes!$E$31:$F$36,2,FALSE)),IF($C22=Listes!$B$33,IF(Barèmes!$E22&lt;=Listes!$A$64,Barèmes!$E22*Listes!$A$65,IF(Barèmes!$E22&gt;Listes!$D$64,Barèmes!$E22*Listes!$D$65,((Barèmes!$E22*Listes!$B$65)+Listes!$C$65)))))))</f>
        <v/>
      </c>
      <c r="M22" s="92" t="str">
        <f t="shared" si="0"/>
        <v/>
      </c>
      <c r="N22" s="164"/>
    </row>
    <row r="23" spans="1:14" ht="20.100000000000001" customHeight="1" x14ac:dyDescent="0.25">
      <c r="A23" s="38">
        <v>18</v>
      </c>
      <c r="B23" s="135"/>
      <c r="C23" s="135"/>
      <c r="D23" s="135"/>
      <c r="E23" s="135"/>
      <c r="F23" s="135"/>
      <c r="G23" s="111" t="str">
        <f>IF(C23="","",IF(C23="","",(VLOOKUP(C23,Listes!$B$31:$C$35,2,FALSE))))</f>
        <v/>
      </c>
      <c r="H23" s="135" t="str">
        <f t="shared" si="1"/>
        <v/>
      </c>
      <c r="I23" s="92" t="str">
        <f>IF(G23="","",IF(G23="","",(VLOOKUP(G23,Listes!$C$31:$D$35,2,FALSE))))</f>
        <v/>
      </c>
      <c r="J23" s="91" t="str">
        <f>IF($G23="","",IF($C23=Listes!$B$32,IF(Barèmes!$E23&lt;=Listes!$B$53,(Barèmes!$E23*(VLOOKUP(Barèmes!$D23,Listes!$A$54:$E$60,2,FALSE))),IF(Barèmes!$E23&gt;Listes!$E$53,(Barèmes!$E23*(VLOOKUP(Barèmes!$D23,Listes!$A$54:$E$60,5,FALSE))),(Barèmes!$E23*(VLOOKUP(Barèmes!$D23,Listes!$A$54:$E$60,3,FALSE)))+(VLOOKUP(Barèmes!$D23,Listes!$A$54:$E$60,4,FALSE))))))</f>
        <v/>
      </c>
      <c r="K23" s="91" t="str">
        <f>IF($G23="","",IF($C23=Listes!$B$31,IF(Barèmes!$E23&lt;=Listes!$B$42,(Barèmes!$E23*(VLOOKUP(Barèmes!$D23,Listes!$A$43:$E$49,2,FALSE))),IF(Barèmes!$E23&gt;Listes!$D$42,(Barèmes!$E23*(VLOOKUP(Barèmes!$D23,Listes!$A$43:$E$49,5,FALSE))),(Barèmes!$E23*(VLOOKUP(Barèmes!$D23,Listes!$A$43:$E$49,3,FALSE)))+(VLOOKUP(Barèmes!$D23,Listes!$A$43:$E$49,4,FALSE))))))</f>
        <v/>
      </c>
      <c r="L23" s="91" t="str">
        <f>IF($G23="","",IF($C23=Listes!$B$34,Listes!$I$31,IF($C23=Listes!$B$35,(VLOOKUP(Barèmes!$F23,Listes!$E$31:$F$36,2,FALSE)),IF($C23=Listes!$B$33,IF(Barèmes!$E23&lt;=Listes!$A$64,Barèmes!$E23*Listes!$A$65,IF(Barèmes!$E23&gt;Listes!$D$64,Barèmes!$E23*Listes!$D$65,((Barèmes!$E23*Listes!$B$65)+Listes!$C$65)))))))</f>
        <v/>
      </c>
      <c r="M23" s="92" t="str">
        <f t="shared" si="0"/>
        <v/>
      </c>
      <c r="N23" s="164"/>
    </row>
    <row r="24" spans="1:14" ht="20.100000000000001" customHeight="1" x14ac:dyDescent="0.25">
      <c r="A24" s="38">
        <v>19</v>
      </c>
      <c r="B24" s="135"/>
      <c r="C24" s="135"/>
      <c r="D24" s="135"/>
      <c r="E24" s="135"/>
      <c r="F24" s="135"/>
      <c r="G24" s="111" t="str">
        <f>IF(C24="","",IF(C24="","",(VLOOKUP(C24,Listes!$B$31:$C$35,2,FALSE))))</f>
        <v/>
      </c>
      <c r="H24" s="135" t="str">
        <f t="shared" si="1"/>
        <v/>
      </c>
      <c r="I24" s="92" t="str">
        <f>IF(G24="","",IF(G24="","",(VLOOKUP(G24,Listes!$C$31:$D$35,2,FALSE))))</f>
        <v/>
      </c>
      <c r="J24" s="91" t="str">
        <f>IF($G24="","",IF($C24=Listes!$B$32,IF(Barèmes!$E24&lt;=Listes!$B$53,(Barèmes!$E24*(VLOOKUP(Barèmes!$D24,Listes!$A$54:$E$60,2,FALSE))),IF(Barèmes!$E24&gt;Listes!$E$53,(Barèmes!$E24*(VLOOKUP(Barèmes!$D24,Listes!$A$54:$E$60,5,FALSE))),(Barèmes!$E24*(VLOOKUP(Barèmes!$D24,Listes!$A$54:$E$60,3,FALSE)))+(VLOOKUP(Barèmes!$D24,Listes!$A$54:$E$60,4,FALSE))))))</f>
        <v/>
      </c>
      <c r="K24" s="91" t="str">
        <f>IF($G24="","",IF($C24=Listes!$B$31,IF(Barèmes!$E24&lt;=Listes!$B$42,(Barèmes!$E24*(VLOOKUP(Barèmes!$D24,Listes!$A$43:$E$49,2,FALSE))),IF(Barèmes!$E24&gt;Listes!$D$42,(Barèmes!$E24*(VLOOKUP(Barèmes!$D24,Listes!$A$43:$E$49,5,FALSE))),(Barèmes!$E24*(VLOOKUP(Barèmes!$D24,Listes!$A$43:$E$49,3,FALSE)))+(VLOOKUP(Barèmes!$D24,Listes!$A$43:$E$49,4,FALSE))))))</f>
        <v/>
      </c>
      <c r="L24" s="91" t="str">
        <f>IF($G24="","",IF($C24=Listes!$B$34,Listes!$I$31,IF($C24=Listes!$B$35,(VLOOKUP(Barèmes!$F24,Listes!$E$31:$F$36,2,FALSE)),IF($C24=Listes!$B$33,IF(Barèmes!$E24&lt;=Listes!$A$64,Barèmes!$E24*Listes!$A$65,IF(Barèmes!$E24&gt;Listes!$D$64,Barèmes!$E24*Listes!$D$65,((Barèmes!$E24*Listes!$B$65)+Listes!$C$65)))))))</f>
        <v/>
      </c>
      <c r="M24" s="92" t="str">
        <f t="shared" si="0"/>
        <v/>
      </c>
      <c r="N24" s="164"/>
    </row>
    <row r="25" spans="1:14" ht="20.100000000000001" customHeight="1" x14ac:dyDescent="0.25">
      <c r="A25" s="38">
        <v>20</v>
      </c>
      <c r="B25" s="135"/>
      <c r="C25" s="135"/>
      <c r="D25" s="135"/>
      <c r="E25" s="135"/>
      <c r="F25" s="135"/>
      <c r="G25" s="111" t="str">
        <f>IF(C25="","",IF(C25="","",(VLOOKUP(C25,Listes!$B$31:$C$35,2,FALSE))))</f>
        <v/>
      </c>
      <c r="H25" s="135" t="str">
        <f t="shared" si="1"/>
        <v/>
      </c>
      <c r="I25" s="92" t="str">
        <f>IF(G25="","",IF(G25="","",(VLOOKUP(G25,Listes!$C$31:$D$35,2,FALSE))))</f>
        <v/>
      </c>
      <c r="J25" s="91" t="str">
        <f>IF($G25="","",IF($C25=Listes!$B$32,IF(Barèmes!$E25&lt;=Listes!$B$53,(Barèmes!$E25*(VLOOKUP(Barèmes!$D25,Listes!$A$54:$E$60,2,FALSE))),IF(Barèmes!$E25&gt;Listes!$E$53,(Barèmes!$E25*(VLOOKUP(Barèmes!$D25,Listes!$A$54:$E$60,5,FALSE))),(Barèmes!$E25*(VLOOKUP(Barèmes!$D25,Listes!$A$54:$E$60,3,FALSE)))+(VLOOKUP(Barèmes!$D25,Listes!$A$54:$E$60,4,FALSE))))))</f>
        <v/>
      </c>
      <c r="K25" s="91" t="str">
        <f>IF($G25="","",IF($C25=Listes!$B$31,IF(Barèmes!$E25&lt;=Listes!$B$42,(Barèmes!$E25*(VLOOKUP(Barèmes!$D25,Listes!$A$43:$E$49,2,FALSE))),IF(Barèmes!$E25&gt;Listes!$D$42,(Barèmes!$E25*(VLOOKUP(Barèmes!$D25,Listes!$A$43:$E$49,5,FALSE))),(Barèmes!$E25*(VLOOKUP(Barèmes!$D25,Listes!$A$43:$E$49,3,FALSE)))+(VLOOKUP(Barèmes!$D25,Listes!$A$43:$E$49,4,FALSE))))))</f>
        <v/>
      </c>
      <c r="L25" s="91" t="str">
        <f>IF($G25="","",IF($C25=Listes!$B$34,Listes!$I$31,IF($C25=Listes!$B$35,(VLOOKUP(Barèmes!$F25,Listes!$E$31:$F$36,2,FALSE)),IF($C25=Listes!$B$33,IF(Barèmes!$E25&lt;=Listes!$A$64,Barèmes!$E25*Listes!$A$65,IF(Barèmes!$E25&gt;Listes!$D$64,Barèmes!$E25*Listes!$D$65,((Barèmes!$E25*Listes!$B$65)+Listes!$C$65)))))))</f>
        <v/>
      </c>
      <c r="M25" s="92" t="str">
        <f t="shared" si="0"/>
        <v/>
      </c>
      <c r="N25" s="164"/>
    </row>
    <row r="26" spans="1:14" ht="20.100000000000001" customHeight="1" x14ac:dyDescent="0.25">
      <c r="A26" s="38">
        <v>21</v>
      </c>
      <c r="B26" s="135"/>
      <c r="C26" s="135"/>
      <c r="D26" s="135"/>
      <c r="E26" s="135"/>
      <c r="F26" s="135"/>
      <c r="G26" s="111" t="str">
        <f>IF(C26="","",IF(C26="","",(VLOOKUP(C26,Listes!$B$31:$C$35,2,FALSE))))</f>
        <v/>
      </c>
      <c r="H26" s="135" t="str">
        <f t="shared" si="1"/>
        <v/>
      </c>
      <c r="I26" s="92" t="str">
        <f>IF(G26="","",IF(G26="","",(VLOOKUP(G26,Listes!$C$31:$D$35,2,FALSE))))</f>
        <v/>
      </c>
      <c r="J26" s="91" t="str">
        <f>IF($G26="","",IF($C26=Listes!$B$32,IF(Barèmes!$E26&lt;=Listes!$B$53,(Barèmes!$E26*(VLOOKUP(Barèmes!$D26,Listes!$A$54:$E$60,2,FALSE))),IF(Barèmes!$E26&gt;Listes!$E$53,(Barèmes!$E26*(VLOOKUP(Barèmes!$D26,Listes!$A$54:$E$60,5,FALSE))),(Barèmes!$E26*(VLOOKUP(Barèmes!$D26,Listes!$A$54:$E$60,3,FALSE)))+(VLOOKUP(Barèmes!$D26,Listes!$A$54:$E$60,4,FALSE))))))</f>
        <v/>
      </c>
      <c r="K26" s="91" t="str">
        <f>IF($G26="","",IF($C26=Listes!$B$31,IF(Barèmes!$E26&lt;=Listes!$B$42,(Barèmes!$E26*(VLOOKUP(Barèmes!$D26,Listes!$A$43:$E$49,2,FALSE))),IF(Barèmes!$E26&gt;Listes!$D$42,(Barèmes!$E26*(VLOOKUP(Barèmes!$D26,Listes!$A$43:$E$49,5,FALSE))),(Barèmes!$E26*(VLOOKUP(Barèmes!$D26,Listes!$A$43:$E$49,3,FALSE)))+(VLOOKUP(Barèmes!$D26,Listes!$A$43:$E$49,4,FALSE))))))</f>
        <v/>
      </c>
      <c r="L26" s="91" t="str">
        <f>IF($G26="","",IF($C26=Listes!$B$34,Listes!$I$31,IF($C26=Listes!$B$35,(VLOOKUP(Barèmes!$F26,Listes!$E$31:$F$36,2,FALSE)),IF($C26=Listes!$B$33,IF(Barèmes!$E26&lt;=Listes!$A$64,Barèmes!$E26*Listes!$A$65,IF(Barèmes!$E26&gt;Listes!$D$64,Barèmes!$E26*Listes!$D$65,((Barèmes!$E26*Listes!$B$65)+Listes!$C$65)))))))</f>
        <v/>
      </c>
      <c r="M26" s="92" t="str">
        <f t="shared" si="0"/>
        <v/>
      </c>
      <c r="N26" s="164"/>
    </row>
    <row r="27" spans="1:14" ht="20.100000000000001" customHeight="1" x14ac:dyDescent="0.25">
      <c r="A27" s="38">
        <v>22</v>
      </c>
      <c r="B27" s="135"/>
      <c r="C27" s="135"/>
      <c r="D27" s="135"/>
      <c r="E27" s="135"/>
      <c r="F27" s="135"/>
      <c r="G27" s="111" t="str">
        <f>IF(C27="","",IF(C27="","",(VLOOKUP(C27,Listes!$B$31:$C$35,2,FALSE))))</f>
        <v/>
      </c>
      <c r="H27" s="135" t="str">
        <f t="shared" si="1"/>
        <v/>
      </c>
      <c r="I27" s="92" t="str">
        <f>IF(G27="","",IF(G27="","",(VLOOKUP(G27,Listes!$C$31:$D$35,2,FALSE))))</f>
        <v/>
      </c>
      <c r="J27" s="91" t="str">
        <f>IF($G27="","",IF($C27=Listes!$B$32,IF(Barèmes!$E27&lt;=Listes!$B$53,(Barèmes!$E27*(VLOOKUP(Barèmes!$D27,Listes!$A$54:$E$60,2,FALSE))),IF(Barèmes!$E27&gt;Listes!$E$53,(Barèmes!$E27*(VLOOKUP(Barèmes!$D27,Listes!$A$54:$E$60,5,FALSE))),(Barèmes!$E27*(VLOOKUP(Barèmes!$D27,Listes!$A$54:$E$60,3,FALSE)))+(VLOOKUP(Barèmes!$D27,Listes!$A$54:$E$60,4,FALSE))))))</f>
        <v/>
      </c>
      <c r="K27" s="91" t="str">
        <f>IF($G27="","",IF($C27=Listes!$B$31,IF(Barèmes!$E27&lt;=Listes!$B$42,(Barèmes!$E27*(VLOOKUP(Barèmes!$D27,Listes!$A$43:$E$49,2,FALSE))),IF(Barèmes!$E27&gt;Listes!$D$42,(Barèmes!$E27*(VLOOKUP(Barèmes!$D27,Listes!$A$43:$E$49,5,FALSE))),(Barèmes!$E27*(VLOOKUP(Barèmes!$D27,Listes!$A$43:$E$49,3,FALSE)))+(VLOOKUP(Barèmes!$D27,Listes!$A$43:$E$49,4,FALSE))))))</f>
        <v/>
      </c>
      <c r="L27" s="91" t="str">
        <f>IF($G27="","",IF($C27=Listes!$B$34,Listes!$I$31,IF($C27=Listes!$B$35,(VLOOKUP(Barèmes!$F27,Listes!$E$31:$F$36,2,FALSE)),IF($C27=Listes!$B$33,IF(Barèmes!$E27&lt;=Listes!$A$64,Barèmes!$E27*Listes!$A$65,IF(Barèmes!$E27&gt;Listes!$D$64,Barèmes!$E27*Listes!$D$65,((Barèmes!$E27*Listes!$B$65)+Listes!$C$65)))))))</f>
        <v/>
      </c>
      <c r="M27" s="92" t="str">
        <f t="shared" si="0"/>
        <v/>
      </c>
      <c r="N27" s="164"/>
    </row>
    <row r="28" spans="1:14" ht="20.100000000000001" customHeight="1" x14ac:dyDescent="0.25">
      <c r="A28" s="38">
        <v>23</v>
      </c>
      <c r="B28" s="135"/>
      <c r="C28" s="135"/>
      <c r="D28" s="135"/>
      <c r="E28" s="135"/>
      <c r="F28" s="135"/>
      <c r="G28" s="111" t="str">
        <f>IF(C28="","",IF(C28="","",(VLOOKUP(C28,Listes!$B$31:$C$35,2,FALSE))))</f>
        <v/>
      </c>
      <c r="H28" s="135" t="str">
        <f t="shared" si="1"/>
        <v/>
      </c>
      <c r="I28" s="92" t="str">
        <f>IF(G28="","",IF(G28="","",(VLOOKUP(G28,Listes!$C$31:$D$35,2,FALSE))))</f>
        <v/>
      </c>
      <c r="J28" s="91" t="str">
        <f>IF($G28="","",IF($C28=Listes!$B$32,IF(Barèmes!$E28&lt;=Listes!$B$53,(Barèmes!$E28*(VLOOKUP(Barèmes!$D28,Listes!$A$54:$E$60,2,FALSE))),IF(Barèmes!$E28&gt;Listes!$E$53,(Barèmes!$E28*(VLOOKUP(Barèmes!$D28,Listes!$A$54:$E$60,5,FALSE))),(Barèmes!$E28*(VLOOKUP(Barèmes!$D28,Listes!$A$54:$E$60,3,FALSE)))+(VLOOKUP(Barèmes!$D28,Listes!$A$54:$E$60,4,FALSE))))))</f>
        <v/>
      </c>
      <c r="K28" s="91" t="str">
        <f>IF($G28="","",IF($C28=Listes!$B$31,IF(Barèmes!$E28&lt;=Listes!$B$42,(Barèmes!$E28*(VLOOKUP(Barèmes!$D28,Listes!$A$43:$E$49,2,FALSE))),IF(Barèmes!$E28&gt;Listes!$D$42,(Barèmes!$E28*(VLOOKUP(Barèmes!$D28,Listes!$A$43:$E$49,5,FALSE))),(Barèmes!$E28*(VLOOKUP(Barèmes!$D28,Listes!$A$43:$E$49,3,FALSE)))+(VLOOKUP(Barèmes!$D28,Listes!$A$43:$E$49,4,FALSE))))))</f>
        <v/>
      </c>
      <c r="L28" s="91" t="str">
        <f>IF($G28="","",IF($C28=Listes!$B$34,Listes!$I$31,IF($C28=Listes!$B$35,(VLOOKUP(Barèmes!$F28,Listes!$E$31:$F$36,2,FALSE)),IF($C28=Listes!$B$33,IF(Barèmes!$E28&lt;=Listes!$A$64,Barèmes!$E28*Listes!$A$65,IF(Barèmes!$E28&gt;Listes!$D$64,Barèmes!$E28*Listes!$D$65,((Barèmes!$E28*Listes!$B$65)+Listes!$C$65)))))))</f>
        <v/>
      </c>
      <c r="M28" s="92" t="str">
        <f t="shared" si="0"/>
        <v/>
      </c>
      <c r="N28" s="164"/>
    </row>
    <row r="29" spans="1:14" ht="20.100000000000001" customHeight="1" x14ac:dyDescent="0.25">
      <c r="A29" s="38">
        <v>24</v>
      </c>
      <c r="B29" s="135"/>
      <c r="C29" s="135"/>
      <c r="D29" s="135"/>
      <c r="E29" s="135"/>
      <c r="F29" s="135"/>
      <c r="G29" s="111" t="str">
        <f>IF(C29="","",IF(C29="","",(VLOOKUP(C29,Listes!$B$31:$C$35,2,FALSE))))</f>
        <v/>
      </c>
      <c r="H29" s="135" t="str">
        <f t="shared" si="1"/>
        <v/>
      </c>
      <c r="I29" s="92" t="str">
        <f>IF(G29="","",IF(G29="","",(VLOOKUP(G29,Listes!$C$31:$D$35,2,FALSE))))</f>
        <v/>
      </c>
      <c r="J29" s="91" t="str">
        <f>IF($G29="","",IF($C29=Listes!$B$32,IF(Barèmes!$E29&lt;=Listes!$B$53,(Barèmes!$E29*(VLOOKUP(Barèmes!$D29,Listes!$A$54:$E$60,2,FALSE))),IF(Barèmes!$E29&gt;Listes!$E$53,(Barèmes!$E29*(VLOOKUP(Barèmes!$D29,Listes!$A$54:$E$60,5,FALSE))),(Barèmes!$E29*(VLOOKUP(Barèmes!$D29,Listes!$A$54:$E$60,3,FALSE)))+(VLOOKUP(Barèmes!$D29,Listes!$A$54:$E$60,4,FALSE))))))</f>
        <v/>
      </c>
      <c r="K29" s="91" t="str">
        <f>IF($G29="","",IF($C29=Listes!$B$31,IF(Barèmes!$E29&lt;=Listes!$B$42,(Barèmes!$E29*(VLOOKUP(Barèmes!$D29,Listes!$A$43:$E$49,2,FALSE))),IF(Barèmes!$E29&gt;Listes!$D$42,(Barèmes!$E29*(VLOOKUP(Barèmes!$D29,Listes!$A$43:$E$49,5,FALSE))),(Barèmes!$E29*(VLOOKUP(Barèmes!$D29,Listes!$A$43:$E$49,3,FALSE)))+(VLOOKUP(Barèmes!$D29,Listes!$A$43:$E$49,4,FALSE))))))</f>
        <v/>
      </c>
      <c r="L29" s="91" t="str">
        <f>IF($G29="","",IF($C29=Listes!$B$34,Listes!$I$31,IF($C29=Listes!$B$35,(VLOOKUP(Barèmes!$F29,Listes!$E$31:$F$36,2,FALSE)),IF($C29=Listes!$B$33,IF(Barèmes!$E29&lt;=Listes!$A$64,Barèmes!$E29*Listes!$A$65,IF(Barèmes!$E29&gt;Listes!$D$64,Barèmes!$E29*Listes!$D$65,((Barèmes!$E29*Listes!$B$65)+Listes!$C$65)))))))</f>
        <v/>
      </c>
      <c r="M29" s="92" t="str">
        <f t="shared" si="0"/>
        <v/>
      </c>
      <c r="N29" s="164"/>
    </row>
    <row r="30" spans="1:14" ht="20.100000000000001" customHeight="1" x14ac:dyDescent="0.25">
      <c r="A30" s="38">
        <v>25</v>
      </c>
      <c r="B30" s="135"/>
      <c r="C30" s="135"/>
      <c r="D30" s="135"/>
      <c r="E30" s="135"/>
      <c r="F30" s="135"/>
      <c r="G30" s="111" t="str">
        <f>IF(C30="","",IF(C30="","",(VLOOKUP(C30,Listes!$B$31:$C$35,2,FALSE))))</f>
        <v/>
      </c>
      <c r="H30" s="135" t="str">
        <f t="shared" si="1"/>
        <v/>
      </c>
      <c r="I30" s="92" t="str">
        <f>IF(G30="","",IF(G30="","",(VLOOKUP(G30,Listes!$C$31:$D$35,2,FALSE))))</f>
        <v/>
      </c>
      <c r="J30" s="91" t="str">
        <f>IF($G30="","",IF($C30=Listes!$B$32,IF(Barèmes!$E30&lt;=Listes!$B$53,(Barèmes!$E30*(VLOOKUP(Barèmes!$D30,Listes!$A$54:$E$60,2,FALSE))),IF(Barèmes!$E30&gt;Listes!$E$53,(Barèmes!$E30*(VLOOKUP(Barèmes!$D30,Listes!$A$54:$E$60,5,FALSE))),(Barèmes!$E30*(VLOOKUP(Barèmes!$D30,Listes!$A$54:$E$60,3,FALSE)))+(VLOOKUP(Barèmes!$D30,Listes!$A$54:$E$60,4,FALSE))))))</f>
        <v/>
      </c>
      <c r="K30" s="91" t="str">
        <f>IF($G30="","",IF($C30=Listes!$B$31,IF(Barèmes!$E30&lt;=Listes!$B$42,(Barèmes!$E30*(VLOOKUP(Barèmes!$D30,Listes!$A$43:$E$49,2,FALSE))),IF(Barèmes!$E30&gt;Listes!$D$42,(Barèmes!$E30*(VLOOKUP(Barèmes!$D30,Listes!$A$43:$E$49,5,FALSE))),(Barèmes!$E30*(VLOOKUP(Barèmes!$D30,Listes!$A$43:$E$49,3,FALSE)))+(VLOOKUP(Barèmes!$D30,Listes!$A$43:$E$49,4,FALSE))))))</f>
        <v/>
      </c>
      <c r="L30" s="91" t="str">
        <f>IF($G30="","",IF($C30=Listes!$B$34,Listes!$I$31,IF($C30=Listes!$B$35,(VLOOKUP(Barèmes!$F30,Listes!$E$31:$F$36,2,FALSE)),IF($C30=Listes!$B$33,IF(Barèmes!$E30&lt;=Listes!$A$64,Barèmes!$E30*Listes!$A$65,IF(Barèmes!$E30&gt;Listes!$D$64,Barèmes!$E30*Listes!$D$65,((Barèmes!$E30*Listes!$B$65)+Listes!$C$65)))))))</f>
        <v/>
      </c>
      <c r="M30" s="92" t="str">
        <f t="shared" si="0"/>
        <v/>
      </c>
      <c r="N30" s="164"/>
    </row>
    <row r="31" spans="1:14" ht="20.100000000000001" customHeight="1" x14ac:dyDescent="0.25">
      <c r="A31" s="38">
        <v>26</v>
      </c>
      <c r="B31" s="135"/>
      <c r="C31" s="135"/>
      <c r="D31" s="135"/>
      <c r="E31" s="135"/>
      <c r="F31" s="135"/>
      <c r="G31" s="111" t="str">
        <f>IF(C31="","",IF(C31="","",(VLOOKUP(C31,Listes!$B$31:$C$35,2,FALSE))))</f>
        <v/>
      </c>
      <c r="H31" s="135" t="str">
        <f t="shared" si="1"/>
        <v/>
      </c>
      <c r="I31" s="92" t="str">
        <f>IF(G31="","",IF(G31="","",(VLOOKUP(G31,Listes!$C$31:$D$35,2,FALSE))))</f>
        <v/>
      </c>
      <c r="J31" s="91" t="str">
        <f>IF($G31="","",IF($C31=Listes!$B$32,IF(Barèmes!$E31&lt;=Listes!$B$53,(Barèmes!$E31*(VLOOKUP(Barèmes!$D31,Listes!$A$54:$E$60,2,FALSE))),IF(Barèmes!$E31&gt;Listes!$E$53,(Barèmes!$E31*(VLOOKUP(Barèmes!$D31,Listes!$A$54:$E$60,5,FALSE))),(Barèmes!$E31*(VLOOKUP(Barèmes!$D31,Listes!$A$54:$E$60,3,FALSE)))+(VLOOKUP(Barèmes!$D31,Listes!$A$54:$E$60,4,FALSE))))))</f>
        <v/>
      </c>
      <c r="K31" s="91" t="str">
        <f>IF($G31="","",IF($C31=Listes!$B$31,IF(Barèmes!$E31&lt;=Listes!$B$42,(Barèmes!$E31*(VLOOKUP(Barèmes!$D31,Listes!$A$43:$E$49,2,FALSE))),IF(Barèmes!$E31&gt;Listes!$D$42,(Barèmes!$E31*(VLOOKUP(Barèmes!$D31,Listes!$A$43:$E$49,5,FALSE))),(Barèmes!$E31*(VLOOKUP(Barèmes!$D31,Listes!$A$43:$E$49,3,FALSE)))+(VLOOKUP(Barèmes!$D31,Listes!$A$43:$E$49,4,FALSE))))))</f>
        <v/>
      </c>
      <c r="L31" s="91" t="str">
        <f>IF($G31="","",IF($C31=Listes!$B$34,Listes!$I$31,IF($C31=Listes!$B$35,(VLOOKUP(Barèmes!$F31,Listes!$E$31:$F$36,2,FALSE)),IF($C31=Listes!$B$33,IF(Barèmes!$E31&lt;=Listes!$A$64,Barèmes!$E31*Listes!$A$65,IF(Barèmes!$E31&gt;Listes!$D$64,Barèmes!$E31*Listes!$D$65,((Barèmes!$E31*Listes!$B$65)+Listes!$C$65)))))))</f>
        <v/>
      </c>
      <c r="M31" s="92" t="str">
        <f t="shared" si="0"/>
        <v/>
      </c>
      <c r="N31" s="164"/>
    </row>
    <row r="32" spans="1:14" ht="20.100000000000001" customHeight="1" x14ac:dyDescent="0.25">
      <c r="A32" s="38">
        <v>27</v>
      </c>
      <c r="B32" s="135"/>
      <c r="C32" s="135"/>
      <c r="D32" s="135"/>
      <c r="E32" s="135"/>
      <c r="F32" s="135"/>
      <c r="G32" s="111" t="str">
        <f>IF(C32="","",IF(C32="","",(VLOOKUP(C32,Listes!$B$31:$C$35,2,FALSE))))</f>
        <v/>
      </c>
      <c r="H32" s="135" t="str">
        <f t="shared" si="1"/>
        <v/>
      </c>
      <c r="I32" s="92" t="str">
        <f>IF(G32="","",IF(G32="","",(VLOOKUP(G32,Listes!$C$31:$D$35,2,FALSE))))</f>
        <v/>
      </c>
      <c r="J32" s="91" t="str">
        <f>IF($G32="","",IF($C32=Listes!$B$32,IF(Barèmes!$E32&lt;=Listes!$B$53,(Barèmes!$E32*(VLOOKUP(Barèmes!$D32,Listes!$A$54:$E$60,2,FALSE))),IF(Barèmes!$E32&gt;Listes!$E$53,(Barèmes!$E32*(VLOOKUP(Barèmes!$D32,Listes!$A$54:$E$60,5,FALSE))),(Barèmes!$E32*(VLOOKUP(Barèmes!$D32,Listes!$A$54:$E$60,3,FALSE)))+(VLOOKUP(Barèmes!$D32,Listes!$A$54:$E$60,4,FALSE))))))</f>
        <v/>
      </c>
      <c r="K32" s="91" t="str">
        <f>IF($G32="","",IF($C32=Listes!$B$31,IF(Barèmes!$E32&lt;=Listes!$B$42,(Barèmes!$E32*(VLOOKUP(Barèmes!$D32,Listes!$A$43:$E$49,2,FALSE))),IF(Barèmes!$E32&gt;Listes!$D$42,(Barèmes!$E32*(VLOOKUP(Barèmes!$D32,Listes!$A$43:$E$49,5,FALSE))),(Barèmes!$E32*(VLOOKUP(Barèmes!$D32,Listes!$A$43:$E$49,3,FALSE)))+(VLOOKUP(Barèmes!$D32,Listes!$A$43:$E$49,4,FALSE))))))</f>
        <v/>
      </c>
      <c r="L32" s="91" t="str">
        <f>IF($G32="","",IF($C32=Listes!$B$34,Listes!$I$31,IF($C32=Listes!$B$35,(VLOOKUP(Barèmes!$F32,Listes!$E$31:$F$36,2,FALSE)),IF($C32=Listes!$B$33,IF(Barèmes!$E32&lt;=Listes!$A$64,Barèmes!$E32*Listes!$A$65,IF(Barèmes!$E32&gt;Listes!$D$64,Barèmes!$E32*Listes!$D$65,((Barèmes!$E32*Listes!$B$65)+Listes!$C$65)))))))</f>
        <v/>
      </c>
      <c r="M32" s="92" t="str">
        <f t="shared" si="0"/>
        <v/>
      </c>
      <c r="N32" s="164"/>
    </row>
    <row r="33" spans="1:14" ht="20.100000000000001" customHeight="1" x14ac:dyDescent="0.25">
      <c r="A33" s="38">
        <v>28</v>
      </c>
      <c r="B33" s="135"/>
      <c r="C33" s="135"/>
      <c r="D33" s="135"/>
      <c r="E33" s="135"/>
      <c r="F33" s="135"/>
      <c r="G33" s="111" t="str">
        <f>IF(C33="","",IF(C33="","",(VLOOKUP(C33,Listes!$B$31:$C$35,2,FALSE))))</f>
        <v/>
      </c>
      <c r="H33" s="135" t="str">
        <f t="shared" si="1"/>
        <v/>
      </c>
      <c r="I33" s="92" t="str">
        <f>IF(G33="","",IF(G33="","",(VLOOKUP(G33,Listes!$C$31:$D$35,2,FALSE))))</f>
        <v/>
      </c>
      <c r="J33" s="91" t="str">
        <f>IF($G33="","",IF($C33=Listes!$B$32,IF(Barèmes!$E33&lt;=Listes!$B$53,(Barèmes!$E33*(VLOOKUP(Barèmes!$D33,Listes!$A$54:$E$60,2,FALSE))),IF(Barèmes!$E33&gt;Listes!$E$53,(Barèmes!$E33*(VLOOKUP(Barèmes!$D33,Listes!$A$54:$E$60,5,FALSE))),(Barèmes!$E33*(VLOOKUP(Barèmes!$D33,Listes!$A$54:$E$60,3,FALSE)))+(VLOOKUP(Barèmes!$D33,Listes!$A$54:$E$60,4,FALSE))))))</f>
        <v/>
      </c>
      <c r="K33" s="91" t="str">
        <f>IF($G33="","",IF($C33=Listes!$B$31,IF(Barèmes!$E33&lt;=Listes!$B$42,(Barèmes!$E33*(VLOOKUP(Barèmes!$D33,Listes!$A$43:$E$49,2,FALSE))),IF(Barèmes!$E33&gt;Listes!$D$42,(Barèmes!$E33*(VLOOKUP(Barèmes!$D33,Listes!$A$43:$E$49,5,FALSE))),(Barèmes!$E33*(VLOOKUP(Barèmes!$D33,Listes!$A$43:$E$49,3,FALSE)))+(VLOOKUP(Barèmes!$D33,Listes!$A$43:$E$49,4,FALSE))))))</f>
        <v/>
      </c>
      <c r="L33" s="91" t="str">
        <f>IF($G33="","",IF($C33=Listes!$B$34,Listes!$I$31,IF($C33=Listes!$B$35,(VLOOKUP(Barèmes!$F33,Listes!$E$31:$F$36,2,FALSE)),IF($C33=Listes!$B$33,IF(Barèmes!$E33&lt;=Listes!$A$64,Barèmes!$E33*Listes!$A$65,IF(Barèmes!$E33&gt;Listes!$D$64,Barèmes!$E33*Listes!$D$65,((Barèmes!$E33*Listes!$B$65)+Listes!$C$65)))))))</f>
        <v/>
      </c>
      <c r="M33" s="92" t="str">
        <f t="shared" si="0"/>
        <v/>
      </c>
      <c r="N33" s="164"/>
    </row>
    <row r="34" spans="1:14" ht="20.100000000000001" customHeight="1" x14ac:dyDescent="0.25">
      <c r="A34" s="38">
        <v>29</v>
      </c>
      <c r="B34" s="135"/>
      <c r="C34" s="135"/>
      <c r="D34" s="135"/>
      <c r="E34" s="135"/>
      <c r="F34" s="135"/>
      <c r="G34" s="111" t="str">
        <f>IF(C34="","",IF(C34="","",(VLOOKUP(C34,Listes!$B$31:$C$35,2,FALSE))))</f>
        <v/>
      </c>
      <c r="H34" s="135" t="str">
        <f t="shared" si="1"/>
        <v/>
      </c>
      <c r="I34" s="92" t="str">
        <f>IF(G34="","",IF(G34="","",(VLOOKUP(G34,Listes!$C$31:$D$35,2,FALSE))))</f>
        <v/>
      </c>
      <c r="J34" s="91" t="str">
        <f>IF($G34="","",IF($C34=Listes!$B$32,IF(Barèmes!$E34&lt;=Listes!$B$53,(Barèmes!$E34*(VLOOKUP(Barèmes!$D34,Listes!$A$54:$E$60,2,FALSE))),IF(Barèmes!$E34&gt;Listes!$E$53,(Barèmes!$E34*(VLOOKUP(Barèmes!$D34,Listes!$A$54:$E$60,5,FALSE))),(Barèmes!$E34*(VLOOKUP(Barèmes!$D34,Listes!$A$54:$E$60,3,FALSE)))+(VLOOKUP(Barèmes!$D34,Listes!$A$54:$E$60,4,FALSE))))))</f>
        <v/>
      </c>
      <c r="K34" s="91" t="str">
        <f>IF($G34="","",IF($C34=Listes!$B$31,IF(Barèmes!$E34&lt;=Listes!$B$42,(Barèmes!$E34*(VLOOKUP(Barèmes!$D34,Listes!$A$43:$E$49,2,FALSE))),IF(Barèmes!$E34&gt;Listes!$D$42,(Barèmes!$E34*(VLOOKUP(Barèmes!$D34,Listes!$A$43:$E$49,5,FALSE))),(Barèmes!$E34*(VLOOKUP(Barèmes!$D34,Listes!$A$43:$E$49,3,FALSE)))+(VLOOKUP(Barèmes!$D34,Listes!$A$43:$E$49,4,FALSE))))))</f>
        <v/>
      </c>
      <c r="L34" s="91" t="str">
        <f>IF($G34="","",IF($C34=Listes!$B$34,Listes!$I$31,IF($C34=Listes!$B$35,(VLOOKUP(Barèmes!$F34,Listes!$E$31:$F$36,2,FALSE)),IF($C34=Listes!$B$33,IF(Barèmes!$E34&lt;=Listes!$A$64,Barèmes!$E34*Listes!$A$65,IF(Barèmes!$E34&gt;Listes!$D$64,Barèmes!$E34*Listes!$D$65,((Barèmes!$E34*Listes!$B$65)+Listes!$C$65)))))))</f>
        <v/>
      </c>
      <c r="M34" s="92" t="str">
        <f t="shared" si="0"/>
        <v/>
      </c>
      <c r="N34" s="164"/>
    </row>
    <row r="35" spans="1:14" ht="20.100000000000001" customHeight="1" x14ac:dyDescent="0.25">
      <c r="A35" s="38">
        <v>30</v>
      </c>
      <c r="B35" s="135"/>
      <c r="C35" s="135"/>
      <c r="D35" s="135"/>
      <c r="E35" s="135"/>
      <c r="F35" s="135"/>
      <c r="G35" s="111" t="str">
        <f>IF(C35="","",IF(C35="","",(VLOOKUP(C35,Listes!$B$31:$C$35,2,FALSE))))</f>
        <v/>
      </c>
      <c r="H35" s="135" t="str">
        <f t="shared" si="1"/>
        <v/>
      </c>
      <c r="I35" s="92" t="str">
        <f>IF(G35="","",IF(G35="","",(VLOOKUP(G35,Listes!$C$31:$D$35,2,FALSE))))</f>
        <v/>
      </c>
      <c r="J35" s="91" t="str">
        <f>IF($G35="","",IF($C35=Listes!$B$32,IF(Barèmes!$E35&lt;=Listes!$B$53,(Barèmes!$E35*(VLOOKUP(Barèmes!$D35,Listes!$A$54:$E$60,2,FALSE))),IF(Barèmes!$E35&gt;Listes!$E$53,(Barèmes!$E35*(VLOOKUP(Barèmes!$D35,Listes!$A$54:$E$60,5,FALSE))),(Barèmes!$E35*(VLOOKUP(Barèmes!$D35,Listes!$A$54:$E$60,3,FALSE)))+(VLOOKUP(Barèmes!$D35,Listes!$A$54:$E$60,4,FALSE))))))</f>
        <v/>
      </c>
      <c r="K35" s="91" t="str">
        <f>IF($G35="","",IF($C35=Listes!$B$31,IF(Barèmes!$E35&lt;=Listes!$B$42,(Barèmes!$E35*(VLOOKUP(Barèmes!$D35,Listes!$A$43:$E$49,2,FALSE))),IF(Barèmes!$E35&gt;Listes!$D$42,(Barèmes!$E35*(VLOOKUP(Barèmes!$D35,Listes!$A$43:$E$49,5,FALSE))),(Barèmes!$E35*(VLOOKUP(Barèmes!$D35,Listes!$A$43:$E$49,3,FALSE)))+(VLOOKUP(Barèmes!$D35,Listes!$A$43:$E$49,4,FALSE))))))</f>
        <v/>
      </c>
      <c r="L35" s="91" t="str">
        <f>IF($G35="","",IF($C35=Listes!$B$34,Listes!$I$31,IF($C35=Listes!$B$35,(VLOOKUP(Barèmes!$F35,Listes!$E$31:$F$36,2,FALSE)),IF($C35=Listes!$B$33,IF(Barèmes!$E35&lt;=Listes!$A$64,Barèmes!$E35*Listes!$A$65,IF(Barèmes!$E35&gt;Listes!$D$64,Barèmes!$E35*Listes!$D$65,((Barèmes!$E35*Listes!$B$65)+Listes!$C$65)))))))</f>
        <v/>
      </c>
      <c r="M35" s="92" t="str">
        <f t="shared" si="0"/>
        <v/>
      </c>
      <c r="N35" s="164"/>
    </row>
    <row r="36" spans="1:14" ht="20.100000000000001" customHeight="1" x14ac:dyDescent="0.25">
      <c r="A36" s="38">
        <v>31</v>
      </c>
      <c r="B36" s="135"/>
      <c r="C36" s="135"/>
      <c r="D36" s="135"/>
      <c r="E36" s="135"/>
      <c r="F36" s="135"/>
      <c r="G36" s="111" t="str">
        <f>IF(C36="","",IF(C36="","",(VLOOKUP(C36,Listes!$B$31:$C$35,2,FALSE))))</f>
        <v/>
      </c>
      <c r="H36" s="135" t="str">
        <f t="shared" si="1"/>
        <v/>
      </c>
      <c r="I36" s="92" t="str">
        <f>IF(G36="","",IF(G36="","",(VLOOKUP(G36,Listes!$C$31:$D$35,2,FALSE))))</f>
        <v/>
      </c>
      <c r="J36" s="91" t="str">
        <f>IF($G36="","",IF($C36=Listes!$B$32,IF(Barèmes!$E36&lt;=Listes!$B$53,(Barèmes!$E36*(VLOOKUP(Barèmes!$D36,Listes!$A$54:$E$60,2,FALSE))),IF(Barèmes!$E36&gt;Listes!$E$53,(Barèmes!$E36*(VLOOKUP(Barèmes!$D36,Listes!$A$54:$E$60,5,FALSE))),(Barèmes!$E36*(VLOOKUP(Barèmes!$D36,Listes!$A$54:$E$60,3,FALSE)))+(VLOOKUP(Barèmes!$D36,Listes!$A$54:$E$60,4,FALSE))))))</f>
        <v/>
      </c>
      <c r="K36" s="91" t="str">
        <f>IF($G36="","",IF($C36=Listes!$B$31,IF(Barèmes!$E36&lt;=Listes!$B$42,(Barèmes!$E36*(VLOOKUP(Barèmes!$D36,Listes!$A$43:$E$49,2,FALSE))),IF(Barèmes!$E36&gt;Listes!$D$42,(Barèmes!$E36*(VLOOKUP(Barèmes!$D36,Listes!$A$43:$E$49,5,FALSE))),(Barèmes!$E36*(VLOOKUP(Barèmes!$D36,Listes!$A$43:$E$49,3,FALSE)))+(VLOOKUP(Barèmes!$D36,Listes!$A$43:$E$49,4,FALSE))))))</f>
        <v/>
      </c>
      <c r="L36" s="91" t="str">
        <f>IF($G36="","",IF($C36=Listes!$B$34,Listes!$I$31,IF($C36=Listes!$B$35,(VLOOKUP(Barèmes!$F36,Listes!$E$31:$F$36,2,FALSE)),IF($C36=Listes!$B$33,IF(Barèmes!$E36&lt;=Listes!$A$64,Barèmes!$E36*Listes!$A$65,IF(Barèmes!$E36&gt;Listes!$D$64,Barèmes!$E36*Listes!$D$65,((Barèmes!$E36*Listes!$B$65)+Listes!$C$65)))))))</f>
        <v/>
      </c>
      <c r="M36" s="92" t="str">
        <f t="shared" si="0"/>
        <v/>
      </c>
      <c r="N36" s="164"/>
    </row>
    <row r="37" spans="1:14" ht="20.100000000000001" customHeight="1" x14ac:dyDescent="0.25">
      <c r="A37" s="38">
        <v>32</v>
      </c>
      <c r="B37" s="135"/>
      <c r="C37" s="135"/>
      <c r="D37" s="135"/>
      <c r="E37" s="135"/>
      <c r="F37" s="135"/>
      <c r="G37" s="111" t="str">
        <f>IF(C37="","",IF(C37="","",(VLOOKUP(C37,Listes!$B$31:$C$35,2,FALSE))))</f>
        <v/>
      </c>
      <c r="H37" s="135" t="str">
        <f t="shared" si="1"/>
        <v/>
      </c>
      <c r="I37" s="92" t="str">
        <f>IF(G37="","",IF(G37="","",(VLOOKUP(G37,Listes!$C$31:$D$35,2,FALSE))))</f>
        <v/>
      </c>
      <c r="J37" s="91" t="str">
        <f>IF($G37="","",IF($C37=Listes!$B$32,IF(Barèmes!$E37&lt;=Listes!$B$53,(Barèmes!$E37*(VLOOKUP(Barèmes!$D37,Listes!$A$54:$E$60,2,FALSE))),IF(Barèmes!$E37&gt;Listes!$E$53,(Barèmes!$E37*(VLOOKUP(Barèmes!$D37,Listes!$A$54:$E$60,5,FALSE))),(Barèmes!$E37*(VLOOKUP(Barèmes!$D37,Listes!$A$54:$E$60,3,FALSE)))+(VLOOKUP(Barèmes!$D37,Listes!$A$54:$E$60,4,FALSE))))))</f>
        <v/>
      </c>
      <c r="K37" s="91" t="str">
        <f>IF($G37="","",IF($C37=Listes!$B$31,IF(Barèmes!$E37&lt;=Listes!$B$42,(Barèmes!$E37*(VLOOKUP(Barèmes!$D37,Listes!$A$43:$E$49,2,FALSE))),IF(Barèmes!$E37&gt;Listes!$D$42,(Barèmes!$E37*(VLOOKUP(Barèmes!$D37,Listes!$A$43:$E$49,5,FALSE))),(Barèmes!$E37*(VLOOKUP(Barèmes!$D37,Listes!$A$43:$E$49,3,FALSE)))+(VLOOKUP(Barèmes!$D37,Listes!$A$43:$E$49,4,FALSE))))))</f>
        <v/>
      </c>
      <c r="L37" s="91" t="str">
        <f>IF($G37="","",IF($C37=Listes!$B$34,Listes!$I$31,IF($C37=Listes!$B$35,(VLOOKUP(Barèmes!$F37,Listes!$E$31:$F$36,2,FALSE)),IF($C37=Listes!$B$33,IF(Barèmes!$E37&lt;=Listes!$A$64,Barèmes!$E37*Listes!$A$65,IF(Barèmes!$E37&gt;Listes!$D$64,Barèmes!$E37*Listes!$D$65,((Barèmes!$E37*Listes!$B$65)+Listes!$C$65)))))))</f>
        <v/>
      </c>
      <c r="M37" s="92" t="str">
        <f t="shared" si="0"/>
        <v/>
      </c>
      <c r="N37" s="164"/>
    </row>
    <row r="38" spans="1:14" ht="20.100000000000001" customHeight="1" x14ac:dyDescent="0.25">
      <c r="A38" s="38">
        <v>33</v>
      </c>
      <c r="B38" s="135"/>
      <c r="C38" s="135"/>
      <c r="D38" s="135"/>
      <c r="E38" s="135"/>
      <c r="F38" s="135"/>
      <c r="G38" s="111" t="str">
        <f>IF(C38="","",IF(C38="","",(VLOOKUP(C38,Listes!$B$31:$C$35,2,FALSE))))</f>
        <v/>
      </c>
      <c r="H38" s="135" t="str">
        <f t="shared" si="1"/>
        <v/>
      </c>
      <c r="I38" s="92" t="str">
        <f>IF(G38="","",IF(G38="","",(VLOOKUP(G38,Listes!$C$31:$D$35,2,FALSE))))</f>
        <v/>
      </c>
      <c r="J38" s="91" t="str">
        <f>IF($G38="","",IF($C38=Listes!$B$32,IF(Barèmes!$E38&lt;=Listes!$B$53,(Barèmes!$E38*(VLOOKUP(Barèmes!$D38,Listes!$A$54:$E$60,2,FALSE))),IF(Barèmes!$E38&gt;Listes!$E$53,(Barèmes!$E38*(VLOOKUP(Barèmes!$D38,Listes!$A$54:$E$60,5,FALSE))),(Barèmes!$E38*(VLOOKUP(Barèmes!$D38,Listes!$A$54:$E$60,3,FALSE)))+(VLOOKUP(Barèmes!$D38,Listes!$A$54:$E$60,4,FALSE))))))</f>
        <v/>
      </c>
      <c r="K38" s="91" t="str">
        <f>IF($G38="","",IF($C38=Listes!$B$31,IF(Barèmes!$E38&lt;=Listes!$B$42,(Barèmes!$E38*(VLOOKUP(Barèmes!$D38,Listes!$A$43:$E$49,2,FALSE))),IF(Barèmes!$E38&gt;Listes!$D$42,(Barèmes!$E38*(VLOOKUP(Barèmes!$D38,Listes!$A$43:$E$49,5,FALSE))),(Barèmes!$E38*(VLOOKUP(Barèmes!$D38,Listes!$A$43:$E$49,3,FALSE)))+(VLOOKUP(Barèmes!$D38,Listes!$A$43:$E$49,4,FALSE))))))</f>
        <v/>
      </c>
      <c r="L38" s="91" t="str">
        <f>IF($G38="","",IF($C38=Listes!$B$34,Listes!$I$31,IF($C38=Listes!$B$35,(VLOOKUP(Barèmes!$F38,Listes!$E$31:$F$36,2,FALSE)),IF($C38=Listes!$B$33,IF(Barèmes!$E38&lt;=Listes!$A$64,Barèmes!$E38*Listes!$A$65,IF(Barèmes!$E38&gt;Listes!$D$64,Barèmes!$E38*Listes!$D$65,((Barèmes!$E38*Listes!$B$65)+Listes!$C$65)))))))</f>
        <v/>
      </c>
      <c r="M38" s="92" t="str">
        <f t="shared" si="0"/>
        <v/>
      </c>
      <c r="N38" s="164"/>
    </row>
    <row r="39" spans="1:14" ht="20.100000000000001" customHeight="1" x14ac:dyDescent="0.25">
      <c r="A39" s="38">
        <v>34</v>
      </c>
      <c r="B39" s="135"/>
      <c r="C39" s="135"/>
      <c r="D39" s="135"/>
      <c r="E39" s="135"/>
      <c r="F39" s="135"/>
      <c r="G39" s="111" t="str">
        <f>IF(C39="","",IF(C39="","",(VLOOKUP(C39,Listes!$B$31:$C$35,2,FALSE))))</f>
        <v/>
      </c>
      <c r="H39" s="135" t="str">
        <f t="shared" si="1"/>
        <v/>
      </c>
      <c r="I39" s="92" t="str">
        <f>IF(G39="","",IF(G39="","",(VLOOKUP(G39,Listes!$C$31:$D$35,2,FALSE))))</f>
        <v/>
      </c>
      <c r="J39" s="91" t="str">
        <f>IF($G39="","",IF($C39=Listes!$B$32,IF(Barèmes!$E39&lt;=Listes!$B$53,(Barèmes!$E39*(VLOOKUP(Barèmes!$D39,Listes!$A$54:$E$60,2,FALSE))),IF(Barèmes!$E39&gt;Listes!$E$53,(Barèmes!$E39*(VLOOKUP(Barèmes!$D39,Listes!$A$54:$E$60,5,FALSE))),(Barèmes!$E39*(VLOOKUP(Barèmes!$D39,Listes!$A$54:$E$60,3,FALSE)))+(VLOOKUP(Barèmes!$D39,Listes!$A$54:$E$60,4,FALSE))))))</f>
        <v/>
      </c>
      <c r="K39" s="91" t="str">
        <f>IF($G39="","",IF($C39=Listes!$B$31,IF(Barèmes!$E39&lt;=Listes!$B$42,(Barèmes!$E39*(VLOOKUP(Barèmes!$D39,Listes!$A$43:$E$49,2,FALSE))),IF(Barèmes!$E39&gt;Listes!$D$42,(Barèmes!$E39*(VLOOKUP(Barèmes!$D39,Listes!$A$43:$E$49,5,FALSE))),(Barèmes!$E39*(VLOOKUP(Barèmes!$D39,Listes!$A$43:$E$49,3,FALSE)))+(VLOOKUP(Barèmes!$D39,Listes!$A$43:$E$49,4,FALSE))))))</f>
        <v/>
      </c>
      <c r="L39" s="91" t="str">
        <f>IF($G39="","",IF($C39=Listes!$B$34,Listes!$I$31,IF($C39=Listes!$B$35,(VLOOKUP(Barèmes!$F39,Listes!$E$31:$F$36,2,FALSE)),IF($C39=Listes!$B$33,IF(Barèmes!$E39&lt;=Listes!$A$64,Barèmes!$E39*Listes!$A$65,IF(Barèmes!$E39&gt;Listes!$D$64,Barèmes!$E39*Listes!$D$65,((Barèmes!$E39*Listes!$B$65)+Listes!$C$65)))))))</f>
        <v/>
      </c>
      <c r="M39" s="92" t="str">
        <f t="shared" si="0"/>
        <v/>
      </c>
      <c r="N39" s="164"/>
    </row>
    <row r="40" spans="1:14" ht="20.100000000000001" customHeight="1" x14ac:dyDescent="0.25">
      <c r="A40" s="38">
        <v>35</v>
      </c>
      <c r="B40" s="135"/>
      <c r="C40" s="135"/>
      <c r="D40" s="135"/>
      <c r="E40" s="135"/>
      <c r="F40" s="135"/>
      <c r="G40" s="111" t="str">
        <f>IF(C40="","",IF(C40="","",(VLOOKUP(C40,Listes!$B$31:$C$35,2,FALSE))))</f>
        <v/>
      </c>
      <c r="H40" s="135" t="str">
        <f t="shared" si="1"/>
        <v/>
      </c>
      <c r="I40" s="92" t="str">
        <f>IF(G40="","",IF(G40="","",(VLOOKUP(G40,Listes!$C$31:$D$35,2,FALSE))))</f>
        <v/>
      </c>
      <c r="J40" s="91" t="str">
        <f>IF($G40="","",IF($C40=Listes!$B$32,IF(Barèmes!$E40&lt;=Listes!$B$53,(Barèmes!$E40*(VLOOKUP(Barèmes!$D40,Listes!$A$54:$E$60,2,FALSE))),IF(Barèmes!$E40&gt;Listes!$E$53,(Barèmes!$E40*(VLOOKUP(Barèmes!$D40,Listes!$A$54:$E$60,5,FALSE))),(Barèmes!$E40*(VLOOKUP(Barèmes!$D40,Listes!$A$54:$E$60,3,FALSE)))+(VLOOKUP(Barèmes!$D40,Listes!$A$54:$E$60,4,FALSE))))))</f>
        <v/>
      </c>
      <c r="K40" s="91" t="str">
        <f>IF($G40="","",IF($C40=Listes!$B$31,IF(Barèmes!$E40&lt;=Listes!$B$42,(Barèmes!$E40*(VLOOKUP(Barèmes!$D40,Listes!$A$43:$E$49,2,FALSE))),IF(Barèmes!$E40&gt;Listes!$D$42,(Barèmes!$E40*(VLOOKUP(Barèmes!$D40,Listes!$A$43:$E$49,5,FALSE))),(Barèmes!$E40*(VLOOKUP(Barèmes!$D40,Listes!$A$43:$E$49,3,FALSE)))+(VLOOKUP(Barèmes!$D40,Listes!$A$43:$E$49,4,FALSE))))))</f>
        <v/>
      </c>
      <c r="L40" s="91" t="str">
        <f>IF($G40="","",IF($C40=Listes!$B$34,Listes!$I$31,IF($C40=Listes!$B$35,(VLOOKUP(Barèmes!$F40,Listes!$E$31:$F$36,2,FALSE)),IF($C40=Listes!$B$33,IF(Barèmes!$E40&lt;=Listes!$A$64,Barèmes!$E40*Listes!$A$65,IF(Barèmes!$E40&gt;Listes!$D$64,Barèmes!$E40*Listes!$D$65,((Barèmes!$E40*Listes!$B$65)+Listes!$C$65)))))))</f>
        <v/>
      </c>
      <c r="M40" s="92" t="str">
        <f t="shared" si="0"/>
        <v/>
      </c>
      <c r="N40" s="164"/>
    </row>
    <row r="41" spans="1:14" ht="20.100000000000001" customHeight="1" x14ac:dyDescent="0.25">
      <c r="A41" s="38">
        <v>36</v>
      </c>
      <c r="B41" s="135"/>
      <c r="C41" s="135"/>
      <c r="D41" s="135"/>
      <c r="E41" s="135"/>
      <c r="F41" s="135"/>
      <c r="G41" s="111" t="str">
        <f>IF(C41="","",IF(C41="","",(VLOOKUP(C41,Listes!$B$31:$C$35,2,FALSE))))</f>
        <v/>
      </c>
      <c r="H41" s="135" t="str">
        <f t="shared" si="1"/>
        <v/>
      </c>
      <c r="I41" s="92" t="str">
        <f>IF(G41="","",IF(G41="","",(VLOOKUP(G41,Listes!$C$31:$D$35,2,FALSE))))</f>
        <v/>
      </c>
      <c r="J41" s="91" t="str">
        <f>IF($G41="","",IF($C41=Listes!$B$32,IF(Barèmes!$E41&lt;=Listes!$B$53,(Barèmes!$E41*(VLOOKUP(Barèmes!$D41,Listes!$A$54:$E$60,2,FALSE))),IF(Barèmes!$E41&gt;Listes!$E$53,(Barèmes!$E41*(VLOOKUP(Barèmes!$D41,Listes!$A$54:$E$60,5,FALSE))),(Barèmes!$E41*(VLOOKUP(Barèmes!$D41,Listes!$A$54:$E$60,3,FALSE)))+(VLOOKUP(Barèmes!$D41,Listes!$A$54:$E$60,4,FALSE))))))</f>
        <v/>
      </c>
      <c r="K41" s="91" t="str">
        <f>IF($G41="","",IF($C41=Listes!$B$31,IF(Barèmes!$E41&lt;=Listes!$B$42,(Barèmes!$E41*(VLOOKUP(Barèmes!$D41,Listes!$A$43:$E$49,2,FALSE))),IF(Barèmes!$E41&gt;Listes!$D$42,(Barèmes!$E41*(VLOOKUP(Barèmes!$D41,Listes!$A$43:$E$49,5,FALSE))),(Barèmes!$E41*(VLOOKUP(Barèmes!$D41,Listes!$A$43:$E$49,3,FALSE)))+(VLOOKUP(Barèmes!$D41,Listes!$A$43:$E$49,4,FALSE))))))</f>
        <v/>
      </c>
      <c r="L41" s="91" t="str">
        <f>IF($G41="","",IF($C41=Listes!$B$34,Listes!$I$31,IF($C41=Listes!$B$35,(VLOOKUP(Barèmes!$F41,Listes!$E$31:$F$36,2,FALSE)),IF($C41=Listes!$B$33,IF(Barèmes!$E41&lt;=Listes!$A$64,Barèmes!$E41*Listes!$A$65,IF(Barèmes!$E41&gt;Listes!$D$64,Barèmes!$E41*Listes!$D$65,((Barèmes!$E41*Listes!$B$65)+Listes!$C$65)))))))</f>
        <v/>
      </c>
      <c r="M41" s="92" t="str">
        <f t="shared" si="0"/>
        <v/>
      </c>
      <c r="N41" s="164"/>
    </row>
    <row r="42" spans="1:14" ht="20.100000000000001" customHeight="1" x14ac:dyDescent="0.25">
      <c r="A42" s="38">
        <v>37</v>
      </c>
      <c r="B42" s="135"/>
      <c r="C42" s="135"/>
      <c r="D42" s="135"/>
      <c r="E42" s="135"/>
      <c r="F42" s="135"/>
      <c r="G42" s="111" t="str">
        <f>IF(C42="","",IF(C42="","",(VLOOKUP(C42,Listes!$B$31:$C$35,2,FALSE))))</f>
        <v/>
      </c>
      <c r="H42" s="135" t="str">
        <f t="shared" si="1"/>
        <v/>
      </c>
      <c r="I42" s="92" t="str">
        <f>IF(G42="","",IF(G42="","",(VLOOKUP(G42,Listes!$C$31:$D$35,2,FALSE))))</f>
        <v/>
      </c>
      <c r="J42" s="91" t="str">
        <f>IF($G42="","",IF($C42=Listes!$B$32,IF(Barèmes!$E42&lt;=Listes!$B$53,(Barèmes!$E42*(VLOOKUP(Barèmes!$D42,Listes!$A$54:$E$60,2,FALSE))),IF(Barèmes!$E42&gt;Listes!$E$53,(Barèmes!$E42*(VLOOKUP(Barèmes!$D42,Listes!$A$54:$E$60,5,FALSE))),(Barèmes!$E42*(VLOOKUP(Barèmes!$D42,Listes!$A$54:$E$60,3,FALSE)))+(VLOOKUP(Barèmes!$D42,Listes!$A$54:$E$60,4,FALSE))))))</f>
        <v/>
      </c>
      <c r="K42" s="91" t="str">
        <f>IF($G42="","",IF($C42=Listes!$B$31,IF(Barèmes!$E42&lt;=Listes!$B$42,(Barèmes!$E42*(VLOOKUP(Barèmes!$D42,Listes!$A$43:$E$49,2,FALSE))),IF(Barèmes!$E42&gt;Listes!$D$42,(Barèmes!$E42*(VLOOKUP(Barèmes!$D42,Listes!$A$43:$E$49,5,FALSE))),(Barèmes!$E42*(VLOOKUP(Barèmes!$D42,Listes!$A$43:$E$49,3,FALSE)))+(VLOOKUP(Barèmes!$D42,Listes!$A$43:$E$49,4,FALSE))))))</f>
        <v/>
      </c>
      <c r="L42" s="91" t="str">
        <f>IF($G42="","",IF($C42=Listes!$B$34,Listes!$I$31,IF($C42=Listes!$B$35,(VLOOKUP(Barèmes!$F42,Listes!$E$31:$F$36,2,FALSE)),IF($C42=Listes!$B$33,IF(Barèmes!$E42&lt;=Listes!$A$64,Barèmes!$E42*Listes!$A$65,IF(Barèmes!$E42&gt;Listes!$D$64,Barèmes!$E42*Listes!$D$65,((Barèmes!$E42*Listes!$B$65)+Listes!$C$65)))))))</f>
        <v/>
      </c>
      <c r="M42" s="92" t="str">
        <f t="shared" si="0"/>
        <v/>
      </c>
      <c r="N42" s="164"/>
    </row>
    <row r="43" spans="1:14" ht="20.100000000000001" customHeight="1" x14ac:dyDescent="0.25">
      <c r="A43" s="38">
        <v>38</v>
      </c>
      <c r="B43" s="135"/>
      <c r="C43" s="135"/>
      <c r="D43" s="135"/>
      <c r="E43" s="135"/>
      <c r="F43" s="135"/>
      <c r="G43" s="111" t="str">
        <f>IF(C43="","",IF(C43="","",(VLOOKUP(C43,Listes!$B$31:$C$35,2,FALSE))))</f>
        <v/>
      </c>
      <c r="H43" s="135" t="str">
        <f t="shared" si="1"/>
        <v/>
      </c>
      <c r="I43" s="92" t="str">
        <f>IF(G43="","",IF(G43="","",(VLOOKUP(G43,Listes!$C$31:$D$35,2,FALSE))))</f>
        <v/>
      </c>
      <c r="J43" s="91" t="str">
        <f>IF($G43="","",IF($C43=Listes!$B$32,IF(Barèmes!$E43&lt;=Listes!$B$53,(Barèmes!$E43*(VLOOKUP(Barèmes!$D43,Listes!$A$54:$E$60,2,FALSE))),IF(Barèmes!$E43&gt;Listes!$E$53,(Barèmes!$E43*(VLOOKUP(Barèmes!$D43,Listes!$A$54:$E$60,5,FALSE))),(Barèmes!$E43*(VLOOKUP(Barèmes!$D43,Listes!$A$54:$E$60,3,FALSE)))+(VLOOKUP(Barèmes!$D43,Listes!$A$54:$E$60,4,FALSE))))))</f>
        <v/>
      </c>
      <c r="K43" s="91" t="str">
        <f>IF($G43="","",IF($C43=Listes!$B$31,IF(Barèmes!$E43&lt;=Listes!$B$42,(Barèmes!$E43*(VLOOKUP(Barèmes!$D43,Listes!$A$43:$E$49,2,FALSE))),IF(Barèmes!$E43&gt;Listes!$D$42,(Barèmes!$E43*(VLOOKUP(Barèmes!$D43,Listes!$A$43:$E$49,5,FALSE))),(Barèmes!$E43*(VLOOKUP(Barèmes!$D43,Listes!$A$43:$E$49,3,FALSE)))+(VLOOKUP(Barèmes!$D43,Listes!$A$43:$E$49,4,FALSE))))))</f>
        <v/>
      </c>
      <c r="L43" s="91" t="str">
        <f>IF($G43="","",IF($C43=Listes!$B$34,Listes!$I$31,IF($C43=Listes!$B$35,(VLOOKUP(Barèmes!$F43,Listes!$E$31:$F$36,2,FALSE)),IF($C43=Listes!$B$33,IF(Barèmes!$E43&lt;=Listes!$A$64,Barèmes!$E43*Listes!$A$65,IF(Barèmes!$E43&gt;Listes!$D$64,Barèmes!$E43*Listes!$D$65,((Barèmes!$E43*Listes!$B$65)+Listes!$C$65)))))))</f>
        <v/>
      </c>
      <c r="M43" s="92" t="str">
        <f t="shared" si="0"/>
        <v/>
      </c>
      <c r="N43" s="164"/>
    </row>
    <row r="44" spans="1:14" ht="20.100000000000001" customHeight="1" x14ac:dyDescent="0.25">
      <c r="A44" s="38">
        <v>39</v>
      </c>
      <c r="B44" s="135"/>
      <c r="C44" s="135"/>
      <c r="D44" s="135"/>
      <c r="E44" s="135"/>
      <c r="F44" s="135"/>
      <c r="G44" s="111" t="str">
        <f>IF(C44="","",IF(C44="","",(VLOOKUP(C44,Listes!$B$31:$C$35,2,FALSE))))</f>
        <v/>
      </c>
      <c r="H44" s="135" t="str">
        <f t="shared" si="1"/>
        <v/>
      </c>
      <c r="I44" s="92" t="str">
        <f>IF(G44="","",IF(G44="","",(VLOOKUP(G44,Listes!$C$31:$D$35,2,FALSE))))</f>
        <v/>
      </c>
      <c r="J44" s="91" t="str">
        <f>IF($G44="","",IF($C44=Listes!$B$32,IF(Barèmes!$E44&lt;=Listes!$B$53,(Barèmes!$E44*(VLOOKUP(Barèmes!$D44,Listes!$A$54:$E$60,2,FALSE))),IF(Barèmes!$E44&gt;Listes!$E$53,(Barèmes!$E44*(VLOOKUP(Barèmes!$D44,Listes!$A$54:$E$60,5,FALSE))),(Barèmes!$E44*(VLOOKUP(Barèmes!$D44,Listes!$A$54:$E$60,3,FALSE)))+(VLOOKUP(Barèmes!$D44,Listes!$A$54:$E$60,4,FALSE))))))</f>
        <v/>
      </c>
      <c r="K44" s="91" t="str">
        <f>IF($G44="","",IF($C44=Listes!$B$31,IF(Barèmes!$E44&lt;=Listes!$B$42,(Barèmes!$E44*(VLOOKUP(Barèmes!$D44,Listes!$A$43:$E$49,2,FALSE))),IF(Barèmes!$E44&gt;Listes!$D$42,(Barèmes!$E44*(VLOOKUP(Barèmes!$D44,Listes!$A$43:$E$49,5,FALSE))),(Barèmes!$E44*(VLOOKUP(Barèmes!$D44,Listes!$A$43:$E$49,3,FALSE)))+(VLOOKUP(Barèmes!$D44,Listes!$A$43:$E$49,4,FALSE))))))</f>
        <v/>
      </c>
      <c r="L44" s="91" t="str">
        <f>IF($G44="","",IF($C44=Listes!$B$34,Listes!$I$31,IF($C44=Listes!$B$35,(VLOOKUP(Barèmes!$F44,Listes!$E$31:$F$36,2,FALSE)),IF($C44=Listes!$B$33,IF(Barèmes!$E44&lt;=Listes!$A$64,Barèmes!$E44*Listes!$A$65,IF(Barèmes!$E44&gt;Listes!$D$64,Barèmes!$E44*Listes!$D$65,((Barèmes!$E44*Listes!$B$65)+Listes!$C$65)))))))</f>
        <v/>
      </c>
      <c r="M44" s="92" t="str">
        <f t="shared" si="0"/>
        <v/>
      </c>
      <c r="N44" s="164"/>
    </row>
    <row r="45" spans="1:14" ht="20.100000000000001" customHeight="1" x14ac:dyDescent="0.25">
      <c r="A45" s="38">
        <v>40</v>
      </c>
      <c r="B45" s="135"/>
      <c r="C45" s="135"/>
      <c r="D45" s="135"/>
      <c r="E45" s="135"/>
      <c r="F45" s="135"/>
      <c r="G45" s="111" t="str">
        <f>IF(C45="","",IF(C45="","",(VLOOKUP(C45,Listes!$B$31:$C$35,2,FALSE))))</f>
        <v/>
      </c>
      <c r="H45" s="135" t="str">
        <f t="shared" si="1"/>
        <v/>
      </c>
      <c r="I45" s="92" t="str">
        <f>IF(G45="","",IF(G45="","",(VLOOKUP(G45,Listes!$C$31:$D$35,2,FALSE))))</f>
        <v/>
      </c>
      <c r="J45" s="91" t="str">
        <f>IF($G45="","",IF($C45=Listes!$B$32,IF(Barèmes!$E45&lt;=Listes!$B$53,(Barèmes!$E45*(VLOOKUP(Barèmes!$D45,Listes!$A$54:$E$60,2,FALSE))),IF(Barèmes!$E45&gt;Listes!$E$53,(Barèmes!$E45*(VLOOKUP(Barèmes!$D45,Listes!$A$54:$E$60,5,FALSE))),(Barèmes!$E45*(VLOOKUP(Barèmes!$D45,Listes!$A$54:$E$60,3,FALSE)))+(VLOOKUP(Barèmes!$D45,Listes!$A$54:$E$60,4,FALSE))))))</f>
        <v/>
      </c>
      <c r="K45" s="91" t="str">
        <f>IF($G45="","",IF($C45=Listes!$B$31,IF(Barèmes!$E45&lt;=Listes!$B$42,(Barèmes!$E45*(VLOOKUP(Barèmes!$D45,Listes!$A$43:$E$49,2,FALSE))),IF(Barèmes!$E45&gt;Listes!$D$42,(Barèmes!$E45*(VLOOKUP(Barèmes!$D45,Listes!$A$43:$E$49,5,FALSE))),(Barèmes!$E45*(VLOOKUP(Barèmes!$D45,Listes!$A$43:$E$49,3,FALSE)))+(VLOOKUP(Barèmes!$D45,Listes!$A$43:$E$49,4,FALSE))))))</f>
        <v/>
      </c>
      <c r="L45" s="91" t="str">
        <f>IF($G45="","",IF($C45=Listes!$B$34,Listes!$I$31,IF($C45=Listes!$B$35,(VLOOKUP(Barèmes!$F45,Listes!$E$31:$F$36,2,FALSE)),IF($C45=Listes!$B$33,IF(Barèmes!$E45&lt;=Listes!$A$64,Barèmes!$E45*Listes!$A$65,IF(Barèmes!$E45&gt;Listes!$D$64,Barèmes!$E45*Listes!$D$65,((Barèmes!$E45*Listes!$B$65)+Listes!$C$65)))))))</f>
        <v/>
      </c>
      <c r="M45" s="92" t="str">
        <f t="shared" si="0"/>
        <v/>
      </c>
      <c r="N45" s="164"/>
    </row>
    <row r="46" spans="1:14" ht="20.100000000000001" customHeight="1" x14ac:dyDescent="0.25">
      <c r="A46" s="38">
        <v>41</v>
      </c>
      <c r="B46" s="135"/>
      <c r="C46" s="135"/>
      <c r="D46" s="135"/>
      <c r="E46" s="135"/>
      <c r="F46" s="135"/>
      <c r="G46" s="111" t="str">
        <f>IF(C46="","",IF(C46="","",(VLOOKUP(C46,Listes!$B$31:$C$35,2,FALSE))))</f>
        <v/>
      </c>
      <c r="H46" s="135" t="str">
        <f t="shared" si="1"/>
        <v/>
      </c>
      <c r="I46" s="92" t="str">
        <f>IF(G46="","",IF(G46="","",(VLOOKUP(G46,Listes!$C$31:$D$35,2,FALSE))))</f>
        <v/>
      </c>
      <c r="J46" s="91" t="str">
        <f>IF($G46="","",IF($C46=Listes!$B$32,IF(Barèmes!$E46&lt;=Listes!$B$53,(Barèmes!$E46*(VLOOKUP(Barèmes!$D46,Listes!$A$54:$E$60,2,FALSE))),IF(Barèmes!$E46&gt;Listes!$E$53,(Barèmes!$E46*(VLOOKUP(Barèmes!$D46,Listes!$A$54:$E$60,5,FALSE))),(Barèmes!$E46*(VLOOKUP(Barèmes!$D46,Listes!$A$54:$E$60,3,FALSE)))+(VLOOKUP(Barèmes!$D46,Listes!$A$54:$E$60,4,FALSE))))))</f>
        <v/>
      </c>
      <c r="K46" s="91" t="str">
        <f>IF($G46="","",IF($C46=Listes!$B$31,IF(Barèmes!$E46&lt;=Listes!$B$42,(Barèmes!$E46*(VLOOKUP(Barèmes!$D46,Listes!$A$43:$E$49,2,FALSE))),IF(Barèmes!$E46&gt;Listes!$D$42,(Barèmes!$E46*(VLOOKUP(Barèmes!$D46,Listes!$A$43:$E$49,5,FALSE))),(Barèmes!$E46*(VLOOKUP(Barèmes!$D46,Listes!$A$43:$E$49,3,FALSE)))+(VLOOKUP(Barèmes!$D46,Listes!$A$43:$E$49,4,FALSE))))))</f>
        <v/>
      </c>
      <c r="L46" s="91" t="str">
        <f>IF($G46="","",IF($C46=Listes!$B$34,Listes!$I$31,IF($C46=Listes!$B$35,(VLOOKUP(Barèmes!$F46,Listes!$E$31:$F$36,2,FALSE)),IF($C46=Listes!$B$33,IF(Barèmes!$E46&lt;=Listes!$A$64,Barèmes!$E46*Listes!$A$65,IF(Barèmes!$E46&gt;Listes!$D$64,Barèmes!$E46*Listes!$D$65,((Barèmes!$E46*Listes!$B$65)+Listes!$C$65)))))))</f>
        <v/>
      </c>
      <c r="M46" s="92" t="str">
        <f t="shared" si="0"/>
        <v/>
      </c>
      <c r="N46" s="164"/>
    </row>
    <row r="47" spans="1:14" ht="20.100000000000001" customHeight="1" x14ac:dyDescent="0.25">
      <c r="A47" s="38">
        <v>42</v>
      </c>
      <c r="B47" s="135"/>
      <c r="C47" s="135"/>
      <c r="D47" s="135"/>
      <c r="E47" s="135"/>
      <c r="F47" s="135"/>
      <c r="G47" s="111" t="str">
        <f>IF(C47="","",IF(C47="","",(VLOOKUP(C47,Listes!$B$31:$C$35,2,FALSE))))</f>
        <v/>
      </c>
      <c r="H47" s="135" t="str">
        <f t="shared" si="1"/>
        <v/>
      </c>
      <c r="I47" s="92" t="str">
        <f>IF(G47="","",IF(G47="","",(VLOOKUP(G47,Listes!$C$31:$D$35,2,FALSE))))</f>
        <v/>
      </c>
      <c r="J47" s="91" t="str">
        <f>IF($G47="","",IF($C47=Listes!$B$32,IF(Barèmes!$E47&lt;=Listes!$B$53,(Barèmes!$E47*(VLOOKUP(Barèmes!$D47,Listes!$A$54:$E$60,2,FALSE))),IF(Barèmes!$E47&gt;Listes!$E$53,(Barèmes!$E47*(VLOOKUP(Barèmes!$D47,Listes!$A$54:$E$60,5,FALSE))),(Barèmes!$E47*(VLOOKUP(Barèmes!$D47,Listes!$A$54:$E$60,3,FALSE)))+(VLOOKUP(Barèmes!$D47,Listes!$A$54:$E$60,4,FALSE))))))</f>
        <v/>
      </c>
      <c r="K47" s="91" t="str">
        <f>IF($G47="","",IF($C47=Listes!$B$31,IF(Barèmes!$E47&lt;=Listes!$B$42,(Barèmes!$E47*(VLOOKUP(Barèmes!$D47,Listes!$A$43:$E$49,2,FALSE))),IF(Barèmes!$E47&gt;Listes!$D$42,(Barèmes!$E47*(VLOOKUP(Barèmes!$D47,Listes!$A$43:$E$49,5,FALSE))),(Barèmes!$E47*(VLOOKUP(Barèmes!$D47,Listes!$A$43:$E$49,3,FALSE)))+(VLOOKUP(Barèmes!$D47,Listes!$A$43:$E$49,4,FALSE))))))</f>
        <v/>
      </c>
      <c r="L47" s="91" t="str">
        <f>IF($G47="","",IF($C47=Listes!$B$34,Listes!$I$31,IF($C47=Listes!$B$35,(VLOOKUP(Barèmes!$F47,Listes!$E$31:$F$36,2,FALSE)),IF($C47=Listes!$B$33,IF(Barèmes!$E47&lt;=Listes!$A$64,Barèmes!$E47*Listes!$A$65,IF(Barèmes!$E47&gt;Listes!$D$64,Barèmes!$E47*Listes!$D$65,((Barèmes!$E47*Listes!$B$65)+Listes!$C$65)))))))</f>
        <v/>
      </c>
      <c r="M47" s="92" t="str">
        <f t="shared" si="0"/>
        <v/>
      </c>
      <c r="N47" s="164"/>
    </row>
    <row r="48" spans="1:14" ht="20.100000000000001" customHeight="1" x14ac:dyDescent="0.25">
      <c r="A48" s="38">
        <v>43</v>
      </c>
      <c r="B48" s="135"/>
      <c r="C48" s="135"/>
      <c r="D48" s="135"/>
      <c r="E48" s="135"/>
      <c r="F48" s="135"/>
      <c r="G48" s="111" t="str">
        <f>IF(C48="","",IF(C48="","",(VLOOKUP(C48,Listes!$B$31:$C$35,2,FALSE))))</f>
        <v/>
      </c>
      <c r="H48" s="135" t="str">
        <f t="shared" si="1"/>
        <v/>
      </c>
      <c r="I48" s="92" t="str">
        <f>IF(G48="","",IF(G48="","",(VLOOKUP(G48,Listes!$C$31:$D$35,2,FALSE))))</f>
        <v/>
      </c>
      <c r="J48" s="91" t="str">
        <f>IF($G48="","",IF($C48=Listes!$B$32,IF(Barèmes!$E48&lt;=Listes!$B$53,(Barèmes!$E48*(VLOOKUP(Barèmes!$D48,Listes!$A$54:$E$60,2,FALSE))),IF(Barèmes!$E48&gt;Listes!$E$53,(Barèmes!$E48*(VLOOKUP(Barèmes!$D48,Listes!$A$54:$E$60,5,FALSE))),(Barèmes!$E48*(VLOOKUP(Barèmes!$D48,Listes!$A$54:$E$60,3,FALSE)))+(VLOOKUP(Barèmes!$D48,Listes!$A$54:$E$60,4,FALSE))))))</f>
        <v/>
      </c>
      <c r="K48" s="91" t="str">
        <f>IF($G48="","",IF($C48=Listes!$B$31,IF(Barèmes!$E48&lt;=Listes!$B$42,(Barèmes!$E48*(VLOOKUP(Barèmes!$D48,Listes!$A$43:$E$49,2,FALSE))),IF(Barèmes!$E48&gt;Listes!$D$42,(Barèmes!$E48*(VLOOKUP(Barèmes!$D48,Listes!$A$43:$E$49,5,FALSE))),(Barèmes!$E48*(VLOOKUP(Barèmes!$D48,Listes!$A$43:$E$49,3,FALSE)))+(VLOOKUP(Barèmes!$D48,Listes!$A$43:$E$49,4,FALSE))))))</f>
        <v/>
      </c>
      <c r="L48" s="91" t="str">
        <f>IF($G48="","",IF($C48=Listes!$B$34,Listes!$I$31,IF($C48=Listes!$B$35,(VLOOKUP(Barèmes!$F48,Listes!$E$31:$F$36,2,FALSE)),IF($C48=Listes!$B$33,IF(Barèmes!$E48&lt;=Listes!$A$64,Barèmes!$E48*Listes!$A$65,IF(Barèmes!$E48&gt;Listes!$D$64,Barèmes!$E48*Listes!$D$65,((Barèmes!$E48*Listes!$B$65)+Listes!$C$65)))))))</f>
        <v/>
      </c>
      <c r="M48" s="92" t="str">
        <f t="shared" si="0"/>
        <v/>
      </c>
      <c r="N48" s="164"/>
    </row>
    <row r="49" spans="1:14" ht="20.100000000000001" customHeight="1" x14ac:dyDescent="0.25">
      <c r="A49" s="38">
        <v>44</v>
      </c>
      <c r="B49" s="135"/>
      <c r="C49" s="135"/>
      <c r="D49" s="135"/>
      <c r="E49" s="135"/>
      <c r="F49" s="135"/>
      <c r="G49" s="111" t="str">
        <f>IF(C49="","",IF(C49="","",(VLOOKUP(C49,Listes!$B$31:$C$35,2,FALSE))))</f>
        <v/>
      </c>
      <c r="H49" s="135" t="str">
        <f t="shared" si="1"/>
        <v/>
      </c>
      <c r="I49" s="92" t="str">
        <f>IF(G49="","",IF(G49="","",(VLOOKUP(G49,Listes!$C$31:$D$35,2,FALSE))))</f>
        <v/>
      </c>
      <c r="J49" s="91" t="str">
        <f>IF($G49="","",IF($C49=Listes!$B$32,IF(Barèmes!$E49&lt;=Listes!$B$53,(Barèmes!$E49*(VLOOKUP(Barèmes!$D49,Listes!$A$54:$E$60,2,FALSE))),IF(Barèmes!$E49&gt;Listes!$E$53,(Barèmes!$E49*(VLOOKUP(Barèmes!$D49,Listes!$A$54:$E$60,5,FALSE))),(Barèmes!$E49*(VLOOKUP(Barèmes!$D49,Listes!$A$54:$E$60,3,FALSE)))+(VLOOKUP(Barèmes!$D49,Listes!$A$54:$E$60,4,FALSE))))))</f>
        <v/>
      </c>
      <c r="K49" s="91" t="str">
        <f>IF($G49="","",IF($C49=Listes!$B$31,IF(Barèmes!$E49&lt;=Listes!$B$42,(Barèmes!$E49*(VLOOKUP(Barèmes!$D49,Listes!$A$43:$E$49,2,FALSE))),IF(Barèmes!$E49&gt;Listes!$D$42,(Barèmes!$E49*(VLOOKUP(Barèmes!$D49,Listes!$A$43:$E$49,5,FALSE))),(Barèmes!$E49*(VLOOKUP(Barèmes!$D49,Listes!$A$43:$E$49,3,FALSE)))+(VLOOKUP(Barèmes!$D49,Listes!$A$43:$E$49,4,FALSE))))))</f>
        <v/>
      </c>
      <c r="L49" s="91" t="str">
        <f>IF($G49="","",IF($C49=Listes!$B$34,Listes!$I$31,IF($C49=Listes!$B$35,(VLOOKUP(Barèmes!$F49,Listes!$E$31:$F$36,2,FALSE)),IF($C49=Listes!$B$33,IF(Barèmes!$E49&lt;=Listes!$A$64,Barèmes!$E49*Listes!$A$65,IF(Barèmes!$E49&gt;Listes!$D$64,Barèmes!$E49*Listes!$D$65,((Barèmes!$E49*Listes!$B$65)+Listes!$C$65)))))))</f>
        <v/>
      </c>
      <c r="M49" s="92" t="str">
        <f t="shared" si="0"/>
        <v/>
      </c>
      <c r="N49" s="164"/>
    </row>
    <row r="50" spans="1:14" ht="20.100000000000001" customHeight="1" x14ac:dyDescent="0.25">
      <c r="A50" s="38">
        <v>45</v>
      </c>
      <c r="B50" s="135"/>
      <c r="C50" s="135"/>
      <c r="D50" s="135"/>
      <c r="E50" s="135"/>
      <c r="F50" s="135"/>
      <c r="G50" s="111" t="str">
        <f>IF(C50="","",IF(C50="","",(VLOOKUP(C50,Listes!$B$31:$C$35,2,FALSE))))</f>
        <v/>
      </c>
      <c r="H50" s="135" t="str">
        <f t="shared" si="1"/>
        <v/>
      </c>
      <c r="I50" s="92" t="str">
        <f>IF(G50="","",IF(G50="","",(VLOOKUP(G50,Listes!$C$31:$D$35,2,FALSE))))</f>
        <v/>
      </c>
      <c r="J50" s="91" t="str">
        <f>IF($G50="","",IF($C50=Listes!$B$32,IF(Barèmes!$E50&lt;=Listes!$B$53,(Barèmes!$E50*(VLOOKUP(Barèmes!$D50,Listes!$A$54:$E$60,2,FALSE))),IF(Barèmes!$E50&gt;Listes!$E$53,(Barèmes!$E50*(VLOOKUP(Barèmes!$D50,Listes!$A$54:$E$60,5,FALSE))),(Barèmes!$E50*(VLOOKUP(Barèmes!$D50,Listes!$A$54:$E$60,3,FALSE)))+(VLOOKUP(Barèmes!$D50,Listes!$A$54:$E$60,4,FALSE))))))</f>
        <v/>
      </c>
      <c r="K50" s="91" t="str">
        <f>IF($G50="","",IF($C50=Listes!$B$31,IF(Barèmes!$E50&lt;=Listes!$B$42,(Barèmes!$E50*(VLOOKUP(Barèmes!$D50,Listes!$A$43:$E$49,2,FALSE))),IF(Barèmes!$E50&gt;Listes!$D$42,(Barèmes!$E50*(VLOOKUP(Barèmes!$D50,Listes!$A$43:$E$49,5,FALSE))),(Barèmes!$E50*(VLOOKUP(Barèmes!$D50,Listes!$A$43:$E$49,3,FALSE)))+(VLOOKUP(Barèmes!$D50,Listes!$A$43:$E$49,4,FALSE))))))</f>
        <v/>
      </c>
      <c r="L50" s="91" t="str">
        <f>IF($G50="","",IF($C50=Listes!$B$34,Listes!$I$31,IF($C50=Listes!$B$35,(VLOOKUP(Barèmes!$F50,Listes!$E$31:$F$36,2,FALSE)),IF($C50=Listes!$B$33,IF(Barèmes!$E50&lt;=Listes!$A$64,Barèmes!$E50*Listes!$A$65,IF(Barèmes!$E50&gt;Listes!$D$64,Barèmes!$E50*Listes!$D$65,((Barèmes!$E50*Listes!$B$65)+Listes!$C$65)))))))</f>
        <v/>
      </c>
      <c r="M50" s="92" t="str">
        <f t="shared" si="0"/>
        <v/>
      </c>
      <c r="N50" s="164"/>
    </row>
    <row r="51" spans="1:14" ht="20.100000000000001" customHeight="1" x14ac:dyDescent="0.25">
      <c r="A51" s="38">
        <v>46</v>
      </c>
      <c r="B51" s="135"/>
      <c r="C51" s="135"/>
      <c r="D51" s="135"/>
      <c r="E51" s="135"/>
      <c r="F51" s="135"/>
      <c r="G51" s="111" t="str">
        <f>IF(C51="","",IF(C51="","",(VLOOKUP(C51,Listes!$B$31:$C$35,2,FALSE))))</f>
        <v/>
      </c>
      <c r="H51" s="135" t="str">
        <f t="shared" si="1"/>
        <v/>
      </c>
      <c r="I51" s="92" t="str">
        <f>IF(G51="","",IF(G51="","",(VLOOKUP(G51,Listes!$C$31:$D$35,2,FALSE))))</f>
        <v/>
      </c>
      <c r="J51" s="91" t="str">
        <f>IF($G51="","",IF($C51=Listes!$B$32,IF(Barèmes!$E51&lt;=Listes!$B$53,(Barèmes!$E51*(VLOOKUP(Barèmes!$D51,Listes!$A$54:$E$60,2,FALSE))),IF(Barèmes!$E51&gt;Listes!$E$53,(Barèmes!$E51*(VLOOKUP(Barèmes!$D51,Listes!$A$54:$E$60,5,FALSE))),(Barèmes!$E51*(VLOOKUP(Barèmes!$D51,Listes!$A$54:$E$60,3,FALSE)))+(VLOOKUP(Barèmes!$D51,Listes!$A$54:$E$60,4,FALSE))))))</f>
        <v/>
      </c>
      <c r="K51" s="91" t="str">
        <f>IF($G51="","",IF($C51=Listes!$B$31,IF(Barèmes!$E51&lt;=Listes!$B$42,(Barèmes!$E51*(VLOOKUP(Barèmes!$D51,Listes!$A$43:$E$49,2,FALSE))),IF(Barèmes!$E51&gt;Listes!$D$42,(Barèmes!$E51*(VLOOKUP(Barèmes!$D51,Listes!$A$43:$E$49,5,FALSE))),(Barèmes!$E51*(VLOOKUP(Barèmes!$D51,Listes!$A$43:$E$49,3,FALSE)))+(VLOOKUP(Barèmes!$D51,Listes!$A$43:$E$49,4,FALSE))))))</f>
        <v/>
      </c>
      <c r="L51" s="91" t="str">
        <f>IF($G51="","",IF($C51=Listes!$B$34,Listes!$I$31,IF($C51=Listes!$B$35,(VLOOKUP(Barèmes!$F51,Listes!$E$31:$F$36,2,FALSE)),IF($C51=Listes!$B$33,IF(Barèmes!$E51&lt;=Listes!$A$64,Barèmes!$E51*Listes!$A$65,IF(Barèmes!$E51&gt;Listes!$D$64,Barèmes!$E51*Listes!$D$65,((Barèmes!$E51*Listes!$B$65)+Listes!$C$65)))))))</f>
        <v/>
      </c>
      <c r="M51" s="92" t="str">
        <f t="shared" si="0"/>
        <v/>
      </c>
      <c r="N51" s="164"/>
    </row>
    <row r="52" spans="1:14" ht="20.100000000000001" customHeight="1" x14ac:dyDescent="0.25">
      <c r="A52" s="38">
        <v>47</v>
      </c>
      <c r="B52" s="135"/>
      <c r="C52" s="135"/>
      <c r="D52" s="135"/>
      <c r="E52" s="135"/>
      <c r="F52" s="135"/>
      <c r="G52" s="111" t="str">
        <f>IF(C52="","",IF(C52="","",(VLOOKUP(C52,Listes!$B$31:$C$35,2,FALSE))))</f>
        <v/>
      </c>
      <c r="H52" s="135" t="str">
        <f t="shared" si="1"/>
        <v/>
      </c>
      <c r="I52" s="92" t="str">
        <f>IF(G52="","",IF(G52="","",(VLOOKUP(G52,Listes!$C$31:$D$35,2,FALSE))))</f>
        <v/>
      </c>
      <c r="J52" s="91" t="str">
        <f>IF($G52="","",IF($C52=Listes!$B$32,IF(Barèmes!$E52&lt;=Listes!$B$53,(Barèmes!$E52*(VLOOKUP(Barèmes!$D52,Listes!$A$54:$E$60,2,FALSE))),IF(Barèmes!$E52&gt;Listes!$E$53,(Barèmes!$E52*(VLOOKUP(Barèmes!$D52,Listes!$A$54:$E$60,5,FALSE))),(Barèmes!$E52*(VLOOKUP(Barèmes!$D52,Listes!$A$54:$E$60,3,FALSE)))+(VLOOKUP(Barèmes!$D52,Listes!$A$54:$E$60,4,FALSE))))))</f>
        <v/>
      </c>
      <c r="K52" s="91" t="str">
        <f>IF($G52="","",IF($C52=Listes!$B$31,IF(Barèmes!$E52&lt;=Listes!$B$42,(Barèmes!$E52*(VLOOKUP(Barèmes!$D52,Listes!$A$43:$E$49,2,FALSE))),IF(Barèmes!$E52&gt;Listes!$D$42,(Barèmes!$E52*(VLOOKUP(Barèmes!$D52,Listes!$A$43:$E$49,5,FALSE))),(Barèmes!$E52*(VLOOKUP(Barèmes!$D52,Listes!$A$43:$E$49,3,FALSE)))+(VLOOKUP(Barèmes!$D52,Listes!$A$43:$E$49,4,FALSE))))))</f>
        <v/>
      </c>
      <c r="L52" s="91" t="str">
        <f>IF($G52="","",IF($C52=Listes!$B$34,Listes!$I$31,IF($C52=Listes!$B$35,(VLOOKUP(Barèmes!$F52,Listes!$E$31:$F$36,2,FALSE)),IF($C52=Listes!$B$33,IF(Barèmes!$E52&lt;=Listes!$A$64,Barèmes!$E52*Listes!$A$65,IF(Barèmes!$E52&gt;Listes!$D$64,Barèmes!$E52*Listes!$D$65,((Barèmes!$E52*Listes!$B$65)+Listes!$C$65)))))))</f>
        <v/>
      </c>
      <c r="M52" s="92" t="str">
        <f t="shared" si="0"/>
        <v/>
      </c>
      <c r="N52" s="164"/>
    </row>
    <row r="53" spans="1:14" ht="20.100000000000001" customHeight="1" x14ac:dyDescent="0.25">
      <c r="A53" s="38">
        <v>48</v>
      </c>
      <c r="B53" s="135"/>
      <c r="C53" s="135"/>
      <c r="D53" s="135"/>
      <c r="E53" s="135"/>
      <c r="F53" s="135"/>
      <c r="G53" s="111" t="str">
        <f>IF(C53="","",IF(C53="","",(VLOOKUP(C53,Listes!$B$31:$C$35,2,FALSE))))</f>
        <v/>
      </c>
      <c r="H53" s="135" t="str">
        <f t="shared" si="1"/>
        <v/>
      </c>
      <c r="I53" s="92" t="str">
        <f>IF(G53="","",IF(G53="","",(VLOOKUP(G53,Listes!$C$31:$D$35,2,FALSE))))</f>
        <v/>
      </c>
      <c r="J53" s="91" t="str">
        <f>IF($G53="","",IF($C53=Listes!$B$32,IF(Barèmes!$E53&lt;=Listes!$B$53,(Barèmes!$E53*(VLOOKUP(Barèmes!$D53,Listes!$A$54:$E$60,2,FALSE))),IF(Barèmes!$E53&gt;Listes!$E$53,(Barèmes!$E53*(VLOOKUP(Barèmes!$D53,Listes!$A$54:$E$60,5,FALSE))),(Barèmes!$E53*(VLOOKUP(Barèmes!$D53,Listes!$A$54:$E$60,3,FALSE)))+(VLOOKUP(Barèmes!$D53,Listes!$A$54:$E$60,4,FALSE))))))</f>
        <v/>
      </c>
      <c r="K53" s="91" t="str">
        <f>IF($G53="","",IF($C53=Listes!$B$31,IF(Barèmes!$E53&lt;=Listes!$B$42,(Barèmes!$E53*(VLOOKUP(Barèmes!$D53,Listes!$A$43:$E$49,2,FALSE))),IF(Barèmes!$E53&gt;Listes!$D$42,(Barèmes!$E53*(VLOOKUP(Barèmes!$D53,Listes!$A$43:$E$49,5,FALSE))),(Barèmes!$E53*(VLOOKUP(Barèmes!$D53,Listes!$A$43:$E$49,3,FALSE)))+(VLOOKUP(Barèmes!$D53,Listes!$A$43:$E$49,4,FALSE))))))</f>
        <v/>
      </c>
      <c r="L53" s="91" t="str">
        <f>IF($G53="","",IF($C53=Listes!$B$34,Listes!$I$31,IF($C53=Listes!$B$35,(VLOOKUP(Barèmes!$F53,Listes!$E$31:$F$36,2,FALSE)),IF($C53=Listes!$B$33,IF(Barèmes!$E53&lt;=Listes!$A$64,Barèmes!$E53*Listes!$A$65,IF(Barèmes!$E53&gt;Listes!$D$64,Barèmes!$E53*Listes!$D$65,((Barèmes!$E53*Listes!$B$65)+Listes!$C$65)))))))</f>
        <v/>
      </c>
      <c r="M53" s="92" t="str">
        <f t="shared" si="0"/>
        <v/>
      </c>
      <c r="N53" s="164"/>
    </row>
    <row r="54" spans="1:14" ht="20.100000000000001" customHeight="1" x14ac:dyDescent="0.25">
      <c r="A54" s="38">
        <v>49</v>
      </c>
      <c r="B54" s="135"/>
      <c r="C54" s="135"/>
      <c r="D54" s="135"/>
      <c r="E54" s="135"/>
      <c r="F54" s="135"/>
      <c r="G54" s="111" t="str">
        <f>IF(C54="","",IF(C54="","",(VLOOKUP(C54,Listes!$B$31:$C$35,2,FALSE))))</f>
        <v/>
      </c>
      <c r="H54" s="135" t="str">
        <f t="shared" si="1"/>
        <v/>
      </c>
      <c r="I54" s="92" t="str">
        <f>IF(G54="","",IF(G54="","",(VLOOKUP(G54,Listes!$C$31:$D$35,2,FALSE))))</f>
        <v/>
      </c>
      <c r="J54" s="91" t="str">
        <f>IF($G54="","",IF($C54=Listes!$B$32,IF(Barèmes!$E54&lt;=Listes!$B$53,(Barèmes!$E54*(VLOOKUP(Barèmes!$D54,Listes!$A$54:$E$60,2,FALSE))),IF(Barèmes!$E54&gt;Listes!$E$53,(Barèmes!$E54*(VLOOKUP(Barèmes!$D54,Listes!$A$54:$E$60,5,FALSE))),(Barèmes!$E54*(VLOOKUP(Barèmes!$D54,Listes!$A$54:$E$60,3,FALSE)))+(VLOOKUP(Barèmes!$D54,Listes!$A$54:$E$60,4,FALSE))))))</f>
        <v/>
      </c>
      <c r="K54" s="91" t="str">
        <f>IF($G54="","",IF($C54=Listes!$B$31,IF(Barèmes!$E54&lt;=Listes!$B$42,(Barèmes!$E54*(VLOOKUP(Barèmes!$D54,Listes!$A$43:$E$49,2,FALSE))),IF(Barèmes!$E54&gt;Listes!$D$42,(Barèmes!$E54*(VLOOKUP(Barèmes!$D54,Listes!$A$43:$E$49,5,FALSE))),(Barèmes!$E54*(VLOOKUP(Barèmes!$D54,Listes!$A$43:$E$49,3,FALSE)))+(VLOOKUP(Barèmes!$D54,Listes!$A$43:$E$49,4,FALSE))))))</f>
        <v/>
      </c>
      <c r="L54" s="91" t="str">
        <f>IF($G54="","",IF($C54=Listes!$B$34,Listes!$I$31,IF($C54=Listes!$B$35,(VLOOKUP(Barèmes!$F54,Listes!$E$31:$F$36,2,FALSE)),IF($C54=Listes!$B$33,IF(Barèmes!$E54&lt;=Listes!$A$64,Barèmes!$E54*Listes!$A$65,IF(Barèmes!$E54&gt;Listes!$D$64,Barèmes!$E54*Listes!$D$65,((Barèmes!$E54*Listes!$B$65)+Listes!$C$65)))))))</f>
        <v/>
      </c>
      <c r="M54" s="92" t="str">
        <f t="shared" si="0"/>
        <v/>
      </c>
      <c r="N54" s="164"/>
    </row>
    <row r="55" spans="1:14" ht="20.100000000000001" customHeight="1" x14ac:dyDescent="0.25">
      <c r="A55" s="38">
        <v>50</v>
      </c>
      <c r="B55" s="135"/>
      <c r="C55" s="135"/>
      <c r="D55" s="135"/>
      <c r="E55" s="135"/>
      <c r="F55" s="135"/>
      <c r="G55" s="111" t="str">
        <f>IF(C55="","",IF(C55="","",(VLOOKUP(C55,Listes!$B$31:$C$35,2,FALSE))))</f>
        <v/>
      </c>
      <c r="H55" s="135" t="str">
        <f t="shared" si="1"/>
        <v/>
      </c>
      <c r="I55" s="92" t="str">
        <f>IF(G55="","",IF(G55="","",(VLOOKUP(G55,Listes!$C$31:$D$35,2,FALSE))))</f>
        <v/>
      </c>
      <c r="J55" s="91" t="str">
        <f>IF($G55="","",IF($C55=Listes!$B$32,IF(Barèmes!$E55&lt;=Listes!$B$53,(Barèmes!$E55*(VLOOKUP(Barèmes!$D55,Listes!$A$54:$E$60,2,FALSE))),IF(Barèmes!$E55&gt;Listes!$E$53,(Barèmes!$E55*(VLOOKUP(Barèmes!$D55,Listes!$A$54:$E$60,5,FALSE))),(Barèmes!$E55*(VLOOKUP(Barèmes!$D55,Listes!$A$54:$E$60,3,FALSE)))+(VLOOKUP(Barèmes!$D55,Listes!$A$54:$E$60,4,FALSE))))))</f>
        <v/>
      </c>
      <c r="K55" s="91" t="str">
        <f>IF($G55="","",IF($C55=Listes!$B$31,IF(Barèmes!$E55&lt;=Listes!$B$42,(Barèmes!$E55*(VLOOKUP(Barèmes!$D55,Listes!$A$43:$E$49,2,FALSE))),IF(Barèmes!$E55&gt;Listes!$D$42,(Barèmes!$E55*(VLOOKUP(Barèmes!$D55,Listes!$A$43:$E$49,5,FALSE))),(Barèmes!$E55*(VLOOKUP(Barèmes!$D55,Listes!$A$43:$E$49,3,FALSE)))+(VLOOKUP(Barèmes!$D55,Listes!$A$43:$E$49,4,FALSE))))))</f>
        <v/>
      </c>
      <c r="L55" s="91" t="str">
        <f>IF($G55="","",IF($C55=Listes!$B$34,Listes!$I$31,IF($C55=Listes!$B$35,(VLOOKUP(Barèmes!$F55,Listes!$E$31:$F$36,2,FALSE)),IF($C55=Listes!$B$33,IF(Barèmes!$E55&lt;=Listes!$A$64,Barèmes!$E55*Listes!$A$65,IF(Barèmes!$E55&gt;Listes!$D$64,Barèmes!$E55*Listes!$D$65,((Barèmes!$E55*Listes!$B$65)+Listes!$C$65)))))))</f>
        <v/>
      </c>
      <c r="M55" s="92" t="str">
        <f t="shared" si="0"/>
        <v/>
      </c>
      <c r="N55" s="164"/>
    </row>
    <row r="56" spans="1:14" ht="20.100000000000001" customHeight="1" x14ac:dyDescent="0.25">
      <c r="A56" s="38">
        <v>51</v>
      </c>
      <c r="B56" s="135"/>
      <c r="C56" s="135"/>
      <c r="D56" s="135"/>
      <c r="E56" s="135"/>
      <c r="F56" s="135"/>
      <c r="G56" s="111" t="str">
        <f>IF(C56="","",IF(C56="","",(VLOOKUP(C56,Listes!$B$31:$C$35,2,FALSE))))</f>
        <v/>
      </c>
      <c r="H56" s="135" t="str">
        <f t="shared" si="1"/>
        <v/>
      </c>
      <c r="I56" s="92" t="str">
        <f>IF(G56="","",IF(G56="","",(VLOOKUP(G56,Listes!$C$31:$D$35,2,FALSE))))</f>
        <v/>
      </c>
      <c r="J56" s="91" t="str">
        <f>IF($G56="","",IF($C56=Listes!$B$32,IF(Barèmes!$E56&lt;=Listes!$B$53,(Barèmes!$E56*(VLOOKUP(Barèmes!$D56,Listes!$A$54:$E$60,2,FALSE))),IF(Barèmes!$E56&gt;Listes!$E$53,(Barèmes!$E56*(VLOOKUP(Barèmes!$D56,Listes!$A$54:$E$60,5,FALSE))),(Barèmes!$E56*(VLOOKUP(Barèmes!$D56,Listes!$A$54:$E$60,3,FALSE)))+(VLOOKUP(Barèmes!$D56,Listes!$A$54:$E$60,4,FALSE))))))</f>
        <v/>
      </c>
      <c r="K56" s="91" t="str">
        <f>IF($G56="","",IF($C56=Listes!$B$31,IF(Barèmes!$E56&lt;=Listes!$B$42,(Barèmes!$E56*(VLOOKUP(Barèmes!$D56,Listes!$A$43:$E$49,2,FALSE))),IF(Barèmes!$E56&gt;Listes!$D$42,(Barèmes!$E56*(VLOOKUP(Barèmes!$D56,Listes!$A$43:$E$49,5,FALSE))),(Barèmes!$E56*(VLOOKUP(Barèmes!$D56,Listes!$A$43:$E$49,3,FALSE)))+(VLOOKUP(Barèmes!$D56,Listes!$A$43:$E$49,4,FALSE))))))</f>
        <v/>
      </c>
      <c r="L56" s="91" t="str">
        <f>IF($G56="","",IF($C56=Listes!$B$34,Listes!$I$31,IF($C56=Listes!$B$35,(VLOOKUP(Barèmes!$F56,Listes!$E$31:$F$36,2,FALSE)),IF($C56=Listes!$B$33,IF(Barèmes!$E56&lt;=Listes!$A$64,Barèmes!$E56*Listes!$A$65,IF(Barèmes!$E56&gt;Listes!$D$64,Barèmes!$E56*Listes!$D$65,((Barèmes!$E56*Listes!$B$65)+Listes!$C$65)))))))</f>
        <v/>
      </c>
      <c r="M56" s="92" t="str">
        <f t="shared" si="0"/>
        <v/>
      </c>
      <c r="N56" s="164"/>
    </row>
    <row r="57" spans="1:14" ht="20.100000000000001" customHeight="1" x14ac:dyDescent="0.25">
      <c r="A57" s="38">
        <v>52</v>
      </c>
      <c r="B57" s="135"/>
      <c r="C57" s="135"/>
      <c r="D57" s="135"/>
      <c r="E57" s="135"/>
      <c r="F57" s="135"/>
      <c r="G57" s="111" t="str">
        <f>IF(C57="","",IF(C57="","",(VLOOKUP(C57,Listes!$B$31:$C$35,2,FALSE))))</f>
        <v/>
      </c>
      <c r="H57" s="135" t="str">
        <f t="shared" si="1"/>
        <v/>
      </c>
      <c r="I57" s="92" t="str">
        <f>IF(G57="","",IF(G57="","",(VLOOKUP(G57,Listes!$C$31:$D$35,2,FALSE))))</f>
        <v/>
      </c>
      <c r="J57" s="91" t="str">
        <f>IF($G57="","",IF($C57=Listes!$B$32,IF(Barèmes!$E57&lt;=Listes!$B$53,(Barèmes!$E57*(VLOOKUP(Barèmes!$D57,Listes!$A$54:$E$60,2,FALSE))),IF(Barèmes!$E57&gt;Listes!$E$53,(Barèmes!$E57*(VLOOKUP(Barèmes!$D57,Listes!$A$54:$E$60,5,FALSE))),(Barèmes!$E57*(VLOOKUP(Barèmes!$D57,Listes!$A$54:$E$60,3,FALSE)))+(VLOOKUP(Barèmes!$D57,Listes!$A$54:$E$60,4,FALSE))))))</f>
        <v/>
      </c>
      <c r="K57" s="91" t="str">
        <f>IF($G57="","",IF($C57=Listes!$B$31,IF(Barèmes!$E57&lt;=Listes!$B$42,(Barèmes!$E57*(VLOOKUP(Barèmes!$D57,Listes!$A$43:$E$49,2,FALSE))),IF(Barèmes!$E57&gt;Listes!$D$42,(Barèmes!$E57*(VLOOKUP(Barèmes!$D57,Listes!$A$43:$E$49,5,FALSE))),(Barèmes!$E57*(VLOOKUP(Barèmes!$D57,Listes!$A$43:$E$49,3,FALSE)))+(VLOOKUP(Barèmes!$D57,Listes!$A$43:$E$49,4,FALSE))))))</f>
        <v/>
      </c>
      <c r="L57" s="91" t="str">
        <f>IF($G57="","",IF($C57=Listes!$B$34,Listes!$I$31,IF($C57=Listes!$B$35,(VLOOKUP(Barèmes!$F57,Listes!$E$31:$F$36,2,FALSE)),IF($C57=Listes!$B$33,IF(Barèmes!$E57&lt;=Listes!$A$64,Barèmes!$E57*Listes!$A$65,IF(Barèmes!$E57&gt;Listes!$D$64,Barèmes!$E57*Listes!$D$65,((Barèmes!$E57*Listes!$B$65)+Listes!$C$65)))))))</f>
        <v/>
      </c>
      <c r="M57" s="92" t="str">
        <f t="shared" si="0"/>
        <v/>
      </c>
      <c r="N57" s="164"/>
    </row>
    <row r="58" spans="1:14" ht="20.100000000000001" customHeight="1" x14ac:dyDescent="0.25">
      <c r="A58" s="38">
        <v>53</v>
      </c>
      <c r="B58" s="135"/>
      <c r="C58" s="135"/>
      <c r="D58" s="135"/>
      <c r="E58" s="135"/>
      <c r="F58" s="135"/>
      <c r="G58" s="111" t="str">
        <f>IF(C58="","",IF(C58="","",(VLOOKUP(C58,Listes!$B$31:$C$35,2,FALSE))))</f>
        <v/>
      </c>
      <c r="H58" s="135" t="str">
        <f t="shared" si="1"/>
        <v/>
      </c>
      <c r="I58" s="92" t="str">
        <f>IF(G58="","",IF(G58="","",(VLOOKUP(G58,Listes!$C$31:$D$35,2,FALSE))))</f>
        <v/>
      </c>
      <c r="J58" s="91" t="str">
        <f>IF($G58="","",IF($C58=Listes!$B$32,IF(Barèmes!$E58&lt;=Listes!$B$53,(Barèmes!$E58*(VLOOKUP(Barèmes!$D58,Listes!$A$54:$E$60,2,FALSE))),IF(Barèmes!$E58&gt;Listes!$E$53,(Barèmes!$E58*(VLOOKUP(Barèmes!$D58,Listes!$A$54:$E$60,5,FALSE))),(Barèmes!$E58*(VLOOKUP(Barèmes!$D58,Listes!$A$54:$E$60,3,FALSE)))+(VLOOKUP(Barèmes!$D58,Listes!$A$54:$E$60,4,FALSE))))))</f>
        <v/>
      </c>
      <c r="K58" s="91" t="str">
        <f>IF($G58="","",IF($C58=Listes!$B$31,IF(Barèmes!$E58&lt;=Listes!$B$42,(Barèmes!$E58*(VLOOKUP(Barèmes!$D58,Listes!$A$43:$E$49,2,FALSE))),IF(Barèmes!$E58&gt;Listes!$D$42,(Barèmes!$E58*(VLOOKUP(Barèmes!$D58,Listes!$A$43:$E$49,5,FALSE))),(Barèmes!$E58*(VLOOKUP(Barèmes!$D58,Listes!$A$43:$E$49,3,FALSE)))+(VLOOKUP(Barèmes!$D58,Listes!$A$43:$E$49,4,FALSE))))))</f>
        <v/>
      </c>
      <c r="L58" s="91" t="str">
        <f>IF($G58="","",IF($C58=Listes!$B$34,Listes!$I$31,IF($C58=Listes!$B$35,(VLOOKUP(Barèmes!$F58,Listes!$E$31:$F$36,2,FALSE)),IF($C58=Listes!$B$33,IF(Barèmes!$E58&lt;=Listes!$A$64,Barèmes!$E58*Listes!$A$65,IF(Barèmes!$E58&gt;Listes!$D$64,Barèmes!$E58*Listes!$D$65,((Barèmes!$E58*Listes!$B$65)+Listes!$C$65)))))))</f>
        <v/>
      </c>
      <c r="M58" s="92" t="str">
        <f t="shared" si="0"/>
        <v/>
      </c>
      <c r="N58" s="164"/>
    </row>
    <row r="59" spans="1:14" ht="20.100000000000001" customHeight="1" x14ac:dyDescent="0.25">
      <c r="A59" s="38">
        <v>54</v>
      </c>
      <c r="B59" s="135"/>
      <c r="C59" s="135"/>
      <c r="D59" s="135"/>
      <c r="E59" s="135"/>
      <c r="F59" s="135"/>
      <c r="G59" s="111" t="str">
        <f>IF(C59="","",IF(C59="","",(VLOOKUP(C59,Listes!$B$31:$C$35,2,FALSE))))</f>
        <v/>
      </c>
      <c r="H59" s="135" t="str">
        <f t="shared" si="1"/>
        <v/>
      </c>
      <c r="I59" s="92" t="str">
        <f>IF(G59="","",IF(G59="","",(VLOOKUP(G59,Listes!$C$31:$D$35,2,FALSE))))</f>
        <v/>
      </c>
      <c r="J59" s="91" t="str">
        <f>IF($G59="","",IF($C59=Listes!$B$32,IF(Barèmes!$E59&lt;=Listes!$B$53,(Barèmes!$E59*(VLOOKUP(Barèmes!$D59,Listes!$A$54:$E$60,2,FALSE))),IF(Barèmes!$E59&gt;Listes!$E$53,(Barèmes!$E59*(VLOOKUP(Barèmes!$D59,Listes!$A$54:$E$60,5,FALSE))),(Barèmes!$E59*(VLOOKUP(Barèmes!$D59,Listes!$A$54:$E$60,3,FALSE)))+(VLOOKUP(Barèmes!$D59,Listes!$A$54:$E$60,4,FALSE))))))</f>
        <v/>
      </c>
      <c r="K59" s="91" t="str">
        <f>IF($G59="","",IF($C59=Listes!$B$31,IF(Barèmes!$E59&lt;=Listes!$B$42,(Barèmes!$E59*(VLOOKUP(Barèmes!$D59,Listes!$A$43:$E$49,2,FALSE))),IF(Barèmes!$E59&gt;Listes!$D$42,(Barèmes!$E59*(VLOOKUP(Barèmes!$D59,Listes!$A$43:$E$49,5,FALSE))),(Barèmes!$E59*(VLOOKUP(Barèmes!$D59,Listes!$A$43:$E$49,3,FALSE)))+(VLOOKUP(Barèmes!$D59,Listes!$A$43:$E$49,4,FALSE))))))</f>
        <v/>
      </c>
      <c r="L59" s="91" t="str">
        <f>IF($G59="","",IF($C59=Listes!$B$34,Listes!$I$31,IF($C59=Listes!$B$35,(VLOOKUP(Barèmes!$F59,Listes!$E$31:$F$36,2,FALSE)),IF($C59=Listes!$B$33,IF(Barèmes!$E59&lt;=Listes!$A$64,Barèmes!$E59*Listes!$A$65,IF(Barèmes!$E59&gt;Listes!$D$64,Barèmes!$E59*Listes!$D$65,((Barèmes!$E59*Listes!$B$65)+Listes!$C$65)))))))</f>
        <v/>
      </c>
      <c r="M59" s="92" t="str">
        <f t="shared" si="0"/>
        <v/>
      </c>
      <c r="N59" s="164"/>
    </row>
    <row r="60" spans="1:14" ht="20.100000000000001" customHeight="1" x14ac:dyDescent="0.25">
      <c r="A60" s="38">
        <v>55</v>
      </c>
      <c r="B60" s="135"/>
      <c r="C60" s="135"/>
      <c r="D60" s="135"/>
      <c r="E60" s="135"/>
      <c r="F60" s="135"/>
      <c r="G60" s="111" t="str">
        <f>IF(C60="","",IF(C60="","",(VLOOKUP(C60,Listes!$B$31:$C$35,2,FALSE))))</f>
        <v/>
      </c>
      <c r="H60" s="135" t="str">
        <f t="shared" si="1"/>
        <v/>
      </c>
      <c r="I60" s="92" t="str">
        <f>IF(G60="","",IF(G60="","",(VLOOKUP(G60,Listes!$C$31:$D$35,2,FALSE))))</f>
        <v/>
      </c>
      <c r="J60" s="91" t="str">
        <f>IF($G60="","",IF($C60=Listes!$B$32,IF(Barèmes!$E60&lt;=Listes!$B$53,(Barèmes!$E60*(VLOOKUP(Barèmes!$D60,Listes!$A$54:$E$60,2,FALSE))),IF(Barèmes!$E60&gt;Listes!$E$53,(Barèmes!$E60*(VLOOKUP(Barèmes!$D60,Listes!$A$54:$E$60,5,FALSE))),(Barèmes!$E60*(VLOOKUP(Barèmes!$D60,Listes!$A$54:$E$60,3,FALSE)))+(VLOOKUP(Barèmes!$D60,Listes!$A$54:$E$60,4,FALSE))))))</f>
        <v/>
      </c>
      <c r="K60" s="91" t="str">
        <f>IF($G60="","",IF($C60=Listes!$B$31,IF(Barèmes!$E60&lt;=Listes!$B$42,(Barèmes!$E60*(VLOOKUP(Barèmes!$D60,Listes!$A$43:$E$49,2,FALSE))),IF(Barèmes!$E60&gt;Listes!$D$42,(Barèmes!$E60*(VLOOKUP(Barèmes!$D60,Listes!$A$43:$E$49,5,FALSE))),(Barèmes!$E60*(VLOOKUP(Barèmes!$D60,Listes!$A$43:$E$49,3,FALSE)))+(VLOOKUP(Barèmes!$D60,Listes!$A$43:$E$49,4,FALSE))))))</f>
        <v/>
      </c>
      <c r="L60" s="91" t="str">
        <f>IF($G60="","",IF($C60=Listes!$B$34,Listes!$I$31,IF($C60=Listes!$B$35,(VLOOKUP(Barèmes!$F60,Listes!$E$31:$F$36,2,FALSE)),IF($C60=Listes!$B$33,IF(Barèmes!$E60&lt;=Listes!$A$64,Barèmes!$E60*Listes!$A$65,IF(Barèmes!$E60&gt;Listes!$D$64,Barèmes!$E60*Listes!$D$65,((Barèmes!$E60*Listes!$B$65)+Listes!$C$65)))))))</f>
        <v/>
      </c>
      <c r="M60" s="92" t="str">
        <f t="shared" si="0"/>
        <v/>
      </c>
      <c r="N60" s="164"/>
    </row>
    <row r="61" spans="1:14" ht="20.100000000000001" customHeight="1" x14ac:dyDescent="0.25">
      <c r="A61" s="38">
        <v>56</v>
      </c>
      <c r="B61" s="135"/>
      <c r="C61" s="135"/>
      <c r="D61" s="135"/>
      <c r="E61" s="135"/>
      <c r="F61" s="135"/>
      <c r="G61" s="111" t="str">
        <f>IF(C61="","",IF(C61="","",(VLOOKUP(C61,Listes!$B$31:$C$35,2,FALSE))))</f>
        <v/>
      </c>
      <c r="H61" s="135" t="str">
        <f t="shared" si="1"/>
        <v/>
      </c>
      <c r="I61" s="92" t="str">
        <f>IF(G61="","",IF(G61="","",(VLOOKUP(G61,Listes!$C$31:$D$35,2,FALSE))))</f>
        <v/>
      </c>
      <c r="J61" s="91" t="str">
        <f>IF($G61="","",IF($C61=Listes!$B$32,IF(Barèmes!$E61&lt;=Listes!$B$53,(Barèmes!$E61*(VLOOKUP(Barèmes!$D61,Listes!$A$54:$E$60,2,FALSE))),IF(Barèmes!$E61&gt;Listes!$E$53,(Barèmes!$E61*(VLOOKUP(Barèmes!$D61,Listes!$A$54:$E$60,5,FALSE))),(Barèmes!$E61*(VLOOKUP(Barèmes!$D61,Listes!$A$54:$E$60,3,FALSE)))+(VLOOKUP(Barèmes!$D61,Listes!$A$54:$E$60,4,FALSE))))))</f>
        <v/>
      </c>
      <c r="K61" s="91" t="str">
        <f>IF($G61="","",IF($C61=Listes!$B$31,IF(Barèmes!$E61&lt;=Listes!$B$42,(Barèmes!$E61*(VLOOKUP(Barèmes!$D61,Listes!$A$43:$E$49,2,FALSE))),IF(Barèmes!$E61&gt;Listes!$D$42,(Barèmes!$E61*(VLOOKUP(Barèmes!$D61,Listes!$A$43:$E$49,5,FALSE))),(Barèmes!$E61*(VLOOKUP(Barèmes!$D61,Listes!$A$43:$E$49,3,FALSE)))+(VLOOKUP(Barèmes!$D61,Listes!$A$43:$E$49,4,FALSE))))))</f>
        <v/>
      </c>
      <c r="L61" s="91" t="str">
        <f>IF($G61="","",IF($C61=Listes!$B$34,Listes!$I$31,IF($C61=Listes!$B$35,(VLOOKUP(Barèmes!$F61,Listes!$E$31:$F$36,2,FALSE)),IF($C61=Listes!$B$33,IF(Barèmes!$E61&lt;=Listes!$A$64,Barèmes!$E61*Listes!$A$65,IF(Barèmes!$E61&gt;Listes!$D$64,Barèmes!$E61*Listes!$D$65,((Barèmes!$E61*Listes!$B$65)+Listes!$C$65)))))))</f>
        <v/>
      </c>
      <c r="M61" s="92" t="str">
        <f t="shared" si="0"/>
        <v/>
      </c>
      <c r="N61" s="164"/>
    </row>
    <row r="62" spans="1:14" ht="20.100000000000001" customHeight="1" x14ac:dyDescent="0.25">
      <c r="A62" s="38">
        <v>57</v>
      </c>
      <c r="B62" s="135"/>
      <c r="C62" s="135"/>
      <c r="D62" s="135"/>
      <c r="E62" s="135"/>
      <c r="F62" s="135"/>
      <c r="G62" s="111" t="str">
        <f>IF(C62="","",IF(C62="","",(VLOOKUP(C62,Listes!$B$31:$C$35,2,FALSE))))</f>
        <v/>
      </c>
      <c r="H62" s="135" t="str">
        <f t="shared" si="1"/>
        <v/>
      </c>
      <c r="I62" s="92" t="str">
        <f>IF(G62="","",IF(G62="","",(VLOOKUP(G62,Listes!$C$31:$D$35,2,FALSE))))</f>
        <v/>
      </c>
      <c r="J62" s="91" t="str">
        <f>IF($G62="","",IF($C62=Listes!$B$32,IF(Barèmes!$E62&lt;=Listes!$B$53,(Barèmes!$E62*(VLOOKUP(Barèmes!$D62,Listes!$A$54:$E$60,2,FALSE))),IF(Barèmes!$E62&gt;Listes!$E$53,(Barèmes!$E62*(VLOOKUP(Barèmes!$D62,Listes!$A$54:$E$60,5,FALSE))),(Barèmes!$E62*(VLOOKUP(Barèmes!$D62,Listes!$A$54:$E$60,3,FALSE)))+(VLOOKUP(Barèmes!$D62,Listes!$A$54:$E$60,4,FALSE))))))</f>
        <v/>
      </c>
      <c r="K62" s="91" t="str">
        <f>IF($G62="","",IF($C62=Listes!$B$31,IF(Barèmes!$E62&lt;=Listes!$B$42,(Barèmes!$E62*(VLOOKUP(Barèmes!$D62,Listes!$A$43:$E$49,2,FALSE))),IF(Barèmes!$E62&gt;Listes!$D$42,(Barèmes!$E62*(VLOOKUP(Barèmes!$D62,Listes!$A$43:$E$49,5,FALSE))),(Barèmes!$E62*(VLOOKUP(Barèmes!$D62,Listes!$A$43:$E$49,3,FALSE)))+(VLOOKUP(Barèmes!$D62,Listes!$A$43:$E$49,4,FALSE))))))</f>
        <v/>
      </c>
      <c r="L62" s="91" t="str">
        <f>IF($G62="","",IF($C62=Listes!$B$34,Listes!$I$31,IF($C62=Listes!$B$35,(VLOOKUP(Barèmes!$F62,Listes!$E$31:$F$36,2,FALSE)),IF($C62=Listes!$B$33,IF(Barèmes!$E62&lt;=Listes!$A$64,Barèmes!$E62*Listes!$A$65,IF(Barèmes!$E62&gt;Listes!$D$64,Barèmes!$E62*Listes!$D$65,((Barèmes!$E62*Listes!$B$65)+Listes!$C$65)))))))</f>
        <v/>
      </c>
      <c r="M62" s="92" t="str">
        <f t="shared" si="0"/>
        <v/>
      </c>
      <c r="N62" s="164"/>
    </row>
    <row r="63" spans="1:14" ht="20.100000000000001" customHeight="1" x14ac:dyDescent="0.25">
      <c r="A63" s="38">
        <v>58</v>
      </c>
      <c r="B63" s="135"/>
      <c r="C63" s="135"/>
      <c r="D63" s="135"/>
      <c r="E63" s="135"/>
      <c r="F63" s="135"/>
      <c r="G63" s="111" t="str">
        <f>IF(C63="","",IF(C63="","",(VLOOKUP(C63,Listes!$B$31:$C$35,2,FALSE))))</f>
        <v/>
      </c>
      <c r="H63" s="135" t="str">
        <f t="shared" si="1"/>
        <v/>
      </c>
      <c r="I63" s="92" t="str">
        <f>IF(G63="","",IF(G63="","",(VLOOKUP(G63,Listes!$C$31:$D$35,2,FALSE))))</f>
        <v/>
      </c>
      <c r="J63" s="91" t="str">
        <f>IF($G63="","",IF($C63=Listes!$B$32,IF(Barèmes!$E63&lt;=Listes!$B$53,(Barèmes!$E63*(VLOOKUP(Barèmes!$D63,Listes!$A$54:$E$60,2,FALSE))),IF(Barèmes!$E63&gt;Listes!$E$53,(Barèmes!$E63*(VLOOKUP(Barèmes!$D63,Listes!$A$54:$E$60,5,FALSE))),(Barèmes!$E63*(VLOOKUP(Barèmes!$D63,Listes!$A$54:$E$60,3,FALSE)))+(VLOOKUP(Barèmes!$D63,Listes!$A$54:$E$60,4,FALSE))))))</f>
        <v/>
      </c>
      <c r="K63" s="91" t="str">
        <f>IF($G63="","",IF($C63=Listes!$B$31,IF(Barèmes!$E63&lt;=Listes!$B$42,(Barèmes!$E63*(VLOOKUP(Barèmes!$D63,Listes!$A$43:$E$49,2,FALSE))),IF(Barèmes!$E63&gt;Listes!$D$42,(Barèmes!$E63*(VLOOKUP(Barèmes!$D63,Listes!$A$43:$E$49,5,FALSE))),(Barèmes!$E63*(VLOOKUP(Barèmes!$D63,Listes!$A$43:$E$49,3,FALSE)))+(VLOOKUP(Barèmes!$D63,Listes!$A$43:$E$49,4,FALSE))))))</f>
        <v/>
      </c>
      <c r="L63" s="91" t="str">
        <f>IF($G63="","",IF($C63=Listes!$B$34,Listes!$I$31,IF($C63=Listes!$B$35,(VLOOKUP(Barèmes!$F63,Listes!$E$31:$F$36,2,FALSE)),IF($C63=Listes!$B$33,IF(Barèmes!$E63&lt;=Listes!$A$64,Barèmes!$E63*Listes!$A$65,IF(Barèmes!$E63&gt;Listes!$D$64,Barèmes!$E63*Listes!$D$65,((Barèmes!$E63*Listes!$B$65)+Listes!$C$65)))))))</f>
        <v/>
      </c>
      <c r="M63" s="92" t="str">
        <f t="shared" si="0"/>
        <v/>
      </c>
      <c r="N63" s="164"/>
    </row>
    <row r="64" spans="1:14" ht="20.100000000000001" customHeight="1" x14ac:dyDescent="0.25">
      <c r="A64" s="38">
        <v>59</v>
      </c>
      <c r="B64" s="135"/>
      <c r="C64" s="135"/>
      <c r="D64" s="135"/>
      <c r="E64" s="135"/>
      <c r="F64" s="135"/>
      <c r="G64" s="111" t="str">
        <f>IF(C64="","",IF(C64="","",(VLOOKUP(C64,Listes!$B$31:$C$35,2,FALSE))))</f>
        <v/>
      </c>
      <c r="H64" s="135" t="str">
        <f t="shared" si="1"/>
        <v/>
      </c>
      <c r="I64" s="92" t="str">
        <f>IF(G64="","",IF(G64="","",(VLOOKUP(G64,Listes!$C$31:$D$35,2,FALSE))))</f>
        <v/>
      </c>
      <c r="J64" s="91" t="str">
        <f>IF($G64="","",IF($C64=Listes!$B$32,IF(Barèmes!$E64&lt;=Listes!$B$53,(Barèmes!$E64*(VLOOKUP(Barèmes!$D64,Listes!$A$54:$E$60,2,FALSE))),IF(Barèmes!$E64&gt;Listes!$E$53,(Barèmes!$E64*(VLOOKUP(Barèmes!$D64,Listes!$A$54:$E$60,5,FALSE))),(Barèmes!$E64*(VLOOKUP(Barèmes!$D64,Listes!$A$54:$E$60,3,FALSE)))+(VLOOKUP(Barèmes!$D64,Listes!$A$54:$E$60,4,FALSE))))))</f>
        <v/>
      </c>
      <c r="K64" s="91" t="str">
        <f>IF($G64="","",IF($C64=Listes!$B$31,IF(Barèmes!$E64&lt;=Listes!$B$42,(Barèmes!$E64*(VLOOKUP(Barèmes!$D64,Listes!$A$43:$E$49,2,FALSE))),IF(Barèmes!$E64&gt;Listes!$D$42,(Barèmes!$E64*(VLOOKUP(Barèmes!$D64,Listes!$A$43:$E$49,5,FALSE))),(Barèmes!$E64*(VLOOKUP(Barèmes!$D64,Listes!$A$43:$E$49,3,FALSE)))+(VLOOKUP(Barèmes!$D64,Listes!$A$43:$E$49,4,FALSE))))))</f>
        <v/>
      </c>
      <c r="L64" s="91" t="str">
        <f>IF($G64="","",IF($C64=Listes!$B$34,Listes!$I$31,IF($C64=Listes!$B$35,(VLOOKUP(Barèmes!$F64,Listes!$E$31:$F$36,2,FALSE)),IF($C64=Listes!$B$33,IF(Barèmes!$E64&lt;=Listes!$A$64,Barèmes!$E64*Listes!$A$65,IF(Barèmes!$E64&gt;Listes!$D$64,Barèmes!$E64*Listes!$D$65,((Barèmes!$E64*Listes!$B$65)+Listes!$C$65)))))))</f>
        <v/>
      </c>
      <c r="M64" s="92" t="str">
        <f t="shared" si="0"/>
        <v/>
      </c>
      <c r="N64" s="164"/>
    </row>
    <row r="65" spans="1:14" ht="20.100000000000001" customHeight="1" x14ac:dyDescent="0.25">
      <c r="A65" s="38">
        <v>60</v>
      </c>
      <c r="B65" s="135"/>
      <c r="C65" s="135"/>
      <c r="D65" s="135"/>
      <c r="E65" s="135"/>
      <c r="F65" s="135"/>
      <c r="G65" s="111" t="str">
        <f>IF(C65="","",IF(C65="","",(VLOOKUP(C65,Listes!$B$31:$C$35,2,FALSE))))</f>
        <v/>
      </c>
      <c r="H65" s="135" t="str">
        <f t="shared" si="1"/>
        <v/>
      </c>
      <c r="I65" s="92" t="str">
        <f>IF(G65="","",IF(G65="","",(VLOOKUP(G65,Listes!$C$31:$D$35,2,FALSE))))</f>
        <v/>
      </c>
      <c r="J65" s="91" t="str">
        <f>IF($G65="","",IF($C65=Listes!$B$32,IF(Barèmes!$E65&lt;=Listes!$B$53,(Barèmes!$E65*(VLOOKUP(Barèmes!$D65,Listes!$A$54:$E$60,2,FALSE))),IF(Barèmes!$E65&gt;Listes!$E$53,(Barèmes!$E65*(VLOOKUP(Barèmes!$D65,Listes!$A$54:$E$60,5,FALSE))),(Barèmes!$E65*(VLOOKUP(Barèmes!$D65,Listes!$A$54:$E$60,3,FALSE)))+(VLOOKUP(Barèmes!$D65,Listes!$A$54:$E$60,4,FALSE))))))</f>
        <v/>
      </c>
      <c r="K65" s="91" t="str">
        <f>IF($G65="","",IF($C65=Listes!$B$31,IF(Barèmes!$E65&lt;=Listes!$B$42,(Barèmes!$E65*(VLOOKUP(Barèmes!$D65,Listes!$A$43:$E$49,2,FALSE))),IF(Barèmes!$E65&gt;Listes!$D$42,(Barèmes!$E65*(VLOOKUP(Barèmes!$D65,Listes!$A$43:$E$49,5,FALSE))),(Barèmes!$E65*(VLOOKUP(Barèmes!$D65,Listes!$A$43:$E$49,3,FALSE)))+(VLOOKUP(Barèmes!$D65,Listes!$A$43:$E$49,4,FALSE))))))</f>
        <v/>
      </c>
      <c r="L65" s="91" t="str">
        <f>IF($G65="","",IF($C65=Listes!$B$34,Listes!$I$31,IF($C65=Listes!$B$35,(VLOOKUP(Barèmes!$F65,Listes!$E$31:$F$36,2,FALSE)),IF($C65=Listes!$B$33,IF(Barèmes!$E65&lt;=Listes!$A$64,Barèmes!$E65*Listes!$A$65,IF(Barèmes!$E65&gt;Listes!$D$64,Barèmes!$E65*Listes!$D$65,((Barèmes!$E65*Listes!$B$65)+Listes!$C$65)))))))</f>
        <v/>
      </c>
      <c r="M65" s="92" t="str">
        <f t="shared" si="0"/>
        <v/>
      </c>
      <c r="N65" s="164"/>
    </row>
    <row r="66" spans="1:14" ht="20.100000000000001" customHeight="1" x14ac:dyDescent="0.25">
      <c r="A66" s="38">
        <v>61</v>
      </c>
      <c r="B66" s="135"/>
      <c r="C66" s="135"/>
      <c r="D66" s="135"/>
      <c r="E66" s="135"/>
      <c r="F66" s="135"/>
      <c r="G66" s="111" t="str">
        <f>IF(C66="","",IF(C66="","",(VLOOKUP(C66,Listes!$B$31:$C$35,2,FALSE))))</f>
        <v/>
      </c>
      <c r="H66" s="135" t="str">
        <f t="shared" si="1"/>
        <v/>
      </c>
      <c r="I66" s="92" t="str">
        <f>IF(G66="","",IF(G66="","",(VLOOKUP(G66,Listes!$C$31:$D$35,2,FALSE))))</f>
        <v/>
      </c>
      <c r="J66" s="91" t="str">
        <f>IF($G66="","",IF($C66=Listes!$B$32,IF(Barèmes!$E66&lt;=Listes!$B$53,(Barèmes!$E66*(VLOOKUP(Barèmes!$D66,Listes!$A$54:$E$60,2,FALSE))),IF(Barèmes!$E66&gt;Listes!$E$53,(Barèmes!$E66*(VLOOKUP(Barèmes!$D66,Listes!$A$54:$E$60,5,FALSE))),(Barèmes!$E66*(VLOOKUP(Barèmes!$D66,Listes!$A$54:$E$60,3,FALSE)))+(VLOOKUP(Barèmes!$D66,Listes!$A$54:$E$60,4,FALSE))))))</f>
        <v/>
      </c>
      <c r="K66" s="91" t="str">
        <f>IF($G66="","",IF($C66=Listes!$B$31,IF(Barèmes!$E66&lt;=Listes!$B$42,(Barèmes!$E66*(VLOOKUP(Barèmes!$D66,Listes!$A$43:$E$49,2,FALSE))),IF(Barèmes!$E66&gt;Listes!$D$42,(Barèmes!$E66*(VLOOKUP(Barèmes!$D66,Listes!$A$43:$E$49,5,FALSE))),(Barèmes!$E66*(VLOOKUP(Barèmes!$D66,Listes!$A$43:$E$49,3,FALSE)))+(VLOOKUP(Barèmes!$D66,Listes!$A$43:$E$49,4,FALSE))))))</f>
        <v/>
      </c>
      <c r="L66" s="91" t="str">
        <f>IF($G66="","",IF($C66=Listes!$B$34,Listes!$I$31,IF($C66=Listes!$B$35,(VLOOKUP(Barèmes!$F66,Listes!$E$31:$F$36,2,FALSE)),IF($C66=Listes!$B$33,IF(Barèmes!$E66&lt;=Listes!$A$64,Barèmes!$E66*Listes!$A$65,IF(Barèmes!$E66&gt;Listes!$D$64,Barèmes!$E66*Listes!$D$65,((Barèmes!$E66*Listes!$B$65)+Listes!$C$65)))))))</f>
        <v/>
      </c>
      <c r="M66" s="92" t="str">
        <f t="shared" si="0"/>
        <v/>
      </c>
      <c r="N66" s="164"/>
    </row>
    <row r="67" spans="1:14" ht="20.100000000000001" customHeight="1" x14ac:dyDescent="0.25">
      <c r="A67" s="38">
        <v>62</v>
      </c>
      <c r="B67" s="135"/>
      <c r="C67" s="135"/>
      <c r="D67" s="135"/>
      <c r="E67" s="135"/>
      <c r="F67" s="135"/>
      <c r="G67" s="111" t="str">
        <f>IF(C67="","",IF(C67="","",(VLOOKUP(C67,Listes!$B$31:$C$35,2,FALSE))))</f>
        <v/>
      </c>
      <c r="H67" s="135" t="str">
        <f t="shared" si="1"/>
        <v/>
      </c>
      <c r="I67" s="92" t="str">
        <f>IF(G67="","",IF(G67="","",(VLOOKUP(G67,Listes!$C$31:$D$35,2,FALSE))))</f>
        <v/>
      </c>
      <c r="J67" s="91" t="str">
        <f>IF($G67="","",IF($C67=Listes!$B$32,IF(Barèmes!$E67&lt;=Listes!$B$53,(Barèmes!$E67*(VLOOKUP(Barèmes!$D67,Listes!$A$54:$E$60,2,FALSE))),IF(Barèmes!$E67&gt;Listes!$E$53,(Barèmes!$E67*(VLOOKUP(Barèmes!$D67,Listes!$A$54:$E$60,5,FALSE))),(Barèmes!$E67*(VLOOKUP(Barèmes!$D67,Listes!$A$54:$E$60,3,FALSE)))+(VLOOKUP(Barèmes!$D67,Listes!$A$54:$E$60,4,FALSE))))))</f>
        <v/>
      </c>
      <c r="K67" s="91" t="str">
        <f>IF($G67="","",IF($C67=Listes!$B$31,IF(Barèmes!$E67&lt;=Listes!$B$42,(Barèmes!$E67*(VLOOKUP(Barèmes!$D67,Listes!$A$43:$E$49,2,FALSE))),IF(Barèmes!$E67&gt;Listes!$D$42,(Barèmes!$E67*(VLOOKUP(Barèmes!$D67,Listes!$A$43:$E$49,5,FALSE))),(Barèmes!$E67*(VLOOKUP(Barèmes!$D67,Listes!$A$43:$E$49,3,FALSE)))+(VLOOKUP(Barèmes!$D67,Listes!$A$43:$E$49,4,FALSE))))))</f>
        <v/>
      </c>
      <c r="L67" s="91" t="str">
        <f>IF($G67="","",IF($C67=Listes!$B$34,Listes!$I$31,IF($C67=Listes!$B$35,(VLOOKUP(Barèmes!$F67,Listes!$E$31:$F$36,2,FALSE)),IF($C67=Listes!$B$33,IF(Barèmes!$E67&lt;=Listes!$A$64,Barèmes!$E67*Listes!$A$65,IF(Barèmes!$E67&gt;Listes!$D$64,Barèmes!$E67*Listes!$D$65,((Barèmes!$E67*Listes!$B$65)+Listes!$C$65)))))))</f>
        <v/>
      </c>
      <c r="M67" s="92" t="str">
        <f t="shared" si="0"/>
        <v/>
      </c>
      <c r="N67" s="164"/>
    </row>
    <row r="68" spans="1:14" ht="20.100000000000001" customHeight="1" x14ac:dyDescent="0.25">
      <c r="A68" s="38">
        <v>63</v>
      </c>
      <c r="B68" s="135"/>
      <c r="C68" s="135"/>
      <c r="D68" s="135"/>
      <c r="E68" s="135"/>
      <c r="F68" s="135"/>
      <c r="G68" s="111" t="str">
        <f>IF(C68="","",IF(C68="","",(VLOOKUP(C68,Listes!$B$31:$C$35,2,FALSE))))</f>
        <v/>
      </c>
      <c r="H68" s="135" t="str">
        <f t="shared" si="1"/>
        <v/>
      </c>
      <c r="I68" s="92" t="str">
        <f>IF(G68="","",IF(G68="","",(VLOOKUP(G68,Listes!$C$31:$D$35,2,FALSE))))</f>
        <v/>
      </c>
      <c r="J68" s="91" t="str">
        <f>IF($G68="","",IF($C68=Listes!$B$32,IF(Barèmes!$E68&lt;=Listes!$B$53,(Barèmes!$E68*(VLOOKUP(Barèmes!$D68,Listes!$A$54:$E$60,2,FALSE))),IF(Barèmes!$E68&gt;Listes!$E$53,(Barèmes!$E68*(VLOOKUP(Barèmes!$D68,Listes!$A$54:$E$60,5,FALSE))),(Barèmes!$E68*(VLOOKUP(Barèmes!$D68,Listes!$A$54:$E$60,3,FALSE)))+(VLOOKUP(Barèmes!$D68,Listes!$A$54:$E$60,4,FALSE))))))</f>
        <v/>
      </c>
      <c r="K68" s="91" t="str">
        <f>IF($G68="","",IF($C68=Listes!$B$31,IF(Barèmes!$E68&lt;=Listes!$B$42,(Barèmes!$E68*(VLOOKUP(Barèmes!$D68,Listes!$A$43:$E$49,2,FALSE))),IF(Barèmes!$E68&gt;Listes!$D$42,(Barèmes!$E68*(VLOOKUP(Barèmes!$D68,Listes!$A$43:$E$49,5,FALSE))),(Barèmes!$E68*(VLOOKUP(Barèmes!$D68,Listes!$A$43:$E$49,3,FALSE)))+(VLOOKUP(Barèmes!$D68,Listes!$A$43:$E$49,4,FALSE))))))</f>
        <v/>
      </c>
      <c r="L68" s="91" t="str">
        <f>IF($G68="","",IF($C68=Listes!$B$34,Listes!$I$31,IF($C68=Listes!$B$35,(VLOOKUP(Barèmes!$F68,Listes!$E$31:$F$36,2,FALSE)),IF($C68=Listes!$B$33,IF(Barèmes!$E68&lt;=Listes!$A$64,Barèmes!$E68*Listes!$A$65,IF(Barèmes!$E68&gt;Listes!$D$64,Barèmes!$E68*Listes!$D$65,((Barèmes!$E68*Listes!$B$65)+Listes!$C$65)))))))</f>
        <v/>
      </c>
      <c r="M68" s="92" t="str">
        <f t="shared" si="0"/>
        <v/>
      </c>
      <c r="N68" s="164"/>
    </row>
    <row r="69" spans="1:14" ht="20.100000000000001" customHeight="1" x14ac:dyDescent="0.25">
      <c r="A69" s="38">
        <v>64</v>
      </c>
      <c r="B69" s="135"/>
      <c r="C69" s="135"/>
      <c r="D69" s="135"/>
      <c r="E69" s="135"/>
      <c r="F69" s="135"/>
      <c r="G69" s="111" t="str">
        <f>IF(C69="","",IF(C69="","",(VLOOKUP(C69,Listes!$B$31:$C$35,2,FALSE))))</f>
        <v/>
      </c>
      <c r="H69" s="135" t="str">
        <f t="shared" si="1"/>
        <v/>
      </c>
      <c r="I69" s="92" t="str">
        <f>IF(G69="","",IF(G69="","",(VLOOKUP(G69,Listes!$C$31:$D$35,2,FALSE))))</f>
        <v/>
      </c>
      <c r="J69" s="91" t="str">
        <f>IF($G69="","",IF($C69=Listes!$B$32,IF(Barèmes!$E69&lt;=Listes!$B$53,(Barèmes!$E69*(VLOOKUP(Barèmes!$D69,Listes!$A$54:$E$60,2,FALSE))),IF(Barèmes!$E69&gt;Listes!$E$53,(Barèmes!$E69*(VLOOKUP(Barèmes!$D69,Listes!$A$54:$E$60,5,FALSE))),(Barèmes!$E69*(VLOOKUP(Barèmes!$D69,Listes!$A$54:$E$60,3,FALSE)))+(VLOOKUP(Barèmes!$D69,Listes!$A$54:$E$60,4,FALSE))))))</f>
        <v/>
      </c>
      <c r="K69" s="91" t="str">
        <f>IF($G69="","",IF($C69=Listes!$B$31,IF(Barèmes!$E69&lt;=Listes!$B$42,(Barèmes!$E69*(VLOOKUP(Barèmes!$D69,Listes!$A$43:$E$49,2,FALSE))),IF(Barèmes!$E69&gt;Listes!$D$42,(Barèmes!$E69*(VLOOKUP(Barèmes!$D69,Listes!$A$43:$E$49,5,FALSE))),(Barèmes!$E69*(VLOOKUP(Barèmes!$D69,Listes!$A$43:$E$49,3,FALSE)))+(VLOOKUP(Barèmes!$D69,Listes!$A$43:$E$49,4,FALSE))))))</f>
        <v/>
      </c>
      <c r="L69" s="91" t="str">
        <f>IF($G69="","",IF($C69=Listes!$B$34,Listes!$I$31,IF($C69=Listes!$B$35,(VLOOKUP(Barèmes!$F69,Listes!$E$31:$F$36,2,FALSE)),IF($C69=Listes!$B$33,IF(Barèmes!$E69&lt;=Listes!$A$64,Barèmes!$E69*Listes!$A$65,IF(Barèmes!$E69&gt;Listes!$D$64,Barèmes!$E69*Listes!$D$65,((Barèmes!$E69*Listes!$B$65)+Listes!$C$65)))))))</f>
        <v/>
      </c>
      <c r="M69" s="92" t="str">
        <f t="shared" si="0"/>
        <v/>
      </c>
      <c r="N69" s="164"/>
    </row>
    <row r="70" spans="1:14" ht="20.100000000000001" customHeight="1" x14ac:dyDescent="0.25">
      <c r="A70" s="38">
        <v>65</v>
      </c>
      <c r="B70" s="135"/>
      <c r="C70" s="135"/>
      <c r="D70" s="135"/>
      <c r="E70" s="135"/>
      <c r="F70" s="135"/>
      <c r="G70" s="111" t="str">
        <f>IF(C70="","",IF(C70="","",(VLOOKUP(C70,Listes!$B$31:$C$35,2,FALSE))))</f>
        <v/>
      </c>
      <c r="H70" s="135" t="str">
        <f t="shared" si="1"/>
        <v/>
      </c>
      <c r="I70" s="92" t="str">
        <f>IF(G70="","",IF(G70="","",(VLOOKUP(G70,Listes!$C$31:$D$35,2,FALSE))))</f>
        <v/>
      </c>
      <c r="J70" s="91" t="str">
        <f>IF($G70="","",IF($C70=Listes!$B$32,IF(Barèmes!$E70&lt;=Listes!$B$53,(Barèmes!$E70*(VLOOKUP(Barèmes!$D70,Listes!$A$54:$E$60,2,FALSE))),IF(Barèmes!$E70&gt;Listes!$E$53,(Barèmes!$E70*(VLOOKUP(Barèmes!$D70,Listes!$A$54:$E$60,5,FALSE))),(Barèmes!$E70*(VLOOKUP(Barèmes!$D70,Listes!$A$54:$E$60,3,FALSE)))+(VLOOKUP(Barèmes!$D70,Listes!$A$54:$E$60,4,FALSE))))))</f>
        <v/>
      </c>
      <c r="K70" s="91" t="str">
        <f>IF($G70="","",IF($C70=Listes!$B$31,IF(Barèmes!$E70&lt;=Listes!$B$42,(Barèmes!$E70*(VLOOKUP(Barèmes!$D70,Listes!$A$43:$E$49,2,FALSE))),IF(Barèmes!$E70&gt;Listes!$D$42,(Barèmes!$E70*(VLOOKUP(Barèmes!$D70,Listes!$A$43:$E$49,5,FALSE))),(Barèmes!$E70*(VLOOKUP(Barèmes!$D70,Listes!$A$43:$E$49,3,FALSE)))+(VLOOKUP(Barèmes!$D70,Listes!$A$43:$E$49,4,FALSE))))))</f>
        <v/>
      </c>
      <c r="L70" s="91" t="str">
        <f>IF($G70="","",IF($C70=Listes!$B$34,Listes!$I$31,IF($C70=Listes!$B$35,(VLOOKUP(Barèmes!$F70,Listes!$E$31:$F$36,2,FALSE)),IF($C70=Listes!$B$33,IF(Barèmes!$E70&lt;=Listes!$A$64,Barèmes!$E70*Listes!$A$65,IF(Barèmes!$E70&gt;Listes!$D$64,Barèmes!$E70*Listes!$D$65,((Barèmes!$E70*Listes!$B$65)+Listes!$C$65)))))))</f>
        <v/>
      </c>
      <c r="M70" s="92" t="str">
        <f t="shared" si="0"/>
        <v/>
      </c>
      <c r="N70" s="164"/>
    </row>
    <row r="71" spans="1:14" ht="20.100000000000001" customHeight="1" x14ac:dyDescent="0.25">
      <c r="A71" s="38">
        <v>66</v>
      </c>
      <c r="B71" s="135"/>
      <c r="C71" s="135"/>
      <c r="D71" s="135"/>
      <c r="E71" s="135"/>
      <c r="F71" s="135"/>
      <c r="G71" s="111" t="str">
        <f>IF(C71="","",IF(C71="","",(VLOOKUP(C71,Listes!$B$31:$C$35,2,FALSE))))</f>
        <v/>
      </c>
      <c r="H71" s="135" t="str">
        <f t="shared" ref="H71:H134" si="2">IF(G71="Frais de déplacement (barèmes kilométriques) ",1,"")</f>
        <v/>
      </c>
      <c r="I71" s="92" t="str">
        <f>IF(G71="","",IF(G71="","",(VLOOKUP(G71,Listes!$C$31:$D$35,2,FALSE))))</f>
        <v/>
      </c>
      <c r="J71" s="91" t="str">
        <f>IF($G71="","",IF($C71=Listes!$B$32,IF(Barèmes!$E71&lt;=Listes!$B$53,(Barèmes!$E71*(VLOOKUP(Barèmes!$D71,Listes!$A$54:$E$60,2,FALSE))),IF(Barèmes!$E71&gt;Listes!$E$53,(Barèmes!$E71*(VLOOKUP(Barèmes!$D71,Listes!$A$54:$E$60,5,FALSE))),(Barèmes!$E71*(VLOOKUP(Barèmes!$D71,Listes!$A$54:$E$60,3,FALSE)))+(VLOOKUP(Barèmes!$D71,Listes!$A$54:$E$60,4,FALSE))))))</f>
        <v/>
      </c>
      <c r="K71" s="91" t="str">
        <f>IF($G71="","",IF($C71=Listes!$B$31,IF(Barèmes!$E71&lt;=Listes!$B$42,(Barèmes!$E71*(VLOOKUP(Barèmes!$D71,Listes!$A$43:$E$49,2,FALSE))),IF(Barèmes!$E71&gt;Listes!$D$42,(Barèmes!$E71*(VLOOKUP(Barèmes!$D71,Listes!$A$43:$E$49,5,FALSE))),(Barèmes!$E71*(VLOOKUP(Barèmes!$D71,Listes!$A$43:$E$49,3,FALSE)))+(VLOOKUP(Barèmes!$D71,Listes!$A$43:$E$49,4,FALSE))))))</f>
        <v/>
      </c>
      <c r="L71" s="91" t="str">
        <f>IF($G71="","",IF($C71=Listes!$B$34,Listes!$I$31,IF($C71=Listes!$B$35,(VLOOKUP(Barèmes!$F71,Listes!$E$31:$F$36,2,FALSE)),IF($C71=Listes!$B$33,IF(Barèmes!$E71&lt;=Listes!$A$64,Barèmes!$E71*Listes!$A$65,IF(Barèmes!$E71&gt;Listes!$D$64,Barèmes!$E71*Listes!$D$65,((Barèmes!$E71*Listes!$B$65)+Listes!$C$65)))))))</f>
        <v/>
      </c>
      <c r="M71" s="92" t="str">
        <f t="shared" ref="M71:M134" si="3">IF($H71="","",($L71+$K71+$J71)*$H71)</f>
        <v/>
      </c>
      <c r="N71" s="164"/>
    </row>
    <row r="72" spans="1:14" ht="20.100000000000001" customHeight="1" x14ac:dyDescent="0.25">
      <c r="A72" s="38">
        <v>67</v>
      </c>
      <c r="B72" s="135"/>
      <c r="C72" s="135"/>
      <c r="D72" s="135"/>
      <c r="E72" s="135"/>
      <c r="F72" s="135"/>
      <c r="G72" s="111" t="str">
        <f>IF(C72="","",IF(C72="","",(VLOOKUP(C72,Listes!$B$31:$C$35,2,FALSE))))</f>
        <v/>
      </c>
      <c r="H72" s="135" t="str">
        <f t="shared" si="2"/>
        <v/>
      </c>
      <c r="I72" s="92" t="str">
        <f>IF(G72="","",IF(G72="","",(VLOOKUP(G72,Listes!$C$31:$D$35,2,FALSE))))</f>
        <v/>
      </c>
      <c r="J72" s="91" t="str">
        <f>IF($G72="","",IF($C72=Listes!$B$32,IF(Barèmes!$E72&lt;=Listes!$B$53,(Barèmes!$E72*(VLOOKUP(Barèmes!$D72,Listes!$A$54:$E$60,2,FALSE))),IF(Barèmes!$E72&gt;Listes!$E$53,(Barèmes!$E72*(VLOOKUP(Barèmes!$D72,Listes!$A$54:$E$60,5,FALSE))),(Barèmes!$E72*(VLOOKUP(Barèmes!$D72,Listes!$A$54:$E$60,3,FALSE)))+(VLOOKUP(Barèmes!$D72,Listes!$A$54:$E$60,4,FALSE))))))</f>
        <v/>
      </c>
      <c r="K72" s="91" t="str">
        <f>IF($G72="","",IF($C72=Listes!$B$31,IF(Barèmes!$E72&lt;=Listes!$B$42,(Barèmes!$E72*(VLOOKUP(Barèmes!$D72,Listes!$A$43:$E$49,2,FALSE))),IF(Barèmes!$E72&gt;Listes!$D$42,(Barèmes!$E72*(VLOOKUP(Barèmes!$D72,Listes!$A$43:$E$49,5,FALSE))),(Barèmes!$E72*(VLOOKUP(Barèmes!$D72,Listes!$A$43:$E$49,3,FALSE)))+(VLOOKUP(Barèmes!$D72,Listes!$A$43:$E$49,4,FALSE))))))</f>
        <v/>
      </c>
      <c r="L72" s="91" t="str">
        <f>IF($G72="","",IF($C72=Listes!$B$34,Listes!$I$31,IF($C72=Listes!$B$35,(VLOOKUP(Barèmes!$F72,Listes!$E$31:$F$36,2,FALSE)),IF($C72=Listes!$B$33,IF(Barèmes!$E72&lt;=Listes!$A$64,Barèmes!$E72*Listes!$A$65,IF(Barèmes!$E72&gt;Listes!$D$64,Barèmes!$E72*Listes!$D$65,((Barèmes!$E72*Listes!$B$65)+Listes!$C$65)))))))</f>
        <v/>
      </c>
      <c r="M72" s="92" t="str">
        <f t="shared" si="3"/>
        <v/>
      </c>
      <c r="N72" s="164"/>
    </row>
    <row r="73" spans="1:14" ht="20.100000000000001" customHeight="1" x14ac:dyDescent="0.25">
      <c r="A73" s="38">
        <v>68</v>
      </c>
      <c r="B73" s="135"/>
      <c r="C73" s="135"/>
      <c r="D73" s="135"/>
      <c r="E73" s="135"/>
      <c r="F73" s="135"/>
      <c r="G73" s="111" t="str">
        <f>IF(C73="","",IF(C73="","",(VLOOKUP(C73,Listes!$B$31:$C$35,2,FALSE))))</f>
        <v/>
      </c>
      <c r="H73" s="135" t="str">
        <f t="shared" si="2"/>
        <v/>
      </c>
      <c r="I73" s="92" t="str">
        <f>IF(G73="","",IF(G73="","",(VLOOKUP(G73,Listes!$C$31:$D$35,2,FALSE))))</f>
        <v/>
      </c>
      <c r="J73" s="91" t="str">
        <f>IF($G73="","",IF($C73=Listes!$B$32,IF(Barèmes!$E73&lt;=Listes!$B$53,(Barèmes!$E73*(VLOOKUP(Barèmes!$D73,Listes!$A$54:$E$60,2,FALSE))),IF(Barèmes!$E73&gt;Listes!$E$53,(Barèmes!$E73*(VLOOKUP(Barèmes!$D73,Listes!$A$54:$E$60,5,FALSE))),(Barèmes!$E73*(VLOOKUP(Barèmes!$D73,Listes!$A$54:$E$60,3,FALSE)))+(VLOOKUP(Barèmes!$D73,Listes!$A$54:$E$60,4,FALSE))))))</f>
        <v/>
      </c>
      <c r="K73" s="91" t="str">
        <f>IF($G73="","",IF($C73=Listes!$B$31,IF(Barèmes!$E73&lt;=Listes!$B$42,(Barèmes!$E73*(VLOOKUP(Barèmes!$D73,Listes!$A$43:$E$49,2,FALSE))),IF(Barèmes!$E73&gt;Listes!$D$42,(Barèmes!$E73*(VLOOKUP(Barèmes!$D73,Listes!$A$43:$E$49,5,FALSE))),(Barèmes!$E73*(VLOOKUP(Barèmes!$D73,Listes!$A$43:$E$49,3,FALSE)))+(VLOOKUP(Barèmes!$D73,Listes!$A$43:$E$49,4,FALSE))))))</f>
        <v/>
      </c>
      <c r="L73" s="91" t="str">
        <f>IF($G73="","",IF($C73=Listes!$B$34,Listes!$I$31,IF($C73=Listes!$B$35,(VLOOKUP(Barèmes!$F73,Listes!$E$31:$F$36,2,FALSE)),IF($C73=Listes!$B$33,IF(Barèmes!$E73&lt;=Listes!$A$64,Barèmes!$E73*Listes!$A$65,IF(Barèmes!$E73&gt;Listes!$D$64,Barèmes!$E73*Listes!$D$65,((Barèmes!$E73*Listes!$B$65)+Listes!$C$65)))))))</f>
        <v/>
      </c>
      <c r="M73" s="92" t="str">
        <f t="shared" si="3"/>
        <v/>
      </c>
      <c r="N73" s="164"/>
    </row>
    <row r="74" spans="1:14" ht="20.100000000000001" customHeight="1" x14ac:dyDescent="0.25">
      <c r="A74" s="38">
        <v>69</v>
      </c>
      <c r="B74" s="135"/>
      <c r="C74" s="135"/>
      <c r="D74" s="135"/>
      <c r="E74" s="135"/>
      <c r="F74" s="135"/>
      <c r="G74" s="111" t="str">
        <f>IF(C74="","",IF(C74="","",(VLOOKUP(C74,Listes!$B$31:$C$35,2,FALSE))))</f>
        <v/>
      </c>
      <c r="H74" s="135" t="str">
        <f t="shared" si="2"/>
        <v/>
      </c>
      <c r="I74" s="92" t="str">
        <f>IF(G74="","",IF(G74="","",(VLOOKUP(G74,Listes!$C$31:$D$35,2,FALSE))))</f>
        <v/>
      </c>
      <c r="J74" s="91" t="str">
        <f>IF($G74="","",IF($C74=Listes!$B$32,IF(Barèmes!$E74&lt;=Listes!$B$53,(Barèmes!$E74*(VLOOKUP(Barèmes!$D74,Listes!$A$54:$E$60,2,FALSE))),IF(Barèmes!$E74&gt;Listes!$E$53,(Barèmes!$E74*(VLOOKUP(Barèmes!$D74,Listes!$A$54:$E$60,5,FALSE))),(Barèmes!$E74*(VLOOKUP(Barèmes!$D74,Listes!$A$54:$E$60,3,FALSE)))+(VLOOKUP(Barèmes!$D74,Listes!$A$54:$E$60,4,FALSE))))))</f>
        <v/>
      </c>
      <c r="K74" s="91" t="str">
        <f>IF($G74="","",IF($C74=Listes!$B$31,IF(Barèmes!$E74&lt;=Listes!$B$42,(Barèmes!$E74*(VLOOKUP(Barèmes!$D74,Listes!$A$43:$E$49,2,FALSE))),IF(Barèmes!$E74&gt;Listes!$D$42,(Barèmes!$E74*(VLOOKUP(Barèmes!$D74,Listes!$A$43:$E$49,5,FALSE))),(Barèmes!$E74*(VLOOKUP(Barèmes!$D74,Listes!$A$43:$E$49,3,FALSE)))+(VLOOKUP(Barèmes!$D74,Listes!$A$43:$E$49,4,FALSE))))))</f>
        <v/>
      </c>
      <c r="L74" s="91" t="str">
        <f>IF($G74="","",IF($C74=Listes!$B$34,Listes!$I$31,IF($C74=Listes!$B$35,(VLOOKUP(Barèmes!$F74,Listes!$E$31:$F$36,2,FALSE)),IF($C74=Listes!$B$33,IF(Barèmes!$E74&lt;=Listes!$A$64,Barèmes!$E74*Listes!$A$65,IF(Barèmes!$E74&gt;Listes!$D$64,Barèmes!$E74*Listes!$D$65,((Barèmes!$E74*Listes!$B$65)+Listes!$C$65)))))))</f>
        <v/>
      </c>
      <c r="M74" s="92" t="str">
        <f t="shared" si="3"/>
        <v/>
      </c>
      <c r="N74" s="164"/>
    </row>
    <row r="75" spans="1:14" ht="20.100000000000001" customHeight="1" x14ac:dyDescent="0.25">
      <c r="A75" s="38">
        <v>70</v>
      </c>
      <c r="B75" s="135"/>
      <c r="C75" s="135"/>
      <c r="D75" s="135"/>
      <c r="E75" s="135"/>
      <c r="F75" s="135"/>
      <c r="G75" s="111" t="str">
        <f>IF(C75="","",IF(C75="","",(VLOOKUP(C75,Listes!$B$31:$C$35,2,FALSE))))</f>
        <v/>
      </c>
      <c r="H75" s="135" t="str">
        <f t="shared" si="2"/>
        <v/>
      </c>
      <c r="I75" s="92" t="str">
        <f>IF(G75="","",IF(G75="","",(VLOOKUP(G75,Listes!$C$31:$D$35,2,FALSE))))</f>
        <v/>
      </c>
      <c r="J75" s="91" t="str">
        <f>IF($G75="","",IF($C75=Listes!$B$32,IF(Barèmes!$E75&lt;=Listes!$B$53,(Barèmes!$E75*(VLOOKUP(Barèmes!$D75,Listes!$A$54:$E$60,2,FALSE))),IF(Barèmes!$E75&gt;Listes!$E$53,(Barèmes!$E75*(VLOOKUP(Barèmes!$D75,Listes!$A$54:$E$60,5,FALSE))),(Barèmes!$E75*(VLOOKUP(Barèmes!$D75,Listes!$A$54:$E$60,3,FALSE)))+(VLOOKUP(Barèmes!$D75,Listes!$A$54:$E$60,4,FALSE))))))</f>
        <v/>
      </c>
      <c r="K75" s="91" t="str">
        <f>IF($G75="","",IF($C75=Listes!$B$31,IF(Barèmes!$E75&lt;=Listes!$B$42,(Barèmes!$E75*(VLOOKUP(Barèmes!$D75,Listes!$A$43:$E$49,2,FALSE))),IF(Barèmes!$E75&gt;Listes!$D$42,(Barèmes!$E75*(VLOOKUP(Barèmes!$D75,Listes!$A$43:$E$49,5,FALSE))),(Barèmes!$E75*(VLOOKUP(Barèmes!$D75,Listes!$A$43:$E$49,3,FALSE)))+(VLOOKUP(Barèmes!$D75,Listes!$A$43:$E$49,4,FALSE))))))</f>
        <v/>
      </c>
      <c r="L75" s="91" t="str">
        <f>IF($G75="","",IF($C75=Listes!$B$34,Listes!$I$31,IF($C75=Listes!$B$35,(VLOOKUP(Barèmes!$F75,Listes!$E$31:$F$36,2,FALSE)),IF($C75=Listes!$B$33,IF(Barèmes!$E75&lt;=Listes!$A$64,Barèmes!$E75*Listes!$A$65,IF(Barèmes!$E75&gt;Listes!$D$64,Barèmes!$E75*Listes!$D$65,((Barèmes!$E75*Listes!$B$65)+Listes!$C$65)))))))</f>
        <v/>
      </c>
      <c r="M75" s="92" t="str">
        <f t="shared" si="3"/>
        <v/>
      </c>
      <c r="N75" s="164"/>
    </row>
    <row r="76" spans="1:14" ht="20.100000000000001" customHeight="1" x14ac:dyDescent="0.25">
      <c r="A76" s="38">
        <v>71</v>
      </c>
      <c r="B76" s="135"/>
      <c r="C76" s="135"/>
      <c r="D76" s="135"/>
      <c r="E76" s="135"/>
      <c r="F76" s="135"/>
      <c r="G76" s="111" t="str">
        <f>IF(C76="","",IF(C76="","",(VLOOKUP(C76,Listes!$B$31:$C$35,2,FALSE))))</f>
        <v/>
      </c>
      <c r="H76" s="135" t="str">
        <f t="shared" si="2"/>
        <v/>
      </c>
      <c r="I76" s="92" t="str">
        <f>IF(G76="","",IF(G76="","",(VLOOKUP(G76,Listes!$C$31:$D$35,2,FALSE))))</f>
        <v/>
      </c>
      <c r="J76" s="91" t="str">
        <f>IF($G76="","",IF($C76=Listes!$B$32,IF(Barèmes!$E76&lt;=Listes!$B$53,(Barèmes!$E76*(VLOOKUP(Barèmes!$D76,Listes!$A$54:$E$60,2,FALSE))),IF(Barèmes!$E76&gt;Listes!$E$53,(Barèmes!$E76*(VLOOKUP(Barèmes!$D76,Listes!$A$54:$E$60,5,FALSE))),(Barèmes!$E76*(VLOOKUP(Barèmes!$D76,Listes!$A$54:$E$60,3,FALSE)))+(VLOOKUP(Barèmes!$D76,Listes!$A$54:$E$60,4,FALSE))))))</f>
        <v/>
      </c>
      <c r="K76" s="91" t="str">
        <f>IF($G76="","",IF($C76=Listes!$B$31,IF(Barèmes!$E76&lt;=Listes!$B$42,(Barèmes!$E76*(VLOOKUP(Barèmes!$D76,Listes!$A$43:$E$49,2,FALSE))),IF(Barèmes!$E76&gt;Listes!$D$42,(Barèmes!$E76*(VLOOKUP(Barèmes!$D76,Listes!$A$43:$E$49,5,FALSE))),(Barèmes!$E76*(VLOOKUP(Barèmes!$D76,Listes!$A$43:$E$49,3,FALSE)))+(VLOOKUP(Barèmes!$D76,Listes!$A$43:$E$49,4,FALSE))))))</f>
        <v/>
      </c>
      <c r="L76" s="91" t="str">
        <f>IF($G76="","",IF($C76=Listes!$B$34,Listes!$I$31,IF($C76=Listes!$B$35,(VLOOKUP(Barèmes!$F76,Listes!$E$31:$F$36,2,FALSE)),IF($C76=Listes!$B$33,IF(Barèmes!$E76&lt;=Listes!$A$64,Barèmes!$E76*Listes!$A$65,IF(Barèmes!$E76&gt;Listes!$D$64,Barèmes!$E76*Listes!$D$65,((Barèmes!$E76*Listes!$B$65)+Listes!$C$65)))))))</f>
        <v/>
      </c>
      <c r="M76" s="92" t="str">
        <f t="shared" si="3"/>
        <v/>
      </c>
      <c r="N76" s="164"/>
    </row>
    <row r="77" spans="1:14" ht="20.100000000000001" customHeight="1" x14ac:dyDescent="0.25">
      <c r="A77" s="38">
        <v>72</v>
      </c>
      <c r="B77" s="135"/>
      <c r="C77" s="135"/>
      <c r="D77" s="135"/>
      <c r="E77" s="135"/>
      <c r="F77" s="135"/>
      <c r="G77" s="111" t="str">
        <f>IF(C77="","",IF(C77="","",(VLOOKUP(C77,Listes!$B$31:$C$35,2,FALSE))))</f>
        <v/>
      </c>
      <c r="H77" s="135" t="str">
        <f t="shared" si="2"/>
        <v/>
      </c>
      <c r="I77" s="92" t="str">
        <f>IF(G77="","",IF(G77="","",(VLOOKUP(G77,Listes!$C$31:$D$35,2,FALSE))))</f>
        <v/>
      </c>
      <c r="J77" s="91" t="str">
        <f>IF($G77="","",IF($C77=Listes!$B$32,IF(Barèmes!$E77&lt;=Listes!$B$53,(Barèmes!$E77*(VLOOKUP(Barèmes!$D77,Listes!$A$54:$E$60,2,FALSE))),IF(Barèmes!$E77&gt;Listes!$E$53,(Barèmes!$E77*(VLOOKUP(Barèmes!$D77,Listes!$A$54:$E$60,5,FALSE))),(Barèmes!$E77*(VLOOKUP(Barèmes!$D77,Listes!$A$54:$E$60,3,FALSE)))+(VLOOKUP(Barèmes!$D77,Listes!$A$54:$E$60,4,FALSE))))))</f>
        <v/>
      </c>
      <c r="K77" s="91" t="str">
        <f>IF($G77="","",IF($C77=Listes!$B$31,IF(Barèmes!$E77&lt;=Listes!$B$42,(Barèmes!$E77*(VLOOKUP(Barèmes!$D77,Listes!$A$43:$E$49,2,FALSE))),IF(Barèmes!$E77&gt;Listes!$D$42,(Barèmes!$E77*(VLOOKUP(Barèmes!$D77,Listes!$A$43:$E$49,5,FALSE))),(Barèmes!$E77*(VLOOKUP(Barèmes!$D77,Listes!$A$43:$E$49,3,FALSE)))+(VLOOKUP(Barèmes!$D77,Listes!$A$43:$E$49,4,FALSE))))))</f>
        <v/>
      </c>
      <c r="L77" s="91" t="str">
        <f>IF($G77="","",IF($C77=Listes!$B$34,Listes!$I$31,IF($C77=Listes!$B$35,(VLOOKUP(Barèmes!$F77,Listes!$E$31:$F$36,2,FALSE)),IF($C77=Listes!$B$33,IF(Barèmes!$E77&lt;=Listes!$A$64,Barèmes!$E77*Listes!$A$65,IF(Barèmes!$E77&gt;Listes!$D$64,Barèmes!$E77*Listes!$D$65,((Barèmes!$E77*Listes!$B$65)+Listes!$C$65)))))))</f>
        <v/>
      </c>
      <c r="M77" s="92" t="str">
        <f t="shared" si="3"/>
        <v/>
      </c>
      <c r="N77" s="164"/>
    </row>
    <row r="78" spans="1:14" ht="20.100000000000001" customHeight="1" x14ac:dyDescent="0.25">
      <c r="A78" s="38">
        <v>73</v>
      </c>
      <c r="B78" s="135"/>
      <c r="C78" s="135"/>
      <c r="D78" s="135"/>
      <c r="E78" s="135"/>
      <c r="F78" s="135"/>
      <c r="G78" s="111" t="str">
        <f>IF(C78="","",IF(C78="","",(VLOOKUP(C78,Listes!$B$31:$C$35,2,FALSE))))</f>
        <v/>
      </c>
      <c r="H78" s="135" t="str">
        <f t="shared" si="2"/>
        <v/>
      </c>
      <c r="I78" s="92" t="str">
        <f>IF(G78="","",IF(G78="","",(VLOOKUP(G78,Listes!$C$31:$D$35,2,FALSE))))</f>
        <v/>
      </c>
      <c r="J78" s="91" t="str">
        <f>IF($G78="","",IF($C78=Listes!$B$32,IF(Barèmes!$E78&lt;=Listes!$B$53,(Barèmes!$E78*(VLOOKUP(Barèmes!$D78,Listes!$A$54:$E$60,2,FALSE))),IF(Barèmes!$E78&gt;Listes!$E$53,(Barèmes!$E78*(VLOOKUP(Barèmes!$D78,Listes!$A$54:$E$60,5,FALSE))),(Barèmes!$E78*(VLOOKUP(Barèmes!$D78,Listes!$A$54:$E$60,3,FALSE)))+(VLOOKUP(Barèmes!$D78,Listes!$A$54:$E$60,4,FALSE))))))</f>
        <v/>
      </c>
      <c r="K78" s="91" t="str">
        <f>IF($G78="","",IF($C78=Listes!$B$31,IF(Barèmes!$E78&lt;=Listes!$B$42,(Barèmes!$E78*(VLOOKUP(Barèmes!$D78,Listes!$A$43:$E$49,2,FALSE))),IF(Barèmes!$E78&gt;Listes!$D$42,(Barèmes!$E78*(VLOOKUP(Barèmes!$D78,Listes!$A$43:$E$49,5,FALSE))),(Barèmes!$E78*(VLOOKUP(Barèmes!$D78,Listes!$A$43:$E$49,3,FALSE)))+(VLOOKUP(Barèmes!$D78,Listes!$A$43:$E$49,4,FALSE))))))</f>
        <v/>
      </c>
      <c r="L78" s="91" t="str">
        <f>IF($G78="","",IF($C78=Listes!$B$34,Listes!$I$31,IF($C78=Listes!$B$35,(VLOOKUP(Barèmes!$F78,Listes!$E$31:$F$36,2,FALSE)),IF($C78=Listes!$B$33,IF(Barèmes!$E78&lt;=Listes!$A$64,Barèmes!$E78*Listes!$A$65,IF(Barèmes!$E78&gt;Listes!$D$64,Barèmes!$E78*Listes!$D$65,((Barèmes!$E78*Listes!$B$65)+Listes!$C$65)))))))</f>
        <v/>
      </c>
      <c r="M78" s="92" t="str">
        <f t="shared" si="3"/>
        <v/>
      </c>
      <c r="N78" s="164"/>
    </row>
    <row r="79" spans="1:14" ht="20.100000000000001" customHeight="1" x14ac:dyDescent="0.25">
      <c r="A79" s="38">
        <v>74</v>
      </c>
      <c r="B79" s="135"/>
      <c r="C79" s="135"/>
      <c r="D79" s="135"/>
      <c r="E79" s="135"/>
      <c r="F79" s="135"/>
      <c r="G79" s="111" t="str">
        <f>IF(C79="","",IF(C79="","",(VLOOKUP(C79,Listes!$B$31:$C$35,2,FALSE))))</f>
        <v/>
      </c>
      <c r="H79" s="135" t="str">
        <f t="shared" si="2"/>
        <v/>
      </c>
      <c r="I79" s="92" t="str">
        <f>IF(G79="","",IF(G79="","",(VLOOKUP(G79,Listes!$C$31:$D$35,2,FALSE))))</f>
        <v/>
      </c>
      <c r="J79" s="91" t="str">
        <f>IF($G79="","",IF($C79=Listes!$B$32,IF(Barèmes!$E79&lt;=Listes!$B$53,(Barèmes!$E79*(VLOOKUP(Barèmes!$D79,Listes!$A$54:$E$60,2,FALSE))),IF(Barèmes!$E79&gt;Listes!$E$53,(Barèmes!$E79*(VLOOKUP(Barèmes!$D79,Listes!$A$54:$E$60,5,FALSE))),(Barèmes!$E79*(VLOOKUP(Barèmes!$D79,Listes!$A$54:$E$60,3,FALSE)))+(VLOOKUP(Barèmes!$D79,Listes!$A$54:$E$60,4,FALSE))))))</f>
        <v/>
      </c>
      <c r="K79" s="91" t="str">
        <f>IF($G79="","",IF($C79=Listes!$B$31,IF(Barèmes!$E79&lt;=Listes!$B$42,(Barèmes!$E79*(VLOOKUP(Barèmes!$D79,Listes!$A$43:$E$49,2,FALSE))),IF(Barèmes!$E79&gt;Listes!$D$42,(Barèmes!$E79*(VLOOKUP(Barèmes!$D79,Listes!$A$43:$E$49,5,FALSE))),(Barèmes!$E79*(VLOOKUP(Barèmes!$D79,Listes!$A$43:$E$49,3,FALSE)))+(VLOOKUP(Barèmes!$D79,Listes!$A$43:$E$49,4,FALSE))))))</f>
        <v/>
      </c>
      <c r="L79" s="91" t="str">
        <f>IF($G79="","",IF($C79=Listes!$B$34,Listes!$I$31,IF($C79=Listes!$B$35,(VLOOKUP(Barèmes!$F79,Listes!$E$31:$F$36,2,FALSE)),IF($C79=Listes!$B$33,IF(Barèmes!$E79&lt;=Listes!$A$64,Barèmes!$E79*Listes!$A$65,IF(Barèmes!$E79&gt;Listes!$D$64,Barèmes!$E79*Listes!$D$65,((Barèmes!$E79*Listes!$B$65)+Listes!$C$65)))))))</f>
        <v/>
      </c>
      <c r="M79" s="92" t="str">
        <f t="shared" si="3"/>
        <v/>
      </c>
      <c r="N79" s="164"/>
    </row>
    <row r="80" spans="1:14" ht="20.100000000000001" customHeight="1" x14ac:dyDescent="0.25">
      <c r="A80" s="38">
        <v>75</v>
      </c>
      <c r="B80" s="135"/>
      <c r="C80" s="135"/>
      <c r="D80" s="135"/>
      <c r="E80" s="135"/>
      <c r="F80" s="135"/>
      <c r="G80" s="111" t="str">
        <f>IF(C80="","",IF(C80="","",(VLOOKUP(C80,Listes!$B$31:$C$35,2,FALSE))))</f>
        <v/>
      </c>
      <c r="H80" s="135" t="str">
        <f t="shared" si="2"/>
        <v/>
      </c>
      <c r="I80" s="92" t="str">
        <f>IF(G80="","",IF(G80="","",(VLOOKUP(G80,Listes!$C$31:$D$35,2,FALSE))))</f>
        <v/>
      </c>
      <c r="J80" s="91" t="str">
        <f>IF($G80="","",IF($C80=Listes!$B$32,IF(Barèmes!$E80&lt;=Listes!$B$53,(Barèmes!$E80*(VLOOKUP(Barèmes!$D80,Listes!$A$54:$E$60,2,FALSE))),IF(Barèmes!$E80&gt;Listes!$E$53,(Barèmes!$E80*(VLOOKUP(Barèmes!$D80,Listes!$A$54:$E$60,5,FALSE))),(Barèmes!$E80*(VLOOKUP(Barèmes!$D80,Listes!$A$54:$E$60,3,FALSE)))+(VLOOKUP(Barèmes!$D80,Listes!$A$54:$E$60,4,FALSE))))))</f>
        <v/>
      </c>
      <c r="K80" s="91" t="str">
        <f>IF($G80="","",IF($C80=Listes!$B$31,IF(Barèmes!$E80&lt;=Listes!$B$42,(Barèmes!$E80*(VLOOKUP(Barèmes!$D80,Listes!$A$43:$E$49,2,FALSE))),IF(Barèmes!$E80&gt;Listes!$D$42,(Barèmes!$E80*(VLOOKUP(Barèmes!$D80,Listes!$A$43:$E$49,5,FALSE))),(Barèmes!$E80*(VLOOKUP(Barèmes!$D80,Listes!$A$43:$E$49,3,FALSE)))+(VLOOKUP(Barèmes!$D80,Listes!$A$43:$E$49,4,FALSE))))))</f>
        <v/>
      </c>
      <c r="L80" s="91" t="str">
        <f>IF($G80="","",IF($C80=Listes!$B$34,Listes!$I$31,IF($C80=Listes!$B$35,(VLOOKUP(Barèmes!$F80,Listes!$E$31:$F$36,2,FALSE)),IF($C80=Listes!$B$33,IF(Barèmes!$E80&lt;=Listes!$A$64,Barèmes!$E80*Listes!$A$65,IF(Barèmes!$E80&gt;Listes!$D$64,Barèmes!$E80*Listes!$D$65,((Barèmes!$E80*Listes!$B$65)+Listes!$C$65)))))))</f>
        <v/>
      </c>
      <c r="M80" s="92" t="str">
        <f t="shared" si="3"/>
        <v/>
      </c>
      <c r="N80" s="164"/>
    </row>
    <row r="81" spans="1:14" ht="20.100000000000001" customHeight="1" x14ac:dyDescent="0.25">
      <c r="A81" s="38">
        <v>76</v>
      </c>
      <c r="B81" s="135"/>
      <c r="C81" s="135"/>
      <c r="D81" s="135"/>
      <c r="E81" s="135"/>
      <c r="F81" s="135"/>
      <c r="G81" s="111" t="str">
        <f>IF(C81="","",IF(C81="","",(VLOOKUP(C81,Listes!$B$31:$C$35,2,FALSE))))</f>
        <v/>
      </c>
      <c r="H81" s="135" t="str">
        <f t="shared" si="2"/>
        <v/>
      </c>
      <c r="I81" s="92" t="str">
        <f>IF(G81="","",IF(G81="","",(VLOOKUP(G81,Listes!$C$31:$D$35,2,FALSE))))</f>
        <v/>
      </c>
      <c r="J81" s="91" t="str">
        <f>IF($G81="","",IF($C81=Listes!$B$32,IF(Barèmes!$E81&lt;=Listes!$B$53,(Barèmes!$E81*(VLOOKUP(Barèmes!$D81,Listes!$A$54:$E$60,2,FALSE))),IF(Barèmes!$E81&gt;Listes!$E$53,(Barèmes!$E81*(VLOOKUP(Barèmes!$D81,Listes!$A$54:$E$60,5,FALSE))),(Barèmes!$E81*(VLOOKUP(Barèmes!$D81,Listes!$A$54:$E$60,3,FALSE)))+(VLOOKUP(Barèmes!$D81,Listes!$A$54:$E$60,4,FALSE))))))</f>
        <v/>
      </c>
      <c r="K81" s="91" t="str">
        <f>IF($G81="","",IF($C81=Listes!$B$31,IF(Barèmes!$E81&lt;=Listes!$B$42,(Barèmes!$E81*(VLOOKUP(Barèmes!$D81,Listes!$A$43:$E$49,2,FALSE))),IF(Barèmes!$E81&gt;Listes!$D$42,(Barèmes!$E81*(VLOOKUP(Barèmes!$D81,Listes!$A$43:$E$49,5,FALSE))),(Barèmes!$E81*(VLOOKUP(Barèmes!$D81,Listes!$A$43:$E$49,3,FALSE)))+(VLOOKUP(Barèmes!$D81,Listes!$A$43:$E$49,4,FALSE))))))</f>
        <v/>
      </c>
      <c r="L81" s="91" t="str">
        <f>IF($G81="","",IF($C81=Listes!$B$34,Listes!$I$31,IF($C81=Listes!$B$35,(VLOOKUP(Barèmes!$F81,Listes!$E$31:$F$36,2,FALSE)),IF($C81=Listes!$B$33,IF(Barèmes!$E81&lt;=Listes!$A$64,Barèmes!$E81*Listes!$A$65,IF(Barèmes!$E81&gt;Listes!$D$64,Barèmes!$E81*Listes!$D$65,((Barèmes!$E81*Listes!$B$65)+Listes!$C$65)))))))</f>
        <v/>
      </c>
      <c r="M81" s="92" t="str">
        <f t="shared" si="3"/>
        <v/>
      </c>
      <c r="N81" s="164"/>
    </row>
    <row r="82" spans="1:14" ht="20.100000000000001" customHeight="1" x14ac:dyDescent="0.25">
      <c r="A82" s="38">
        <v>77</v>
      </c>
      <c r="B82" s="135"/>
      <c r="C82" s="135"/>
      <c r="D82" s="135"/>
      <c r="E82" s="135"/>
      <c r="F82" s="135"/>
      <c r="G82" s="111" t="str">
        <f>IF(C82="","",IF(C82="","",(VLOOKUP(C82,Listes!$B$31:$C$35,2,FALSE))))</f>
        <v/>
      </c>
      <c r="H82" s="135" t="str">
        <f t="shared" si="2"/>
        <v/>
      </c>
      <c r="I82" s="92" t="str">
        <f>IF(G82="","",IF(G82="","",(VLOOKUP(G82,Listes!$C$31:$D$35,2,FALSE))))</f>
        <v/>
      </c>
      <c r="J82" s="91" t="str">
        <f>IF($G82="","",IF($C82=Listes!$B$32,IF(Barèmes!$E82&lt;=Listes!$B$53,(Barèmes!$E82*(VLOOKUP(Barèmes!$D82,Listes!$A$54:$E$60,2,FALSE))),IF(Barèmes!$E82&gt;Listes!$E$53,(Barèmes!$E82*(VLOOKUP(Barèmes!$D82,Listes!$A$54:$E$60,5,FALSE))),(Barèmes!$E82*(VLOOKUP(Barèmes!$D82,Listes!$A$54:$E$60,3,FALSE)))+(VLOOKUP(Barèmes!$D82,Listes!$A$54:$E$60,4,FALSE))))))</f>
        <v/>
      </c>
      <c r="K82" s="91" t="str">
        <f>IF($G82="","",IF($C82=Listes!$B$31,IF(Barèmes!$E82&lt;=Listes!$B$42,(Barèmes!$E82*(VLOOKUP(Barèmes!$D82,Listes!$A$43:$E$49,2,FALSE))),IF(Barèmes!$E82&gt;Listes!$D$42,(Barèmes!$E82*(VLOOKUP(Barèmes!$D82,Listes!$A$43:$E$49,5,FALSE))),(Barèmes!$E82*(VLOOKUP(Barèmes!$D82,Listes!$A$43:$E$49,3,FALSE)))+(VLOOKUP(Barèmes!$D82,Listes!$A$43:$E$49,4,FALSE))))))</f>
        <v/>
      </c>
      <c r="L82" s="91" t="str">
        <f>IF($G82="","",IF($C82=Listes!$B$34,Listes!$I$31,IF($C82=Listes!$B$35,(VLOOKUP(Barèmes!$F82,Listes!$E$31:$F$36,2,FALSE)),IF($C82=Listes!$B$33,IF(Barèmes!$E82&lt;=Listes!$A$64,Barèmes!$E82*Listes!$A$65,IF(Barèmes!$E82&gt;Listes!$D$64,Barèmes!$E82*Listes!$D$65,((Barèmes!$E82*Listes!$B$65)+Listes!$C$65)))))))</f>
        <v/>
      </c>
      <c r="M82" s="92" t="str">
        <f t="shared" si="3"/>
        <v/>
      </c>
      <c r="N82" s="164"/>
    </row>
    <row r="83" spans="1:14" ht="20.100000000000001" customHeight="1" x14ac:dyDescent="0.25">
      <c r="A83" s="38">
        <v>78</v>
      </c>
      <c r="B83" s="135"/>
      <c r="C83" s="135"/>
      <c r="D83" s="135"/>
      <c r="E83" s="135"/>
      <c r="F83" s="135"/>
      <c r="G83" s="111" t="str">
        <f>IF(C83="","",IF(C83="","",(VLOOKUP(C83,Listes!$B$31:$C$35,2,FALSE))))</f>
        <v/>
      </c>
      <c r="H83" s="135" t="str">
        <f t="shared" si="2"/>
        <v/>
      </c>
      <c r="I83" s="92" t="str">
        <f>IF(G83="","",IF(G83="","",(VLOOKUP(G83,Listes!$C$31:$D$35,2,FALSE))))</f>
        <v/>
      </c>
      <c r="J83" s="91" t="str">
        <f>IF($G83="","",IF($C83=Listes!$B$32,IF(Barèmes!$E83&lt;=Listes!$B$53,(Barèmes!$E83*(VLOOKUP(Barèmes!$D83,Listes!$A$54:$E$60,2,FALSE))),IF(Barèmes!$E83&gt;Listes!$E$53,(Barèmes!$E83*(VLOOKUP(Barèmes!$D83,Listes!$A$54:$E$60,5,FALSE))),(Barèmes!$E83*(VLOOKUP(Barèmes!$D83,Listes!$A$54:$E$60,3,FALSE)))+(VLOOKUP(Barèmes!$D83,Listes!$A$54:$E$60,4,FALSE))))))</f>
        <v/>
      </c>
      <c r="K83" s="91" t="str">
        <f>IF($G83="","",IF($C83=Listes!$B$31,IF(Barèmes!$E83&lt;=Listes!$B$42,(Barèmes!$E83*(VLOOKUP(Barèmes!$D83,Listes!$A$43:$E$49,2,FALSE))),IF(Barèmes!$E83&gt;Listes!$D$42,(Barèmes!$E83*(VLOOKUP(Barèmes!$D83,Listes!$A$43:$E$49,5,FALSE))),(Barèmes!$E83*(VLOOKUP(Barèmes!$D83,Listes!$A$43:$E$49,3,FALSE)))+(VLOOKUP(Barèmes!$D83,Listes!$A$43:$E$49,4,FALSE))))))</f>
        <v/>
      </c>
      <c r="L83" s="91" t="str">
        <f>IF($G83="","",IF($C83=Listes!$B$34,Listes!$I$31,IF($C83=Listes!$B$35,(VLOOKUP(Barèmes!$F83,Listes!$E$31:$F$36,2,FALSE)),IF($C83=Listes!$B$33,IF(Barèmes!$E83&lt;=Listes!$A$64,Barèmes!$E83*Listes!$A$65,IF(Barèmes!$E83&gt;Listes!$D$64,Barèmes!$E83*Listes!$D$65,((Barèmes!$E83*Listes!$B$65)+Listes!$C$65)))))))</f>
        <v/>
      </c>
      <c r="M83" s="92" t="str">
        <f t="shared" si="3"/>
        <v/>
      </c>
      <c r="N83" s="164"/>
    </row>
    <row r="84" spans="1:14" ht="20.100000000000001" customHeight="1" x14ac:dyDescent="0.25">
      <c r="A84" s="38">
        <v>79</v>
      </c>
      <c r="B84" s="135"/>
      <c r="C84" s="135"/>
      <c r="D84" s="135"/>
      <c r="E84" s="135"/>
      <c r="F84" s="135"/>
      <c r="G84" s="111" t="str">
        <f>IF(C84="","",IF(C84="","",(VLOOKUP(C84,Listes!$B$31:$C$35,2,FALSE))))</f>
        <v/>
      </c>
      <c r="H84" s="135" t="str">
        <f t="shared" si="2"/>
        <v/>
      </c>
      <c r="I84" s="92" t="str">
        <f>IF(G84="","",IF(G84="","",(VLOOKUP(G84,Listes!$C$31:$D$35,2,FALSE))))</f>
        <v/>
      </c>
      <c r="J84" s="91" t="str">
        <f>IF($G84="","",IF($C84=Listes!$B$32,IF(Barèmes!$E84&lt;=Listes!$B$53,(Barèmes!$E84*(VLOOKUP(Barèmes!$D84,Listes!$A$54:$E$60,2,FALSE))),IF(Barèmes!$E84&gt;Listes!$E$53,(Barèmes!$E84*(VLOOKUP(Barèmes!$D84,Listes!$A$54:$E$60,5,FALSE))),(Barèmes!$E84*(VLOOKUP(Barèmes!$D84,Listes!$A$54:$E$60,3,FALSE)))+(VLOOKUP(Barèmes!$D84,Listes!$A$54:$E$60,4,FALSE))))))</f>
        <v/>
      </c>
      <c r="K84" s="91" t="str">
        <f>IF($G84="","",IF($C84=Listes!$B$31,IF(Barèmes!$E84&lt;=Listes!$B$42,(Barèmes!$E84*(VLOOKUP(Barèmes!$D84,Listes!$A$43:$E$49,2,FALSE))),IF(Barèmes!$E84&gt;Listes!$D$42,(Barèmes!$E84*(VLOOKUP(Barèmes!$D84,Listes!$A$43:$E$49,5,FALSE))),(Barèmes!$E84*(VLOOKUP(Barèmes!$D84,Listes!$A$43:$E$49,3,FALSE)))+(VLOOKUP(Barèmes!$D84,Listes!$A$43:$E$49,4,FALSE))))))</f>
        <v/>
      </c>
      <c r="L84" s="91" t="str">
        <f>IF($G84="","",IF($C84=Listes!$B$34,Listes!$I$31,IF($C84=Listes!$B$35,(VLOOKUP(Barèmes!$F84,Listes!$E$31:$F$36,2,FALSE)),IF($C84=Listes!$B$33,IF(Barèmes!$E84&lt;=Listes!$A$64,Barèmes!$E84*Listes!$A$65,IF(Barèmes!$E84&gt;Listes!$D$64,Barèmes!$E84*Listes!$D$65,((Barèmes!$E84*Listes!$B$65)+Listes!$C$65)))))))</f>
        <v/>
      </c>
      <c r="M84" s="92" t="str">
        <f t="shared" si="3"/>
        <v/>
      </c>
      <c r="N84" s="164"/>
    </row>
    <row r="85" spans="1:14" ht="20.100000000000001" customHeight="1" x14ac:dyDescent="0.25">
      <c r="A85" s="38">
        <v>80</v>
      </c>
      <c r="B85" s="135"/>
      <c r="C85" s="135"/>
      <c r="D85" s="135"/>
      <c r="E85" s="135"/>
      <c r="F85" s="135"/>
      <c r="G85" s="111" t="str">
        <f>IF(C85="","",IF(C85="","",(VLOOKUP(C85,Listes!$B$31:$C$35,2,FALSE))))</f>
        <v/>
      </c>
      <c r="H85" s="135" t="str">
        <f t="shared" si="2"/>
        <v/>
      </c>
      <c r="I85" s="92" t="str">
        <f>IF(G85="","",IF(G85="","",(VLOOKUP(G85,Listes!$C$31:$D$35,2,FALSE))))</f>
        <v/>
      </c>
      <c r="J85" s="91" t="str">
        <f>IF($G85="","",IF($C85=Listes!$B$32,IF(Barèmes!$E85&lt;=Listes!$B$53,(Barèmes!$E85*(VLOOKUP(Barèmes!$D85,Listes!$A$54:$E$60,2,FALSE))),IF(Barèmes!$E85&gt;Listes!$E$53,(Barèmes!$E85*(VLOOKUP(Barèmes!$D85,Listes!$A$54:$E$60,5,FALSE))),(Barèmes!$E85*(VLOOKUP(Barèmes!$D85,Listes!$A$54:$E$60,3,FALSE)))+(VLOOKUP(Barèmes!$D85,Listes!$A$54:$E$60,4,FALSE))))))</f>
        <v/>
      </c>
      <c r="K85" s="91" t="str">
        <f>IF($G85="","",IF($C85=Listes!$B$31,IF(Barèmes!$E85&lt;=Listes!$B$42,(Barèmes!$E85*(VLOOKUP(Barèmes!$D85,Listes!$A$43:$E$49,2,FALSE))),IF(Barèmes!$E85&gt;Listes!$D$42,(Barèmes!$E85*(VLOOKUP(Barèmes!$D85,Listes!$A$43:$E$49,5,FALSE))),(Barèmes!$E85*(VLOOKUP(Barèmes!$D85,Listes!$A$43:$E$49,3,FALSE)))+(VLOOKUP(Barèmes!$D85,Listes!$A$43:$E$49,4,FALSE))))))</f>
        <v/>
      </c>
      <c r="L85" s="91" t="str">
        <f>IF($G85="","",IF($C85=Listes!$B$34,Listes!$I$31,IF($C85=Listes!$B$35,(VLOOKUP(Barèmes!$F85,Listes!$E$31:$F$36,2,FALSE)),IF($C85=Listes!$B$33,IF(Barèmes!$E85&lt;=Listes!$A$64,Barèmes!$E85*Listes!$A$65,IF(Barèmes!$E85&gt;Listes!$D$64,Barèmes!$E85*Listes!$D$65,((Barèmes!$E85*Listes!$B$65)+Listes!$C$65)))))))</f>
        <v/>
      </c>
      <c r="M85" s="92" t="str">
        <f t="shared" si="3"/>
        <v/>
      </c>
      <c r="N85" s="164"/>
    </row>
    <row r="86" spans="1:14" ht="20.100000000000001" customHeight="1" x14ac:dyDescent="0.25">
      <c r="A86" s="38">
        <v>81</v>
      </c>
      <c r="B86" s="135"/>
      <c r="C86" s="135"/>
      <c r="D86" s="135"/>
      <c r="E86" s="135"/>
      <c r="F86" s="135"/>
      <c r="G86" s="111" t="str">
        <f>IF(C86="","",IF(C86="","",(VLOOKUP(C86,Listes!$B$31:$C$35,2,FALSE))))</f>
        <v/>
      </c>
      <c r="H86" s="135" t="str">
        <f t="shared" si="2"/>
        <v/>
      </c>
      <c r="I86" s="92" t="str">
        <f>IF(G86="","",IF(G86="","",(VLOOKUP(G86,Listes!$C$31:$D$35,2,FALSE))))</f>
        <v/>
      </c>
      <c r="J86" s="91" t="str">
        <f>IF($G86="","",IF($C86=Listes!$B$32,IF(Barèmes!$E86&lt;=Listes!$B$53,(Barèmes!$E86*(VLOOKUP(Barèmes!$D86,Listes!$A$54:$E$60,2,FALSE))),IF(Barèmes!$E86&gt;Listes!$E$53,(Barèmes!$E86*(VLOOKUP(Barèmes!$D86,Listes!$A$54:$E$60,5,FALSE))),(Barèmes!$E86*(VLOOKUP(Barèmes!$D86,Listes!$A$54:$E$60,3,FALSE)))+(VLOOKUP(Barèmes!$D86,Listes!$A$54:$E$60,4,FALSE))))))</f>
        <v/>
      </c>
      <c r="K86" s="91" t="str">
        <f>IF($G86="","",IF($C86=Listes!$B$31,IF(Barèmes!$E86&lt;=Listes!$B$42,(Barèmes!$E86*(VLOOKUP(Barèmes!$D86,Listes!$A$43:$E$49,2,FALSE))),IF(Barèmes!$E86&gt;Listes!$D$42,(Barèmes!$E86*(VLOOKUP(Barèmes!$D86,Listes!$A$43:$E$49,5,FALSE))),(Barèmes!$E86*(VLOOKUP(Barèmes!$D86,Listes!$A$43:$E$49,3,FALSE)))+(VLOOKUP(Barèmes!$D86,Listes!$A$43:$E$49,4,FALSE))))))</f>
        <v/>
      </c>
      <c r="L86" s="91" t="str">
        <f>IF($G86="","",IF($C86=Listes!$B$34,Listes!$I$31,IF($C86=Listes!$B$35,(VLOOKUP(Barèmes!$F86,Listes!$E$31:$F$36,2,FALSE)),IF($C86=Listes!$B$33,IF(Barèmes!$E86&lt;=Listes!$A$64,Barèmes!$E86*Listes!$A$65,IF(Barèmes!$E86&gt;Listes!$D$64,Barèmes!$E86*Listes!$D$65,((Barèmes!$E86*Listes!$B$65)+Listes!$C$65)))))))</f>
        <v/>
      </c>
      <c r="M86" s="92" t="str">
        <f t="shared" si="3"/>
        <v/>
      </c>
      <c r="N86" s="164"/>
    </row>
    <row r="87" spans="1:14" ht="20.100000000000001" customHeight="1" x14ac:dyDescent="0.25">
      <c r="A87" s="38">
        <v>82</v>
      </c>
      <c r="B87" s="135"/>
      <c r="C87" s="135"/>
      <c r="D87" s="135"/>
      <c r="E87" s="135"/>
      <c r="F87" s="135"/>
      <c r="G87" s="111" t="str">
        <f>IF(C87="","",IF(C87="","",(VLOOKUP(C87,Listes!$B$31:$C$35,2,FALSE))))</f>
        <v/>
      </c>
      <c r="H87" s="135" t="str">
        <f t="shared" si="2"/>
        <v/>
      </c>
      <c r="I87" s="92" t="str">
        <f>IF(G87="","",IF(G87="","",(VLOOKUP(G87,Listes!$C$31:$D$35,2,FALSE))))</f>
        <v/>
      </c>
      <c r="J87" s="91" t="str">
        <f>IF($G87="","",IF($C87=Listes!$B$32,IF(Barèmes!$E87&lt;=Listes!$B$53,(Barèmes!$E87*(VLOOKUP(Barèmes!$D87,Listes!$A$54:$E$60,2,FALSE))),IF(Barèmes!$E87&gt;Listes!$E$53,(Barèmes!$E87*(VLOOKUP(Barèmes!$D87,Listes!$A$54:$E$60,5,FALSE))),(Barèmes!$E87*(VLOOKUP(Barèmes!$D87,Listes!$A$54:$E$60,3,FALSE)))+(VLOOKUP(Barèmes!$D87,Listes!$A$54:$E$60,4,FALSE))))))</f>
        <v/>
      </c>
      <c r="K87" s="91" t="str">
        <f>IF($G87="","",IF($C87=Listes!$B$31,IF(Barèmes!$E87&lt;=Listes!$B$42,(Barèmes!$E87*(VLOOKUP(Barèmes!$D87,Listes!$A$43:$E$49,2,FALSE))),IF(Barèmes!$E87&gt;Listes!$D$42,(Barèmes!$E87*(VLOOKUP(Barèmes!$D87,Listes!$A$43:$E$49,5,FALSE))),(Barèmes!$E87*(VLOOKUP(Barèmes!$D87,Listes!$A$43:$E$49,3,FALSE)))+(VLOOKUP(Barèmes!$D87,Listes!$A$43:$E$49,4,FALSE))))))</f>
        <v/>
      </c>
      <c r="L87" s="91" t="str">
        <f>IF($G87="","",IF($C87=Listes!$B$34,Listes!$I$31,IF($C87=Listes!$B$35,(VLOOKUP(Barèmes!$F87,Listes!$E$31:$F$36,2,FALSE)),IF($C87=Listes!$B$33,IF(Barèmes!$E87&lt;=Listes!$A$64,Barèmes!$E87*Listes!$A$65,IF(Barèmes!$E87&gt;Listes!$D$64,Barèmes!$E87*Listes!$D$65,((Barèmes!$E87*Listes!$B$65)+Listes!$C$65)))))))</f>
        <v/>
      </c>
      <c r="M87" s="92" t="str">
        <f t="shared" si="3"/>
        <v/>
      </c>
      <c r="N87" s="164"/>
    </row>
    <row r="88" spans="1:14" ht="20.100000000000001" customHeight="1" x14ac:dyDescent="0.25">
      <c r="A88" s="38">
        <v>83</v>
      </c>
      <c r="B88" s="135"/>
      <c r="C88" s="135"/>
      <c r="D88" s="135"/>
      <c r="E88" s="135"/>
      <c r="F88" s="135"/>
      <c r="G88" s="111" t="str">
        <f>IF(C88="","",IF(C88="","",(VLOOKUP(C88,Listes!$B$31:$C$35,2,FALSE))))</f>
        <v/>
      </c>
      <c r="H88" s="135" t="str">
        <f t="shared" si="2"/>
        <v/>
      </c>
      <c r="I88" s="92" t="str">
        <f>IF(G88="","",IF(G88="","",(VLOOKUP(G88,Listes!$C$31:$D$35,2,FALSE))))</f>
        <v/>
      </c>
      <c r="J88" s="91" t="str">
        <f>IF($G88="","",IF($C88=Listes!$B$32,IF(Barèmes!$E88&lt;=Listes!$B$53,(Barèmes!$E88*(VLOOKUP(Barèmes!$D88,Listes!$A$54:$E$60,2,FALSE))),IF(Barèmes!$E88&gt;Listes!$E$53,(Barèmes!$E88*(VLOOKUP(Barèmes!$D88,Listes!$A$54:$E$60,5,FALSE))),(Barèmes!$E88*(VLOOKUP(Barèmes!$D88,Listes!$A$54:$E$60,3,FALSE)))+(VLOOKUP(Barèmes!$D88,Listes!$A$54:$E$60,4,FALSE))))))</f>
        <v/>
      </c>
      <c r="K88" s="91" t="str">
        <f>IF($G88="","",IF($C88=Listes!$B$31,IF(Barèmes!$E88&lt;=Listes!$B$42,(Barèmes!$E88*(VLOOKUP(Barèmes!$D88,Listes!$A$43:$E$49,2,FALSE))),IF(Barèmes!$E88&gt;Listes!$D$42,(Barèmes!$E88*(VLOOKUP(Barèmes!$D88,Listes!$A$43:$E$49,5,FALSE))),(Barèmes!$E88*(VLOOKUP(Barèmes!$D88,Listes!$A$43:$E$49,3,FALSE)))+(VLOOKUP(Barèmes!$D88,Listes!$A$43:$E$49,4,FALSE))))))</f>
        <v/>
      </c>
      <c r="L88" s="91" t="str">
        <f>IF($G88="","",IF($C88=Listes!$B$34,Listes!$I$31,IF($C88=Listes!$B$35,(VLOOKUP(Barèmes!$F88,Listes!$E$31:$F$36,2,FALSE)),IF($C88=Listes!$B$33,IF(Barèmes!$E88&lt;=Listes!$A$64,Barèmes!$E88*Listes!$A$65,IF(Barèmes!$E88&gt;Listes!$D$64,Barèmes!$E88*Listes!$D$65,((Barèmes!$E88*Listes!$B$65)+Listes!$C$65)))))))</f>
        <v/>
      </c>
      <c r="M88" s="92" t="str">
        <f t="shared" si="3"/>
        <v/>
      </c>
      <c r="N88" s="164"/>
    </row>
    <row r="89" spans="1:14" ht="20.100000000000001" customHeight="1" x14ac:dyDescent="0.25">
      <c r="A89" s="38">
        <v>84</v>
      </c>
      <c r="B89" s="135"/>
      <c r="C89" s="135"/>
      <c r="D89" s="135"/>
      <c r="E89" s="135"/>
      <c r="F89" s="135"/>
      <c r="G89" s="111" t="str">
        <f>IF(C89="","",IF(C89="","",(VLOOKUP(C89,Listes!$B$31:$C$35,2,FALSE))))</f>
        <v/>
      </c>
      <c r="H89" s="135" t="str">
        <f t="shared" si="2"/>
        <v/>
      </c>
      <c r="I89" s="92" t="str">
        <f>IF(G89="","",IF(G89="","",(VLOOKUP(G89,Listes!$C$31:$D$35,2,FALSE))))</f>
        <v/>
      </c>
      <c r="J89" s="91" t="str">
        <f>IF($G89="","",IF($C89=Listes!$B$32,IF(Barèmes!$E89&lt;=Listes!$B$53,(Barèmes!$E89*(VLOOKUP(Barèmes!$D89,Listes!$A$54:$E$60,2,FALSE))),IF(Barèmes!$E89&gt;Listes!$E$53,(Barèmes!$E89*(VLOOKUP(Barèmes!$D89,Listes!$A$54:$E$60,5,FALSE))),(Barèmes!$E89*(VLOOKUP(Barèmes!$D89,Listes!$A$54:$E$60,3,FALSE)))+(VLOOKUP(Barèmes!$D89,Listes!$A$54:$E$60,4,FALSE))))))</f>
        <v/>
      </c>
      <c r="K89" s="91" t="str">
        <f>IF($G89="","",IF($C89=Listes!$B$31,IF(Barèmes!$E89&lt;=Listes!$B$42,(Barèmes!$E89*(VLOOKUP(Barèmes!$D89,Listes!$A$43:$E$49,2,FALSE))),IF(Barèmes!$E89&gt;Listes!$D$42,(Barèmes!$E89*(VLOOKUP(Barèmes!$D89,Listes!$A$43:$E$49,5,FALSE))),(Barèmes!$E89*(VLOOKUP(Barèmes!$D89,Listes!$A$43:$E$49,3,FALSE)))+(VLOOKUP(Barèmes!$D89,Listes!$A$43:$E$49,4,FALSE))))))</f>
        <v/>
      </c>
      <c r="L89" s="91" t="str">
        <f>IF($G89="","",IF($C89=Listes!$B$34,Listes!$I$31,IF($C89=Listes!$B$35,(VLOOKUP(Barèmes!$F89,Listes!$E$31:$F$36,2,FALSE)),IF($C89=Listes!$B$33,IF(Barèmes!$E89&lt;=Listes!$A$64,Barèmes!$E89*Listes!$A$65,IF(Barèmes!$E89&gt;Listes!$D$64,Barèmes!$E89*Listes!$D$65,((Barèmes!$E89*Listes!$B$65)+Listes!$C$65)))))))</f>
        <v/>
      </c>
      <c r="M89" s="92" t="str">
        <f t="shared" si="3"/>
        <v/>
      </c>
      <c r="N89" s="164"/>
    </row>
    <row r="90" spans="1:14" ht="20.100000000000001" customHeight="1" x14ac:dyDescent="0.25">
      <c r="A90" s="38">
        <v>85</v>
      </c>
      <c r="B90" s="135"/>
      <c r="C90" s="135"/>
      <c r="D90" s="135"/>
      <c r="E90" s="135"/>
      <c r="F90" s="135"/>
      <c r="G90" s="111" t="str">
        <f>IF(C90="","",IF(C90="","",(VLOOKUP(C90,Listes!$B$31:$C$35,2,FALSE))))</f>
        <v/>
      </c>
      <c r="H90" s="135" t="str">
        <f t="shared" si="2"/>
        <v/>
      </c>
      <c r="I90" s="92" t="str">
        <f>IF(G90="","",IF(G90="","",(VLOOKUP(G90,Listes!$C$31:$D$35,2,FALSE))))</f>
        <v/>
      </c>
      <c r="J90" s="91" t="str">
        <f>IF($G90="","",IF($C90=Listes!$B$32,IF(Barèmes!$E90&lt;=Listes!$B$53,(Barèmes!$E90*(VLOOKUP(Barèmes!$D90,Listes!$A$54:$E$60,2,FALSE))),IF(Barèmes!$E90&gt;Listes!$E$53,(Barèmes!$E90*(VLOOKUP(Barèmes!$D90,Listes!$A$54:$E$60,5,FALSE))),(Barèmes!$E90*(VLOOKUP(Barèmes!$D90,Listes!$A$54:$E$60,3,FALSE)))+(VLOOKUP(Barèmes!$D90,Listes!$A$54:$E$60,4,FALSE))))))</f>
        <v/>
      </c>
      <c r="K90" s="91" t="str">
        <f>IF($G90="","",IF($C90=Listes!$B$31,IF(Barèmes!$E90&lt;=Listes!$B$42,(Barèmes!$E90*(VLOOKUP(Barèmes!$D90,Listes!$A$43:$E$49,2,FALSE))),IF(Barèmes!$E90&gt;Listes!$D$42,(Barèmes!$E90*(VLOOKUP(Barèmes!$D90,Listes!$A$43:$E$49,5,FALSE))),(Barèmes!$E90*(VLOOKUP(Barèmes!$D90,Listes!$A$43:$E$49,3,FALSE)))+(VLOOKUP(Barèmes!$D90,Listes!$A$43:$E$49,4,FALSE))))))</f>
        <v/>
      </c>
      <c r="L90" s="91" t="str">
        <f>IF($G90="","",IF($C90=Listes!$B$34,Listes!$I$31,IF($C90=Listes!$B$35,(VLOOKUP(Barèmes!$F90,Listes!$E$31:$F$36,2,FALSE)),IF($C90=Listes!$B$33,IF(Barèmes!$E90&lt;=Listes!$A$64,Barèmes!$E90*Listes!$A$65,IF(Barèmes!$E90&gt;Listes!$D$64,Barèmes!$E90*Listes!$D$65,((Barèmes!$E90*Listes!$B$65)+Listes!$C$65)))))))</f>
        <v/>
      </c>
      <c r="M90" s="92" t="str">
        <f t="shared" si="3"/>
        <v/>
      </c>
      <c r="N90" s="164"/>
    </row>
    <row r="91" spans="1:14" ht="20.100000000000001" customHeight="1" x14ac:dyDescent="0.25">
      <c r="A91" s="38">
        <v>86</v>
      </c>
      <c r="B91" s="135"/>
      <c r="C91" s="135"/>
      <c r="D91" s="135"/>
      <c r="E91" s="135"/>
      <c r="F91" s="135"/>
      <c r="G91" s="111" t="str">
        <f>IF(C91="","",IF(C91="","",(VLOOKUP(C91,Listes!$B$31:$C$35,2,FALSE))))</f>
        <v/>
      </c>
      <c r="H91" s="135" t="str">
        <f t="shared" si="2"/>
        <v/>
      </c>
      <c r="I91" s="92" t="str">
        <f>IF(G91="","",IF(G91="","",(VLOOKUP(G91,Listes!$C$31:$D$35,2,FALSE))))</f>
        <v/>
      </c>
      <c r="J91" s="91" t="str">
        <f>IF($G91="","",IF($C91=Listes!$B$32,IF(Barèmes!$E91&lt;=Listes!$B$53,(Barèmes!$E91*(VLOOKUP(Barèmes!$D91,Listes!$A$54:$E$60,2,FALSE))),IF(Barèmes!$E91&gt;Listes!$E$53,(Barèmes!$E91*(VLOOKUP(Barèmes!$D91,Listes!$A$54:$E$60,5,FALSE))),(Barèmes!$E91*(VLOOKUP(Barèmes!$D91,Listes!$A$54:$E$60,3,FALSE)))+(VLOOKUP(Barèmes!$D91,Listes!$A$54:$E$60,4,FALSE))))))</f>
        <v/>
      </c>
      <c r="K91" s="91" t="str">
        <f>IF($G91="","",IF($C91=Listes!$B$31,IF(Barèmes!$E91&lt;=Listes!$B$42,(Barèmes!$E91*(VLOOKUP(Barèmes!$D91,Listes!$A$43:$E$49,2,FALSE))),IF(Barèmes!$E91&gt;Listes!$D$42,(Barèmes!$E91*(VLOOKUP(Barèmes!$D91,Listes!$A$43:$E$49,5,FALSE))),(Barèmes!$E91*(VLOOKUP(Barèmes!$D91,Listes!$A$43:$E$49,3,FALSE)))+(VLOOKUP(Barèmes!$D91,Listes!$A$43:$E$49,4,FALSE))))))</f>
        <v/>
      </c>
      <c r="L91" s="91" t="str">
        <f>IF($G91="","",IF($C91=Listes!$B$34,Listes!$I$31,IF($C91=Listes!$B$35,(VLOOKUP(Barèmes!$F91,Listes!$E$31:$F$36,2,FALSE)),IF($C91=Listes!$B$33,IF(Barèmes!$E91&lt;=Listes!$A$64,Barèmes!$E91*Listes!$A$65,IF(Barèmes!$E91&gt;Listes!$D$64,Barèmes!$E91*Listes!$D$65,((Barèmes!$E91*Listes!$B$65)+Listes!$C$65)))))))</f>
        <v/>
      </c>
      <c r="M91" s="92" t="str">
        <f t="shared" si="3"/>
        <v/>
      </c>
      <c r="N91" s="164"/>
    </row>
    <row r="92" spans="1:14" ht="20.100000000000001" customHeight="1" x14ac:dyDescent="0.25">
      <c r="A92" s="38">
        <v>87</v>
      </c>
      <c r="B92" s="135"/>
      <c r="C92" s="135"/>
      <c r="D92" s="135"/>
      <c r="E92" s="135"/>
      <c r="F92" s="135"/>
      <c r="G92" s="111" t="str">
        <f>IF(C92="","",IF(C92="","",(VLOOKUP(C92,Listes!$B$31:$C$35,2,FALSE))))</f>
        <v/>
      </c>
      <c r="H92" s="135" t="str">
        <f t="shared" si="2"/>
        <v/>
      </c>
      <c r="I92" s="92" t="str">
        <f>IF(G92="","",IF(G92="","",(VLOOKUP(G92,Listes!$C$31:$D$35,2,FALSE))))</f>
        <v/>
      </c>
      <c r="J92" s="91" t="str">
        <f>IF($G92="","",IF($C92=Listes!$B$32,IF(Barèmes!$E92&lt;=Listes!$B$53,(Barèmes!$E92*(VLOOKUP(Barèmes!$D92,Listes!$A$54:$E$60,2,FALSE))),IF(Barèmes!$E92&gt;Listes!$E$53,(Barèmes!$E92*(VLOOKUP(Barèmes!$D92,Listes!$A$54:$E$60,5,FALSE))),(Barèmes!$E92*(VLOOKUP(Barèmes!$D92,Listes!$A$54:$E$60,3,FALSE)))+(VLOOKUP(Barèmes!$D92,Listes!$A$54:$E$60,4,FALSE))))))</f>
        <v/>
      </c>
      <c r="K92" s="91" t="str">
        <f>IF($G92="","",IF($C92=Listes!$B$31,IF(Barèmes!$E92&lt;=Listes!$B$42,(Barèmes!$E92*(VLOOKUP(Barèmes!$D92,Listes!$A$43:$E$49,2,FALSE))),IF(Barèmes!$E92&gt;Listes!$D$42,(Barèmes!$E92*(VLOOKUP(Barèmes!$D92,Listes!$A$43:$E$49,5,FALSE))),(Barèmes!$E92*(VLOOKUP(Barèmes!$D92,Listes!$A$43:$E$49,3,FALSE)))+(VLOOKUP(Barèmes!$D92,Listes!$A$43:$E$49,4,FALSE))))))</f>
        <v/>
      </c>
      <c r="L92" s="91" t="str">
        <f>IF($G92="","",IF($C92=Listes!$B$34,Listes!$I$31,IF($C92=Listes!$B$35,(VLOOKUP(Barèmes!$F92,Listes!$E$31:$F$36,2,FALSE)),IF($C92=Listes!$B$33,IF(Barèmes!$E92&lt;=Listes!$A$64,Barèmes!$E92*Listes!$A$65,IF(Barèmes!$E92&gt;Listes!$D$64,Barèmes!$E92*Listes!$D$65,((Barèmes!$E92*Listes!$B$65)+Listes!$C$65)))))))</f>
        <v/>
      </c>
      <c r="M92" s="92" t="str">
        <f t="shared" si="3"/>
        <v/>
      </c>
      <c r="N92" s="164"/>
    </row>
    <row r="93" spans="1:14" ht="20.100000000000001" customHeight="1" x14ac:dyDescent="0.25">
      <c r="A93" s="38">
        <v>88</v>
      </c>
      <c r="B93" s="135"/>
      <c r="C93" s="135"/>
      <c r="D93" s="135"/>
      <c r="E93" s="135"/>
      <c r="F93" s="135"/>
      <c r="G93" s="111" t="str">
        <f>IF(C93="","",IF(C93="","",(VLOOKUP(C93,Listes!$B$31:$C$35,2,FALSE))))</f>
        <v/>
      </c>
      <c r="H93" s="135" t="str">
        <f t="shared" si="2"/>
        <v/>
      </c>
      <c r="I93" s="92" t="str">
        <f>IF(G93="","",IF(G93="","",(VLOOKUP(G93,Listes!$C$31:$D$35,2,FALSE))))</f>
        <v/>
      </c>
      <c r="J93" s="91" t="str">
        <f>IF($G93="","",IF($C93=Listes!$B$32,IF(Barèmes!$E93&lt;=Listes!$B$53,(Barèmes!$E93*(VLOOKUP(Barèmes!$D93,Listes!$A$54:$E$60,2,FALSE))),IF(Barèmes!$E93&gt;Listes!$E$53,(Barèmes!$E93*(VLOOKUP(Barèmes!$D93,Listes!$A$54:$E$60,5,FALSE))),(Barèmes!$E93*(VLOOKUP(Barèmes!$D93,Listes!$A$54:$E$60,3,FALSE)))+(VLOOKUP(Barèmes!$D93,Listes!$A$54:$E$60,4,FALSE))))))</f>
        <v/>
      </c>
      <c r="K93" s="91" t="str">
        <f>IF($G93="","",IF($C93=Listes!$B$31,IF(Barèmes!$E93&lt;=Listes!$B$42,(Barèmes!$E93*(VLOOKUP(Barèmes!$D93,Listes!$A$43:$E$49,2,FALSE))),IF(Barèmes!$E93&gt;Listes!$D$42,(Barèmes!$E93*(VLOOKUP(Barèmes!$D93,Listes!$A$43:$E$49,5,FALSE))),(Barèmes!$E93*(VLOOKUP(Barèmes!$D93,Listes!$A$43:$E$49,3,FALSE)))+(VLOOKUP(Barèmes!$D93,Listes!$A$43:$E$49,4,FALSE))))))</f>
        <v/>
      </c>
      <c r="L93" s="91" t="str">
        <f>IF($G93="","",IF($C93=Listes!$B$34,Listes!$I$31,IF($C93=Listes!$B$35,(VLOOKUP(Barèmes!$F93,Listes!$E$31:$F$36,2,FALSE)),IF($C93=Listes!$B$33,IF(Barèmes!$E93&lt;=Listes!$A$64,Barèmes!$E93*Listes!$A$65,IF(Barèmes!$E93&gt;Listes!$D$64,Barèmes!$E93*Listes!$D$65,((Barèmes!$E93*Listes!$B$65)+Listes!$C$65)))))))</f>
        <v/>
      </c>
      <c r="M93" s="92" t="str">
        <f t="shared" si="3"/>
        <v/>
      </c>
      <c r="N93" s="164"/>
    </row>
    <row r="94" spans="1:14" ht="20.100000000000001" customHeight="1" x14ac:dyDescent="0.25">
      <c r="A94" s="38">
        <v>89</v>
      </c>
      <c r="B94" s="135"/>
      <c r="C94" s="135"/>
      <c r="D94" s="135"/>
      <c r="E94" s="135"/>
      <c r="F94" s="135"/>
      <c r="G94" s="111" t="str">
        <f>IF(C94="","",IF(C94="","",(VLOOKUP(C94,Listes!$B$31:$C$35,2,FALSE))))</f>
        <v/>
      </c>
      <c r="H94" s="135" t="str">
        <f t="shared" si="2"/>
        <v/>
      </c>
      <c r="I94" s="92" t="str">
        <f>IF(G94="","",IF(G94="","",(VLOOKUP(G94,Listes!$C$31:$D$35,2,FALSE))))</f>
        <v/>
      </c>
      <c r="J94" s="91" t="str">
        <f>IF($G94="","",IF($C94=Listes!$B$32,IF(Barèmes!$E94&lt;=Listes!$B$53,(Barèmes!$E94*(VLOOKUP(Barèmes!$D94,Listes!$A$54:$E$60,2,FALSE))),IF(Barèmes!$E94&gt;Listes!$E$53,(Barèmes!$E94*(VLOOKUP(Barèmes!$D94,Listes!$A$54:$E$60,5,FALSE))),(Barèmes!$E94*(VLOOKUP(Barèmes!$D94,Listes!$A$54:$E$60,3,FALSE)))+(VLOOKUP(Barèmes!$D94,Listes!$A$54:$E$60,4,FALSE))))))</f>
        <v/>
      </c>
      <c r="K94" s="91" t="str">
        <f>IF($G94="","",IF($C94=Listes!$B$31,IF(Barèmes!$E94&lt;=Listes!$B$42,(Barèmes!$E94*(VLOOKUP(Barèmes!$D94,Listes!$A$43:$E$49,2,FALSE))),IF(Barèmes!$E94&gt;Listes!$D$42,(Barèmes!$E94*(VLOOKUP(Barèmes!$D94,Listes!$A$43:$E$49,5,FALSE))),(Barèmes!$E94*(VLOOKUP(Barèmes!$D94,Listes!$A$43:$E$49,3,FALSE)))+(VLOOKUP(Barèmes!$D94,Listes!$A$43:$E$49,4,FALSE))))))</f>
        <v/>
      </c>
      <c r="L94" s="91" t="str">
        <f>IF($G94="","",IF($C94=Listes!$B$34,Listes!$I$31,IF($C94=Listes!$B$35,(VLOOKUP(Barèmes!$F94,Listes!$E$31:$F$36,2,FALSE)),IF($C94=Listes!$B$33,IF(Barèmes!$E94&lt;=Listes!$A$64,Barèmes!$E94*Listes!$A$65,IF(Barèmes!$E94&gt;Listes!$D$64,Barèmes!$E94*Listes!$D$65,((Barèmes!$E94*Listes!$B$65)+Listes!$C$65)))))))</f>
        <v/>
      </c>
      <c r="M94" s="92" t="str">
        <f t="shared" si="3"/>
        <v/>
      </c>
      <c r="N94" s="164"/>
    </row>
    <row r="95" spans="1:14" ht="20.100000000000001" customHeight="1" x14ac:dyDescent="0.25">
      <c r="A95" s="38">
        <v>90</v>
      </c>
      <c r="B95" s="135"/>
      <c r="C95" s="135"/>
      <c r="D95" s="135"/>
      <c r="E95" s="135"/>
      <c r="F95" s="135"/>
      <c r="G95" s="111" t="str">
        <f>IF(C95="","",IF(C95="","",(VLOOKUP(C95,Listes!$B$31:$C$35,2,FALSE))))</f>
        <v/>
      </c>
      <c r="H95" s="135" t="str">
        <f t="shared" si="2"/>
        <v/>
      </c>
      <c r="I95" s="92" t="str">
        <f>IF(G95="","",IF(G95="","",(VLOOKUP(G95,Listes!$C$31:$D$35,2,FALSE))))</f>
        <v/>
      </c>
      <c r="J95" s="91" t="str">
        <f>IF($G95="","",IF($C95=Listes!$B$32,IF(Barèmes!$E95&lt;=Listes!$B$53,(Barèmes!$E95*(VLOOKUP(Barèmes!$D95,Listes!$A$54:$E$60,2,FALSE))),IF(Barèmes!$E95&gt;Listes!$E$53,(Barèmes!$E95*(VLOOKUP(Barèmes!$D95,Listes!$A$54:$E$60,5,FALSE))),(Barèmes!$E95*(VLOOKUP(Barèmes!$D95,Listes!$A$54:$E$60,3,FALSE)))+(VLOOKUP(Barèmes!$D95,Listes!$A$54:$E$60,4,FALSE))))))</f>
        <v/>
      </c>
      <c r="K95" s="91" t="str">
        <f>IF($G95="","",IF($C95=Listes!$B$31,IF(Barèmes!$E95&lt;=Listes!$B$42,(Barèmes!$E95*(VLOOKUP(Barèmes!$D95,Listes!$A$43:$E$49,2,FALSE))),IF(Barèmes!$E95&gt;Listes!$D$42,(Barèmes!$E95*(VLOOKUP(Barèmes!$D95,Listes!$A$43:$E$49,5,FALSE))),(Barèmes!$E95*(VLOOKUP(Barèmes!$D95,Listes!$A$43:$E$49,3,FALSE)))+(VLOOKUP(Barèmes!$D95,Listes!$A$43:$E$49,4,FALSE))))))</f>
        <v/>
      </c>
      <c r="L95" s="91" t="str">
        <f>IF($G95="","",IF($C95=Listes!$B$34,Listes!$I$31,IF($C95=Listes!$B$35,(VLOOKUP(Barèmes!$F95,Listes!$E$31:$F$36,2,FALSE)),IF($C95=Listes!$B$33,IF(Barèmes!$E95&lt;=Listes!$A$64,Barèmes!$E95*Listes!$A$65,IF(Barèmes!$E95&gt;Listes!$D$64,Barèmes!$E95*Listes!$D$65,((Barèmes!$E95*Listes!$B$65)+Listes!$C$65)))))))</f>
        <v/>
      </c>
      <c r="M95" s="92" t="str">
        <f t="shared" si="3"/>
        <v/>
      </c>
      <c r="N95" s="164"/>
    </row>
    <row r="96" spans="1:14" ht="20.100000000000001" customHeight="1" x14ac:dyDescent="0.25">
      <c r="A96" s="38">
        <v>91</v>
      </c>
      <c r="B96" s="135"/>
      <c r="C96" s="135"/>
      <c r="D96" s="135"/>
      <c r="E96" s="135"/>
      <c r="F96" s="135"/>
      <c r="G96" s="111" t="str">
        <f>IF(C96="","",IF(C96="","",(VLOOKUP(C96,Listes!$B$31:$C$35,2,FALSE))))</f>
        <v/>
      </c>
      <c r="H96" s="135" t="str">
        <f t="shared" si="2"/>
        <v/>
      </c>
      <c r="I96" s="92" t="str">
        <f>IF(G96="","",IF(G96="","",(VLOOKUP(G96,Listes!$C$31:$D$35,2,FALSE))))</f>
        <v/>
      </c>
      <c r="J96" s="91" t="str">
        <f>IF($G96="","",IF($C96=Listes!$B$32,IF(Barèmes!$E96&lt;=Listes!$B$53,(Barèmes!$E96*(VLOOKUP(Barèmes!$D96,Listes!$A$54:$E$60,2,FALSE))),IF(Barèmes!$E96&gt;Listes!$E$53,(Barèmes!$E96*(VLOOKUP(Barèmes!$D96,Listes!$A$54:$E$60,5,FALSE))),(Barèmes!$E96*(VLOOKUP(Barèmes!$D96,Listes!$A$54:$E$60,3,FALSE)))+(VLOOKUP(Barèmes!$D96,Listes!$A$54:$E$60,4,FALSE))))))</f>
        <v/>
      </c>
      <c r="K96" s="91" t="str">
        <f>IF($G96="","",IF($C96=Listes!$B$31,IF(Barèmes!$E96&lt;=Listes!$B$42,(Barèmes!$E96*(VLOOKUP(Barèmes!$D96,Listes!$A$43:$E$49,2,FALSE))),IF(Barèmes!$E96&gt;Listes!$D$42,(Barèmes!$E96*(VLOOKUP(Barèmes!$D96,Listes!$A$43:$E$49,5,FALSE))),(Barèmes!$E96*(VLOOKUP(Barèmes!$D96,Listes!$A$43:$E$49,3,FALSE)))+(VLOOKUP(Barèmes!$D96,Listes!$A$43:$E$49,4,FALSE))))))</f>
        <v/>
      </c>
      <c r="L96" s="91" t="str">
        <f>IF($G96="","",IF($C96=Listes!$B$34,Listes!$I$31,IF($C96=Listes!$B$35,(VLOOKUP(Barèmes!$F96,Listes!$E$31:$F$36,2,FALSE)),IF($C96=Listes!$B$33,IF(Barèmes!$E96&lt;=Listes!$A$64,Barèmes!$E96*Listes!$A$65,IF(Barèmes!$E96&gt;Listes!$D$64,Barèmes!$E96*Listes!$D$65,((Barèmes!$E96*Listes!$B$65)+Listes!$C$65)))))))</f>
        <v/>
      </c>
      <c r="M96" s="92" t="str">
        <f t="shared" si="3"/>
        <v/>
      </c>
      <c r="N96" s="164"/>
    </row>
    <row r="97" spans="1:14" ht="20.100000000000001" customHeight="1" x14ac:dyDescent="0.25">
      <c r="A97" s="38">
        <v>92</v>
      </c>
      <c r="B97" s="135"/>
      <c r="C97" s="135"/>
      <c r="D97" s="135"/>
      <c r="E97" s="135"/>
      <c r="F97" s="135"/>
      <c r="G97" s="111" t="str">
        <f>IF(C97="","",IF(C97="","",(VLOOKUP(C97,Listes!$B$31:$C$35,2,FALSE))))</f>
        <v/>
      </c>
      <c r="H97" s="135" t="str">
        <f t="shared" si="2"/>
        <v/>
      </c>
      <c r="I97" s="92" t="str">
        <f>IF(G97="","",IF(G97="","",(VLOOKUP(G97,Listes!$C$31:$D$35,2,FALSE))))</f>
        <v/>
      </c>
      <c r="J97" s="91" t="str">
        <f>IF($G97="","",IF($C97=Listes!$B$32,IF(Barèmes!$E97&lt;=Listes!$B$53,(Barèmes!$E97*(VLOOKUP(Barèmes!$D97,Listes!$A$54:$E$60,2,FALSE))),IF(Barèmes!$E97&gt;Listes!$E$53,(Barèmes!$E97*(VLOOKUP(Barèmes!$D97,Listes!$A$54:$E$60,5,FALSE))),(Barèmes!$E97*(VLOOKUP(Barèmes!$D97,Listes!$A$54:$E$60,3,FALSE)))+(VLOOKUP(Barèmes!$D97,Listes!$A$54:$E$60,4,FALSE))))))</f>
        <v/>
      </c>
      <c r="K97" s="91" t="str">
        <f>IF($G97="","",IF($C97=Listes!$B$31,IF(Barèmes!$E97&lt;=Listes!$B$42,(Barèmes!$E97*(VLOOKUP(Barèmes!$D97,Listes!$A$43:$E$49,2,FALSE))),IF(Barèmes!$E97&gt;Listes!$D$42,(Barèmes!$E97*(VLOOKUP(Barèmes!$D97,Listes!$A$43:$E$49,5,FALSE))),(Barèmes!$E97*(VLOOKUP(Barèmes!$D97,Listes!$A$43:$E$49,3,FALSE)))+(VLOOKUP(Barèmes!$D97,Listes!$A$43:$E$49,4,FALSE))))))</f>
        <v/>
      </c>
      <c r="L97" s="91" t="str">
        <f>IF($G97="","",IF($C97=Listes!$B$34,Listes!$I$31,IF($C97=Listes!$B$35,(VLOOKUP(Barèmes!$F97,Listes!$E$31:$F$36,2,FALSE)),IF($C97=Listes!$B$33,IF(Barèmes!$E97&lt;=Listes!$A$64,Barèmes!$E97*Listes!$A$65,IF(Barèmes!$E97&gt;Listes!$D$64,Barèmes!$E97*Listes!$D$65,((Barèmes!$E97*Listes!$B$65)+Listes!$C$65)))))))</f>
        <v/>
      </c>
      <c r="M97" s="92" t="str">
        <f t="shared" si="3"/>
        <v/>
      </c>
      <c r="N97" s="164"/>
    </row>
    <row r="98" spans="1:14" ht="20.100000000000001" customHeight="1" x14ac:dyDescent="0.25">
      <c r="A98" s="38">
        <v>93</v>
      </c>
      <c r="B98" s="135"/>
      <c r="C98" s="135"/>
      <c r="D98" s="135"/>
      <c r="E98" s="135"/>
      <c r="F98" s="135"/>
      <c r="G98" s="111" t="str">
        <f>IF(C98="","",IF(C98="","",(VLOOKUP(C98,Listes!$B$31:$C$35,2,FALSE))))</f>
        <v/>
      </c>
      <c r="H98" s="135" t="str">
        <f t="shared" si="2"/>
        <v/>
      </c>
      <c r="I98" s="92" t="str">
        <f>IF(G98="","",IF(G98="","",(VLOOKUP(G98,Listes!$C$31:$D$35,2,FALSE))))</f>
        <v/>
      </c>
      <c r="J98" s="91" t="str">
        <f>IF($G98="","",IF($C98=Listes!$B$32,IF(Barèmes!$E98&lt;=Listes!$B$53,(Barèmes!$E98*(VLOOKUP(Barèmes!$D98,Listes!$A$54:$E$60,2,FALSE))),IF(Barèmes!$E98&gt;Listes!$E$53,(Barèmes!$E98*(VLOOKUP(Barèmes!$D98,Listes!$A$54:$E$60,5,FALSE))),(Barèmes!$E98*(VLOOKUP(Barèmes!$D98,Listes!$A$54:$E$60,3,FALSE)))+(VLOOKUP(Barèmes!$D98,Listes!$A$54:$E$60,4,FALSE))))))</f>
        <v/>
      </c>
      <c r="K98" s="91" t="str">
        <f>IF($G98="","",IF($C98=Listes!$B$31,IF(Barèmes!$E98&lt;=Listes!$B$42,(Barèmes!$E98*(VLOOKUP(Barèmes!$D98,Listes!$A$43:$E$49,2,FALSE))),IF(Barèmes!$E98&gt;Listes!$D$42,(Barèmes!$E98*(VLOOKUP(Barèmes!$D98,Listes!$A$43:$E$49,5,FALSE))),(Barèmes!$E98*(VLOOKUP(Barèmes!$D98,Listes!$A$43:$E$49,3,FALSE)))+(VLOOKUP(Barèmes!$D98,Listes!$A$43:$E$49,4,FALSE))))))</f>
        <v/>
      </c>
      <c r="L98" s="91" t="str">
        <f>IF($G98="","",IF($C98=Listes!$B$34,Listes!$I$31,IF($C98=Listes!$B$35,(VLOOKUP(Barèmes!$F98,Listes!$E$31:$F$36,2,FALSE)),IF($C98=Listes!$B$33,IF(Barèmes!$E98&lt;=Listes!$A$64,Barèmes!$E98*Listes!$A$65,IF(Barèmes!$E98&gt;Listes!$D$64,Barèmes!$E98*Listes!$D$65,((Barèmes!$E98*Listes!$B$65)+Listes!$C$65)))))))</f>
        <v/>
      </c>
      <c r="M98" s="92" t="str">
        <f t="shared" si="3"/>
        <v/>
      </c>
      <c r="N98" s="164"/>
    </row>
    <row r="99" spans="1:14" ht="20.100000000000001" customHeight="1" x14ac:dyDescent="0.25">
      <c r="A99" s="38">
        <v>94</v>
      </c>
      <c r="B99" s="135"/>
      <c r="C99" s="135"/>
      <c r="D99" s="135"/>
      <c r="E99" s="135"/>
      <c r="F99" s="135"/>
      <c r="G99" s="111" t="str">
        <f>IF(C99="","",IF(C99="","",(VLOOKUP(C99,Listes!$B$31:$C$35,2,FALSE))))</f>
        <v/>
      </c>
      <c r="H99" s="135" t="str">
        <f t="shared" si="2"/>
        <v/>
      </c>
      <c r="I99" s="92" t="str">
        <f>IF(G99="","",IF(G99="","",(VLOOKUP(G99,Listes!$C$31:$D$35,2,FALSE))))</f>
        <v/>
      </c>
      <c r="J99" s="91" t="str">
        <f>IF($G99="","",IF($C99=Listes!$B$32,IF(Barèmes!$E99&lt;=Listes!$B$53,(Barèmes!$E99*(VLOOKUP(Barèmes!$D99,Listes!$A$54:$E$60,2,FALSE))),IF(Barèmes!$E99&gt;Listes!$E$53,(Barèmes!$E99*(VLOOKUP(Barèmes!$D99,Listes!$A$54:$E$60,5,FALSE))),(Barèmes!$E99*(VLOOKUP(Barèmes!$D99,Listes!$A$54:$E$60,3,FALSE)))+(VLOOKUP(Barèmes!$D99,Listes!$A$54:$E$60,4,FALSE))))))</f>
        <v/>
      </c>
      <c r="K99" s="91" t="str">
        <f>IF($G99="","",IF($C99=Listes!$B$31,IF(Barèmes!$E99&lt;=Listes!$B$42,(Barèmes!$E99*(VLOOKUP(Barèmes!$D99,Listes!$A$43:$E$49,2,FALSE))),IF(Barèmes!$E99&gt;Listes!$D$42,(Barèmes!$E99*(VLOOKUP(Barèmes!$D99,Listes!$A$43:$E$49,5,FALSE))),(Barèmes!$E99*(VLOOKUP(Barèmes!$D99,Listes!$A$43:$E$49,3,FALSE)))+(VLOOKUP(Barèmes!$D99,Listes!$A$43:$E$49,4,FALSE))))))</f>
        <v/>
      </c>
      <c r="L99" s="91" t="str">
        <f>IF($G99="","",IF($C99=Listes!$B$34,Listes!$I$31,IF($C99=Listes!$B$35,(VLOOKUP(Barèmes!$F99,Listes!$E$31:$F$36,2,FALSE)),IF($C99=Listes!$B$33,IF(Barèmes!$E99&lt;=Listes!$A$64,Barèmes!$E99*Listes!$A$65,IF(Barèmes!$E99&gt;Listes!$D$64,Barèmes!$E99*Listes!$D$65,((Barèmes!$E99*Listes!$B$65)+Listes!$C$65)))))))</f>
        <v/>
      </c>
      <c r="M99" s="92" t="str">
        <f t="shared" si="3"/>
        <v/>
      </c>
      <c r="N99" s="164"/>
    </row>
    <row r="100" spans="1:14" ht="20.100000000000001" customHeight="1" x14ac:dyDescent="0.25">
      <c r="A100" s="38">
        <v>95</v>
      </c>
      <c r="B100" s="135"/>
      <c r="C100" s="135"/>
      <c r="D100" s="135"/>
      <c r="E100" s="135"/>
      <c r="F100" s="135"/>
      <c r="G100" s="111" t="str">
        <f>IF(C100="","",IF(C100="","",(VLOOKUP(C100,Listes!$B$31:$C$35,2,FALSE))))</f>
        <v/>
      </c>
      <c r="H100" s="135" t="str">
        <f t="shared" si="2"/>
        <v/>
      </c>
      <c r="I100" s="92" t="str">
        <f>IF(G100="","",IF(G100="","",(VLOOKUP(G100,Listes!$C$31:$D$35,2,FALSE))))</f>
        <v/>
      </c>
      <c r="J100" s="91" t="str">
        <f>IF($G100="","",IF($C100=Listes!$B$32,IF(Barèmes!$E100&lt;=Listes!$B$53,(Barèmes!$E100*(VLOOKUP(Barèmes!$D100,Listes!$A$54:$E$60,2,FALSE))),IF(Barèmes!$E100&gt;Listes!$E$53,(Barèmes!$E100*(VLOOKUP(Barèmes!$D100,Listes!$A$54:$E$60,5,FALSE))),(Barèmes!$E100*(VLOOKUP(Barèmes!$D100,Listes!$A$54:$E$60,3,FALSE)))+(VLOOKUP(Barèmes!$D100,Listes!$A$54:$E$60,4,FALSE))))))</f>
        <v/>
      </c>
      <c r="K100" s="91" t="str">
        <f>IF($G100="","",IF($C100=Listes!$B$31,IF(Barèmes!$E100&lt;=Listes!$B$42,(Barèmes!$E100*(VLOOKUP(Barèmes!$D100,Listes!$A$43:$E$49,2,FALSE))),IF(Barèmes!$E100&gt;Listes!$D$42,(Barèmes!$E100*(VLOOKUP(Barèmes!$D100,Listes!$A$43:$E$49,5,FALSE))),(Barèmes!$E100*(VLOOKUP(Barèmes!$D100,Listes!$A$43:$E$49,3,FALSE)))+(VLOOKUP(Barèmes!$D100,Listes!$A$43:$E$49,4,FALSE))))))</f>
        <v/>
      </c>
      <c r="L100" s="91" t="str">
        <f>IF($G100="","",IF($C100=Listes!$B$34,Listes!$I$31,IF($C100=Listes!$B$35,(VLOOKUP(Barèmes!$F100,Listes!$E$31:$F$36,2,FALSE)),IF($C100=Listes!$B$33,IF(Barèmes!$E100&lt;=Listes!$A$64,Barèmes!$E100*Listes!$A$65,IF(Barèmes!$E100&gt;Listes!$D$64,Barèmes!$E100*Listes!$D$65,((Barèmes!$E100*Listes!$B$65)+Listes!$C$65)))))))</f>
        <v/>
      </c>
      <c r="M100" s="92" t="str">
        <f t="shared" si="3"/>
        <v/>
      </c>
      <c r="N100" s="164"/>
    </row>
    <row r="101" spans="1:14" ht="20.100000000000001" customHeight="1" x14ac:dyDescent="0.25">
      <c r="A101" s="38">
        <v>96</v>
      </c>
      <c r="B101" s="135"/>
      <c r="C101" s="135"/>
      <c r="D101" s="135"/>
      <c r="E101" s="135"/>
      <c r="F101" s="135"/>
      <c r="G101" s="111" t="str">
        <f>IF(C101="","",IF(C101="","",(VLOOKUP(C101,Listes!$B$31:$C$35,2,FALSE))))</f>
        <v/>
      </c>
      <c r="H101" s="135" t="str">
        <f t="shared" si="2"/>
        <v/>
      </c>
      <c r="I101" s="92" t="str">
        <f>IF(G101="","",IF(G101="","",(VLOOKUP(G101,Listes!$C$31:$D$35,2,FALSE))))</f>
        <v/>
      </c>
      <c r="J101" s="91" t="str">
        <f>IF($G101="","",IF($C101=Listes!$B$32,IF(Barèmes!$E101&lt;=Listes!$B$53,(Barèmes!$E101*(VLOOKUP(Barèmes!$D101,Listes!$A$54:$E$60,2,FALSE))),IF(Barèmes!$E101&gt;Listes!$E$53,(Barèmes!$E101*(VLOOKUP(Barèmes!$D101,Listes!$A$54:$E$60,5,FALSE))),(Barèmes!$E101*(VLOOKUP(Barèmes!$D101,Listes!$A$54:$E$60,3,FALSE)))+(VLOOKUP(Barèmes!$D101,Listes!$A$54:$E$60,4,FALSE))))))</f>
        <v/>
      </c>
      <c r="K101" s="91" t="str">
        <f>IF($G101="","",IF($C101=Listes!$B$31,IF(Barèmes!$E101&lt;=Listes!$B$42,(Barèmes!$E101*(VLOOKUP(Barèmes!$D101,Listes!$A$43:$E$49,2,FALSE))),IF(Barèmes!$E101&gt;Listes!$D$42,(Barèmes!$E101*(VLOOKUP(Barèmes!$D101,Listes!$A$43:$E$49,5,FALSE))),(Barèmes!$E101*(VLOOKUP(Barèmes!$D101,Listes!$A$43:$E$49,3,FALSE)))+(VLOOKUP(Barèmes!$D101,Listes!$A$43:$E$49,4,FALSE))))))</f>
        <v/>
      </c>
      <c r="L101" s="91" t="str">
        <f>IF($G101="","",IF($C101=Listes!$B$34,Listes!$I$31,IF($C101=Listes!$B$35,(VLOOKUP(Barèmes!$F101,Listes!$E$31:$F$36,2,FALSE)),IF($C101=Listes!$B$33,IF(Barèmes!$E101&lt;=Listes!$A$64,Barèmes!$E101*Listes!$A$65,IF(Barèmes!$E101&gt;Listes!$D$64,Barèmes!$E101*Listes!$D$65,((Barèmes!$E101*Listes!$B$65)+Listes!$C$65)))))))</f>
        <v/>
      </c>
      <c r="M101" s="92" t="str">
        <f t="shared" si="3"/>
        <v/>
      </c>
      <c r="N101" s="164"/>
    </row>
    <row r="102" spans="1:14" ht="20.100000000000001" customHeight="1" x14ac:dyDescent="0.25">
      <c r="A102" s="38">
        <v>97</v>
      </c>
      <c r="B102" s="135"/>
      <c r="C102" s="135"/>
      <c r="D102" s="135"/>
      <c r="E102" s="135"/>
      <c r="F102" s="135"/>
      <c r="G102" s="111" t="str">
        <f>IF(C102="","",IF(C102="","",(VLOOKUP(C102,Listes!$B$31:$C$35,2,FALSE))))</f>
        <v/>
      </c>
      <c r="H102" s="135" t="str">
        <f t="shared" si="2"/>
        <v/>
      </c>
      <c r="I102" s="92" t="str">
        <f>IF(G102="","",IF(G102="","",(VLOOKUP(G102,Listes!$C$31:$D$35,2,FALSE))))</f>
        <v/>
      </c>
      <c r="J102" s="91" t="str">
        <f>IF($G102="","",IF($C102=Listes!$B$32,IF(Barèmes!$E102&lt;=Listes!$B$53,(Barèmes!$E102*(VLOOKUP(Barèmes!$D102,Listes!$A$54:$E$60,2,FALSE))),IF(Barèmes!$E102&gt;Listes!$E$53,(Barèmes!$E102*(VLOOKUP(Barèmes!$D102,Listes!$A$54:$E$60,5,FALSE))),(Barèmes!$E102*(VLOOKUP(Barèmes!$D102,Listes!$A$54:$E$60,3,FALSE)))+(VLOOKUP(Barèmes!$D102,Listes!$A$54:$E$60,4,FALSE))))))</f>
        <v/>
      </c>
      <c r="K102" s="91" t="str">
        <f>IF($G102="","",IF($C102=Listes!$B$31,IF(Barèmes!$E102&lt;=Listes!$B$42,(Barèmes!$E102*(VLOOKUP(Barèmes!$D102,Listes!$A$43:$E$49,2,FALSE))),IF(Barèmes!$E102&gt;Listes!$D$42,(Barèmes!$E102*(VLOOKUP(Barèmes!$D102,Listes!$A$43:$E$49,5,FALSE))),(Barèmes!$E102*(VLOOKUP(Barèmes!$D102,Listes!$A$43:$E$49,3,FALSE)))+(VLOOKUP(Barèmes!$D102,Listes!$A$43:$E$49,4,FALSE))))))</f>
        <v/>
      </c>
      <c r="L102" s="91" t="str">
        <f>IF($G102="","",IF($C102=Listes!$B$34,Listes!$I$31,IF($C102=Listes!$B$35,(VLOOKUP(Barèmes!$F102,Listes!$E$31:$F$36,2,FALSE)),IF($C102=Listes!$B$33,IF(Barèmes!$E102&lt;=Listes!$A$64,Barèmes!$E102*Listes!$A$65,IF(Barèmes!$E102&gt;Listes!$D$64,Barèmes!$E102*Listes!$D$65,((Barèmes!$E102*Listes!$B$65)+Listes!$C$65)))))))</f>
        <v/>
      </c>
      <c r="M102" s="92" t="str">
        <f t="shared" si="3"/>
        <v/>
      </c>
      <c r="N102" s="164"/>
    </row>
    <row r="103" spans="1:14" ht="20.100000000000001" customHeight="1" x14ac:dyDescent="0.25">
      <c r="A103" s="38">
        <v>98</v>
      </c>
      <c r="B103" s="135"/>
      <c r="C103" s="135"/>
      <c r="D103" s="135"/>
      <c r="E103" s="135"/>
      <c r="F103" s="135"/>
      <c r="G103" s="111" t="str">
        <f>IF(C103="","",IF(C103="","",(VLOOKUP(C103,Listes!$B$31:$C$35,2,FALSE))))</f>
        <v/>
      </c>
      <c r="H103" s="135" t="str">
        <f t="shared" si="2"/>
        <v/>
      </c>
      <c r="I103" s="92" t="str">
        <f>IF(G103="","",IF(G103="","",(VLOOKUP(G103,Listes!$C$31:$D$35,2,FALSE))))</f>
        <v/>
      </c>
      <c r="J103" s="91" t="str">
        <f>IF($G103="","",IF($C103=Listes!$B$32,IF(Barèmes!$E103&lt;=Listes!$B$53,(Barèmes!$E103*(VLOOKUP(Barèmes!$D103,Listes!$A$54:$E$60,2,FALSE))),IF(Barèmes!$E103&gt;Listes!$E$53,(Barèmes!$E103*(VLOOKUP(Barèmes!$D103,Listes!$A$54:$E$60,5,FALSE))),(Barèmes!$E103*(VLOOKUP(Barèmes!$D103,Listes!$A$54:$E$60,3,FALSE)))+(VLOOKUP(Barèmes!$D103,Listes!$A$54:$E$60,4,FALSE))))))</f>
        <v/>
      </c>
      <c r="K103" s="91" t="str">
        <f>IF($G103="","",IF($C103=Listes!$B$31,IF(Barèmes!$E103&lt;=Listes!$B$42,(Barèmes!$E103*(VLOOKUP(Barèmes!$D103,Listes!$A$43:$E$49,2,FALSE))),IF(Barèmes!$E103&gt;Listes!$D$42,(Barèmes!$E103*(VLOOKUP(Barèmes!$D103,Listes!$A$43:$E$49,5,FALSE))),(Barèmes!$E103*(VLOOKUP(Barèmes!$D103,Listes!$A$43:$E$49,3,FALSE)))+(VLOOKUP(Barèmes!$D103,Listes!$A$43:$E$49,4,FALSE))))))</f>
        <v/>
      </c>
      <c r="L103" s="91" t="str">
        <f>IF($G103="","",IF($C103=Listes!$B$34,Listes!$I$31,IF($C103=Listes!$B$35,(VLOOKUP(Barèmes!$F103,Listes!$E$31:$F$36,2,FALSE)),IF($C103=Listes!$B$33,IF(Barèmes!$E103&lt;=Listes!$A$64,Barèmes!$E103*Listes!$A$65,IF(Barèmes!$E103&gt;Listes!$D$64,Barèmes!$E103*Listes!$D$65,((Barèmes!$E103*Listes!$B$65)+Listes!$C$65)))))))</f>
        <v/>
      </c>
      <c r="M103" s="92" t="str">
        <f t="shared" si="3"/>
        <v/>
      </c>
      <c r="N103" s="164"/>
    </row>
    <row r="104" spans="1:14" ht="20.100000000000001" customHeight="1" x14ac:dyDescent="0.25">
      <c r="A104" s="38">
        <v>99</v>
      </c>
      <c r="B104" s="135"/>
      <c r="C104" s="135"/>
      <c r="D104" s="135"/>
      <c r="E104" s="135"/>
      <c r="F104" s="135"/>
      <c r="G104" s="111" t="str">
        <f>IF(C104="","",IF(C104="","",(VLOOKUP(C104,Listes!$B$31:$C$35,2,FALSE))))</f>
        <v/>
      </c>
      <c r="H104" s="135" t="str">
        <f t="shared" si="2"/>
        <v/>
      </c>
      <c r="I104" s="92" t="str">
        <f>IF(G104="","",IF(G104="","",(VLOOKUP(G104,Listes!$C$31:$D$35,2,FALSE))))</f>
        <v/>
      </c>
      <c r="J104" s="91" t="str">
        <f>IF($G104="","",IF($C104=Listes!$B$32,IF(Barèmes!$E104&lt;=Listes!$B$53,(Barèmes!$E104*(VLOOKUP(Barèmes!$D104,Listes!$A$54:$E$60,2,FALSE))),IF(Barèmes!$E104&gt;Listes!$E$53,(Barèmes!$E104*(VLOOKUP(Barèmes!$D104,Listes!$A$54:$E$60,5,FALSE))),(Barèmes!$E104*(VLOOKUP(Barèmes!$D104,Listes!$A$54:$E$60,3,FALSE)))+(VLOOKUP(Barèmes!$D104,Listes!$A$54:$E$60,4,FALSE))))))</f>
        <v/>
      </c>
      <c r="K104" s="91" t="str">
        <f>IF($G104="","",IF($C104=Listes!$B$31,IF(Barèmes!$E104&lt;=Listes!$B$42,(Barèmes!$E104*(VLOOKUP(Barèmes!$D104,Listes!$A$43:$E$49,2,FALSE))),IF(Barèmes!$E104&gt;Listes!$D$42,(Barèmes!$E104*(VLOOKUP(Barèmes!$D104,Listes!$A$43:$E$49,5,FALSE))),(Barèmes!$E104*(VLOOKUP(Barèmes!$D104,Listes!$A$43:$E$49,3,FALSE)))+(VLOOKUP(Barèmes!$D104,Listes!$A$43:$E$49,4,FALSE))))))</f>
        <v/>
      </c>
      <c r="L104" s="91" t="str">
        <f>IF($G104="","",IF($C104=Listes!$B$34,Listes!$I$31,IF($C104=Listes!$B$35,(VLOOKUP(Barèmes!$F104,Listes!$E$31:$F$36,2,FALSE)),IF($C104=Listes!$B$33,IF(Barèmes!$E104&lt;=Listes!$A$64,Barèmes!$E104*Listes!$A$65,IF(Barèmes!$E104&gt;Listes!$D$64,Barèmes!$E104*Listes!$D$65,((Barèmes!$E104*Listes!$B$65)+Listes!$C$65)))))))</f>
        <v/>
      </c>
      <c r="M104" s="92" t="str">
        <f t="shared" si="3"/>
        <v/>
      </c>
      <c r="N104" s="164"/>
    </row>
    <row r="105" spans="1:14" ht="20.100000000000001" customHeight="1" x14ac:dyDescent="0.25">
      <c r="A105" s="38">
        <v>100</v>
      </c>
      <c r="B105" s="135"/>
      <c r="C105" s="135"/>
      <c r="D105" s="135"/>
      <c r="E105" s="135"/>
      <c r="F105" s="135"/>
      <c r="G105" s="111" t="str">
        <f>IF(C105="","",IF(C105="","",(VLOOKUP(C105,Listes!$B$31:$C$35,2,FALSE))))</f>
        <v/>
      </c>
      <c r="H105" s="135" t="str">
        <f t="shared" si="2"/>
        <v/>
      </c>
      <c r="I105" s="92" t="str">
        <f>IF(G105="","",IF(G105="","",(VLOOKUP(G105,Listes!$C$31:$D$35,2,FALSE))))</f>
        <v/>
      </c>
      <c r="J105" s="91" t="str">
        <f>IF($G105="","",IF($C105=Listes!$B$32,IF(Barèmes!$E105&lt;=Listes!$B$53,(Barèmes!$E105*(VLOOKUP(Barèmes!$D105,Listes!$A$54:$E$60,2,FALSE))),IF(Barèmes!$E105&gt;Listes!$E$53,(Barèmes!$E105*(VLOOKUP(Barèmes!$D105,Listes!$A$54:$E$60,5,FALSE))),(Barèmes!$E105*(VLOOKUP(Barèmes!$D105,Listes!$A$54:$E$60,3,FALSE)))+(VLOOKUP(Barèmes!$D105,Listes!$A$54:$E$60,4,FALSE))))))</f>
        <v/>
      </c>
      <c r="K105" s="91" t="str">
        <f>IF($G105="","",IF($C105=Listes!$B$31,IF(Barèmes!$E105&lt;=Listes!$B$42,(Barèmes!$E105*(VLOOKUP(Barèmes!$D105,Listes!$A$43:$E$49,2,FALSE))),IF(Barèmes!$E105&gt;Listes!$D$42,(Barèmes!$E105*(VLOOKUP(Barèmes!$D105,Listes!$A$43:$E$49,5,FALSE))),(Barèmes!$E105*(VLOOKUP(Barèmes!$D105,Listes!$A$43:$E$49,3,FALSE)))+(VLOOKUP(Barèmes!$D105,Listes!$A$43:$E$49,4,FALSE))))))</f>
        <v/>
      </c>
      <c r="L105" s="91" t="str">
        <f>IF($G105="","",IF($C105=Listes!$B$34,Listes!$I$31,IF($C105=Listes!$B$35,(VLOOKUP(Barèmes!$F105,Listes!$E$31:$F$36,2,FALSE)),IF($C105=Listes!$B$33,IF(Barèmes!$E105&lt;=Listes!$A$64,Barèmes!$E105*Listes!$A$65,IF(Barèmes!$E105&gt;Listes!$D$64,Barèmes!$E105*Listes!$D$65,((Barèmes!$E105*Listes!$B$65)+Listes!$C$65)))))))</f>
        <v/>
      </c>
      <c r="M105" s="92" t="str">
        <f t="shared" si="3"/>
        <v/>
      </c>
      <c r="N105" s="164"/>
    </row>
    <row r="106" spans="1:14" ht="20.100000000000001" customHeight="1" x14ac:dyDescent="0.25">
      <c r="A106" s="38">
        <v>101</v>
      </c>
      <c r="B106" s="135"/>
      <c r="C106" s="135"/>
      <c r="D106" s="135"/>
      <c r="E106" s="135"/>
      <c r="F106" s="135"/>
      <c r="G106" s="111" t="str">
        <f>IF(C106="","",IF(C106="","",(VLOOKUP(C106,Listes!$B$31:$C$35,2,FALSE))))</f>
        <v/>
      </c>
      <c r="H106" s="135" t="str">
        <f t="shared" si="2"/>
        <v/>
      </c>
      <c r="I106" s="92" t="str">
        <f>IF(G106="","",IF(G106="","",(VLOOKUP(G106,Listes!$C$31:$D$35,2,FALSE))))</f>
        <v/>
      </c>
      <c r="J106" s="91" t="str">
        <f>IF($G106="","",IF($C106=Listes!$B$32,IF(Barèmes!$E106&lt;=Listes!$B$53,(Barèmes!$E106*(VLOOKUP(Barèmes!$D106,Listes!$A$54:$E$60,2,FALSE))),IF(Barèmes!$E106&gt;Listes!$E$53,(Barèmes!$E106*(VLOOKUP(Barèmes!$D106,Listes!$A$54:$E$60,5,FALSE))),(Barèmes!$E106*(VLOOKUP(Barèmes!$D106,Listes!$A$54:$E$60,3,FALSE)))+(VLOOKUP(Barèmes!$D106,Listes!$A$54:$E$60,4,FALSE))))))</f>
        <v/>
      </c>
      <c r="K106" s="91" t="str">
        <f>IF($G106="","",IF($C106=Listes!$B$31,IF(Barèmes!$E106&lt;=Listes!$B$42,(Barèmes!$E106*(VLOOKUP(Barèmes!$D106,Listes!$A$43:$E$49,2,FALSE))),IF(Barèmes!$E106&gt;Listes!$D$42,(Barèmes!$E106*(VLOOKUP(Barèmes!$D106,Listes!$A$43:$E$49,5,FALSE))),(Barèmes!$E106*(VLOOKUP(Barèmes!$D106,Listes!$A$43:$E$49,3,FALSE)))+(VLOOKUP(Barèmes!$D106,Listes!$A$43:$E$49,4,FALSE))))))</f>
        <v/>
      </c>
      <c r="L106" s="91" t="str">
        <f>IF($G106="","",IF($C106=Listes!$B$34,Listes!$I$31,IF($C106=Listes!$B$35,(VLOOKUP(Barèmes!$F106,Listes!$E$31:$F$36,2,FALSE)),IF($C106=Listes!$B$33,IF(Barèmes!$E106&lt;=Listes!$A$64,Barèmes!$E106*Listes!$A$65,IF(Barèmes!$E106&gt;Listes!$D$64,Barèmes!$E106*Listes!$D$65,((Barèmes!$E106*Listes!$B$65)+Listes!$C$65)))))))</f>
        <v/>
      </c>
      <c r="M106" s="92" t="str">
        <f t="shared" si="3"/>
        <v/>
      </c>
      <c r="N106" s="164"/>
    </row>
    <row r="107" spans="1:14" ht="20.100000000000001" customHeight="1" x14ac:dyDescent="0.25">
      <c r="A107" s="38">
        <v>102</v>
      </c>
      <c r="B107" s="135"/>
      <c r="C107" s="135"/>
      <c r="D107" s="135"/>
      <c r="E107" s="135"/>
      <c r="F107" s="135"/>
      <c r="G107" s="111" t="str">
        <f>IF(C107="","",IF(C107="","",(VLOOKUP(C107,Listes!$B$31:$C$35,2,FALSE))))</f>
        <v/>
      </c>
      <c r="H107" s="135" t="str">
        <f t="shared" si="2"/>
        <v/>
      </c>
      <c r="I107" s="92" t="str">
        <f>IF(G107="","",IF(G107="","",(VLOOKUP(G107,Listes!$C$31:$D$35,2,FALSE))))</f>
        <v/>
      </c>
      <c r="J107" s="91" t="str">
        <f>IF($G107="","",IF($C107=Listes!$B$32,IF(Barèmes!$E107&lt;=Listes!$B$53,(Barèmes!$E107*(VLOOKUP(Barèmes!$D107,Listes!$A$54:$E$60,2,FALSE))),IF(Barèmes!$E107&gt;Listes!$E$53,(Barèmes!$E107*(VLOOKUP(Barèmes!$D107,Listes!$A$54:$E$60,5,FALSE))),(Barèmes!$E107*(VLOOKUP(Barèmes!$D107,Listes!$A$54:$E$60,3,FALSE)))+(VLOOKUP(Barèmes!$D107,Listes!$A$54:$E$60,4,FALSE))))))</f>
        <v/>
      </c>
      <c r="K107" s="91" t="str">
        <f>IF($G107="","",IF($C107=Listes!$B$31,IF(Barèmes!$E107&lt;=Listes!$B$42,(Barèmes!$E107*(VLOOKUP(Barèmes!$D107,Listes!$A$43:$E$49,2,FALSE))),IF(Barèmes!$E107&gt;Listes!$D$42,(Barèmes!$E107*(VLOOKUP(Barèmes!$D107,Listes!$A$43:$E$49,5,FALSE))),(Barèmes!$E107*(VLOOKUP(Barèmes!$D107,Listes!$A$43:$E$49,3,FALSE)))+(VLOOKUP(Barèmes!$D107,Listes!$A$43:$E$49,4,FALSE))))))</f>
        <v/>
      </c>
      <c r="L107" s="91" t="str">
        <f>IF($G107="","",IF($C107=Listes!$B$34,Listes!$I$31,IF($C107=Listes!$B$35,(VLOOKUP(Barèmes!$F107,Listes!$E$31:$F$36,2,FALSE)),IF($C107=Listes!$B$33,IF(Barèmes!$E107&lt;=Listes!$A$64,Barèmes!$E107*Listes!$A$65,IF(Barèmes!$E107&gt;Listes!$D$64,Barèmes!$E107*Listes!$D$65,((Barèmes!$E107*Listes!$B$65)+Listes!$C$65)))))))</f>
        <v/>
      </c>
      <c r="M107" s="92" t="str">
        <f t="shared" si="3"/>
        <v/>
      </c>
      <c r="N107" s="164"/>
    </row>
    <row r="108" spans="1:14" ht="20.100000000000001" customHeight="1" x14ac:dyDescent="0.25">
      <c r="A108" s="38">
        <v>103</v>
      </c>
      <c r="B108" s="135"/>
      <c r="C108" s="135"/>
      <c r="D108" s="135"/>
      <c r="E108" s="135"/>
      <c r="F108" s="135"/>
      <c r="G108" s="111" t="str">
        <f>IF(C108="","",IF(C108="","",(VLOOKUP(C108,Listes!$B$31:$C$35,2,FALSE))))</f>
        <v/>
      </c>
      <c r="H108" s="135" t="str">
        <f t="shared" si="2"/>
        <v/>
      </c>
      <c r="I108" s="92" t="str">
        <f>IF(G108="","",IF(G108="","",(VLOOKUP(G108,Listes!$C$31:$D$35,2,FALSE))))</f>
        <v/>
      </c>
      <c r="J108" s="91" t="str">
        <f>IF($G108="","",IF($C108=Listes!$B$32,IF(Barèmes!$E108&lt;=Listes!$B$53,(Barèmes!$E108*(VLOOKUP(Barèmes!$D108,Listes!$A$54:$E$60,2,FALSE))),IF(Barèmes!$E108&gt;Listes!$E$53,(Barèmes!$E108*(VLOOKUP(Barèmes!$D108,Listes!$A$54:$E$60,5,FALSE))),(Barèmes!$E108*(VLOOKUP(Barèmes!$D108,Listes!$A$54:$E$60,3,FALSE)))+(VLOOKUP(Barèmes!$D108,Listes!$A$54:$E$60,4,FALSE))))))</f>
        <v/>
      </c>
      <c r="K108" s="91" t="str">
        <f>IF($G108="","",IF($C108=Listes!$B$31,IF(Barèmes!$E108&lt;=Listes!$B$42,(Barèmes!$E108*(VLOOKUP(Barèmes!$D108,Listes!$A$43:$E$49,2,FALSE))),IF(Barèmes!$E108&gt;Listes!$D$42,(Barèmes!$E108*(VLOOKUP(Barèmes!$D108,Listes!$A$43:$E$49,5,FALSE))),(Barèmes!$E108*(VLOOKUP(Barèmes!$D108,Listes!$A$43:$E$49,3,FALSE)))+(VLOOKUP(Barèmes!$D108,Listes!$A$43:$E$49,4,FALSE))))))</f>
        <v/>
      </c>
      <c r="L108" s="91" t="str">
        <f>IF($G108="","",IF($C108=Listes!$B$34,Listes!$I$31,IF($C108=Listes!$B$35,(VLOOKUP(Barèmes!$F108,Listes!$E$31:$F$36,2,FALSE)),IF($C108=Listes!$B$33,IF(Barèmes!$E108&lt;=Listes!$A$64,Barèmes!$E108*Listes!$A$65,IF(Barèmes!$E108&gt;Listes!$D$64,Barèmes!$E108*Listes!$D$65,((Barèmes!$E108*Listes!$B$65)+Listes!$C$65)))))))</f>
        <v/>
      </c>
      <c r="M108" s="92" t="str">
        <f t="shared" si="3"/>
        <v/>
      </c>
      <c r="N108" s="164"/>
    </row>
    <row r="109" spans="1:14" ht="20.100000000000001" customHeight="1" x14ac:dyDescent="0.25">
      <c r="A109" s="38">
        <v>104</v>
      </c>
      <c r="B109" s="135"/>
      <c r="C109" s="135"/>
      <c r="D109" s="135"/>
      <c r="E109" s="135"/>
      <c r="F109" s="135"/>
      <c r="G109" s="111" t="str">
        <f>IF(C109="","",IF(C109="","",(VLOOKUP(C109,Listes!$B$31:$C$35,2,FALSE))))</f>
        <v/>
      </c>
      <c r="H109" s="135" t="str">
        <f t="shared" si="2"/>
        <v/>
      </c>
      <c r="I109" s="92" t="str">
        <f>IF(G109="","",IF(G109="","",(VLOOKUP(G109,Listes!$C$31:$D$35,2,FALSE))))</f>
        <v/>
      </c>
      <c r="J109" s="91" t="str">
        <f>IF($G109="","",IF($C109=Listes!$B$32,IF(Barèmes!$E109&lt;=Listes!$B$53,(Barèmes!$E109*(VLOOKUP(Barèmes!$D109,Listes!$A$54:$E$60,2,FALSE))),IF(Barèmes!$E109&gt;Listes!$E$53,(Barèmes!$E109*(VLOOKUP(Barèmes!$D109,Listes!$A$54:$E$60,5,FALSE))),(Barèmes!$E109*(VLOOKUP(Barèmes!$D109,Listes!$A$54:$E$60,3,FALSE)))+(VLOOKUP(Barèmes!$D109,Listes!$A$54:$E$60,4,FALSE))))))</f>
        <v/>
      </c>
      <c r="K109" s="91" t="str">
        <f>IF($G109="","",IF($C109=Listes!$B$31,IF(Barèmes!$E109&lt;=Listes!$B$42,(Barèmes!$E109*(VLOOKUP(Barèmes!$D109,Listes!$A$43:$E$49,2,FALSE))),IF(Barèmes!$E109&gt;Listes!$D$42,(Barèmes!$E109*(VLOOKUP(Barèmes!$D109,Listes!$A$43:$E$49,5,FALSE))),(Barèmes!$E109*(VLOOKUP(Barèmes!$D109,Listes!$A$43:$E$49,3,FALSE)))+(VLOOKUP(Barèmes!$D109,Listes!$A$43:$E$49,4,FALSE))))))</f>
        <v/>
      </c>
      <c r="L109" s="91" t="str">
        <f>IF($G109="","",IF($C109=Listes!$B$34,Listes!$I$31,IF($C109=Listes!$B$35,(VLOOKUP(Barèmes!$F109,Listes!$E$31:$F$36,2,FALSE)),IF($C109=Listes!$B$33,IF(Barèmes!$E109&lt;=Listes!$A$64,Barèmes!$E109*Listes!$A$65,IF(Barèmes!$E109&gt;Listes!$D$64,Barèmes!$E109*Listes!$D$65,((Barèmes!$E109*Listes!$B$65)+Listes!$C$65)))))))</f>
        <v/>
      </c>
      <c r="M109" s="92" t="str">
        <f t="shared" si="3"/>
        <v/>
      </c>
      <c r="N109" s="164"/>
    </row>
    <row r="110" spans="1:14" ht="20.100000000000001" customHeight="1" x14ac:dyDescent="0.25">
      <c r="A110" s="38">
        <v>105</v>
      </c>
      <c r="B110" s="135"/>
      <c r="C110" s="135"/>
      <c r="D110" s="135"/>
      <c r="E110" s="135"/>
      <c r="F110" s="135"/>
      <c r="G110" s="111" t="str">
        <f>IF(C110="","",IF(C110="","",(VLOOKUP(C110,Listes!$B$31:$C$35,2,FALSE))))</f>
        <v/>
      </c>
      <c r="H110" s="135" t="str">
        <f t="shared" si="2"/>
        <v/>
      </c>
      <c r="I110" s="92" t="str">
        <f>IF(G110="","",IF(G110="","",(VLOOKUP(G110,Listes!$C$31:$D$35,2,FALSE))))</f>
        <v/>
      </c>
      <c r="J110" s="91" t="str">
        <f>IF($G110="","",IF($C110=Listes!$B$32,IF(Barèmes!$E110&lt;=Listes!$B$53,(Barèmes!$E110*(VLOOKUP(Barèmes!$D110,Listes!$A$54:$E$60,2,FALSE))),IF(Barèmes!$E110&gt;Listes!$E$53,(Barèmes!$E110*(VLOOKUP(Barèmes!$D110,Listes!$A$54:$E$60,5,FALSE))),(Barèmes!$E110*(VLOOKUP(Barèmes!$D110,Listes!$A$54:$E$60,3,FALSE)))+(VLOOKUP(Barèmes!$D110,Listes!$A$54:$E$60,4,FALSE))))))</f>
        <v/>
      </c>
      <c r="K110" s="91" t="str">
        <f>IF($G110="","",IF($C110=Listes!$B$31,IF(Barèmes!$E110&lt;=Listes!$B$42,(Barèmes!$E110*(VLOOKUP(Barèmes!$D110,Listes!$A$43:$E$49,2,FALSE))),IF(Barèmes!$E110&gt;Listes!$D$42,(Barèmes!$E110*(VLOOKUP(Barèmes!$D110,Listes!$A$43:$E$49,5,FALSE))),(Barèmes!$E110*(VLOOKUP(Barèmes!$D110,Listes!$A$43:$E$49,3,FALSE)))+(VLOOKUP(Barèmes!$D110,Listes!$A$43:$E$49,4,FALSE))))))</f>
        <v/>
      </c>
      <c r="L110" s="91" t="str">
        <f>IF($G110="","",IF($C110=Listes!$B$34,Listes!$I$31,IF($C110=Listes!$B$35,(VLOOKUP(Barèmes!$F110,Listes!$E$31:$F$36,2,FALSE)),IF($C110=Listes!$B$33,IF(Barèmes!$E110&lt;=Listes!$A$64,Barèmes!$E110*Listes!$A$65,IF(Barèmes!$E110&gt;Listes!$D$64,Barèmes!$E110*Listes!$D$65,((Barèmes!$E110*Listes!$B$65)+Listes!$C$65)))))))</f>
        <v/>
      </c>
      <c r="M110" s="92" t="str">
        <f t="shared" si="3"/>
        <v/>
      </c>
      <c r="N110" s="164"/>
    </row>
    <row r="111" spans="1:14" ht="20.100000000000001" customHeight="1" x14ac:dyDescent="0.25">
      <c r="A111" s="38">
        <v>106</v>
      </c>
      <c r="B111" s="135"/>
      <c r="C111" s="135"/>
      <c r="D111" s="135"/>
      <c r="E111" s="135"/>
      <c r="F111" s="135"/>
      <c r="G111" s="111" t="str">
        <f>IF(C111="","",IF(C111="","",(VLOOKUP(C111,Listes!$B$31:$C$35,2,FALSE))))</f>
        <v/>
      </c>
      <c r="H111" s="135" t="str">
        <f t="shared" si="2"/>
        <v/>
      </c>
      <c r="I111" s="92" t="str">
        <f>IF(G111="","",IF(G111="","",(VLOOKUP(G111,Listes!$C$31:$D$35,2,FALSE))))</f>
        <v/>
      </c>
      <c r="J111" s="91" t="str">
        <f>IF($G111="","",IF($C111=Listes!$B$32,IF(Barèmes!$E111&lt;=Listes!$B$53,(Barèmes!$E111*(VLOOKUP(Barèmes!$D111,Listes!$A$54:$E$60,2,FALSE))),IF(Barèmes!$E111&gt;Listes!$E$53,(Barèmes!$E111*(VLOOKUP(Barèmes!$D111,Listes!$A$54:$E$60,5,FALSE))),(Barèmes!$E111*(VLOOKUP(Barèmes!$D111,Listes!$A$54:$E$60,3,FALSE)))+(VLOOKUP(Barèmes!$D111,Listes!$A$54:$E$60,4,FALSE))))))</f>
        <v/>
      </c>
      <c r="K111" s="91" t="str">
        <f>IF($G111="","",IF($C111=Listes!$B$31,IF(Barèmes!$E111&lt;=Listes!$B$42,(Barèmes!$E111*(VLOOKUP(Barèmes!$D111,Listes!$A$43:$E$49,2,FALSE))),IF(Barèmes!$E111&gt;Listes!$D$42,(Barèmes!$E111*(VLOOKUP(Barèmes!$D111,Listes!$A$43:$E$49,5,FALSE))),(Barèmes!$E111*(VLOOKUP(Barèmes!$D111,Listes!$A$43:$E$49,3,FALSE)))+(VLOOKUP(Barèmes!$D111,Listes!$A$43:$E$49,4,FALSE))))))</f>
        <v/>
      </c>
      <c r="L111" s="91" t="str">
        <f>IF($G111="","",IF($C111=Listes!$B$34,Listes!$I$31,IF($C111=Listes!$B$35,(VLOOKUP(Barèmes!$F111,Listes!$E$31:$F$36,2,FALSE)),IF($C111=Listes!$B$33,IF(Barèmes!$E111&lt;=Listes!$A$64,Barèmes!$E111*Listes!$A$65,IF(Barèmes!$E111&gt;Listes!$D$64,Barèmes!$E111*Listes!$D$65,((Barèmes!$E111*Listes!$B$65)+Listes!$C$65)))))))</f>
        <v/>
      </c>
      <c r="M111" s="92" t="str">
        <f t="shared" si="3"/>
        <v/>
      </c>
      <c r="N111" s="164"/>
    </row>
    <row r="112" spans="1:14" ht="20.100000000000001" customHeight="1" x14ac:dyDescent="0.25">
      <c r="A112" s="38">
        <v>107</v>
      </c>
      <c r="B112" s="135"/>
      <c r="C112" s="135"/>
      <c r="D112" s="135"/>
      <c r="E112" s="135"/>
      <c r="F112" s="135"/>
      <c r="G112" s="111" t="str">
        <f>IF(C112="","",IF(C112="","",(VLOOKUP(C112,Listes!$B$31:$C$35,2,FALSE))))</f>
        <v/>
      </c>
      <c r="H112" s="135" t="str">
        <f t="shared" si="2"/>
        <v/>
      </c>
      <c r="I112" s="92" t="str">
        <f>IF(G112="","",IF(G112="","",(VLOOKUP(G112,Listes!$C$31:$D$35,2,FALSE))))</f>
        <v/>
      </c>
      <c r="J112" s="91" t="str">
        <f>IF($G112="","",IF($C112=Listes!$B$32,IF(Barèmes!$E112&lt;=Listes!$B$53,(Barèmes!$E112*(VLOOKUP(Barèmes!$D112,Listes!$A$54:$E$60,2,FALSE))),IF(Barèmes!$E112&gt;Listes!$E$53,(Barèmes!$E112*(VLOOKUP(Barèmes!$D112,Listes!$A$54:$E$60,5,FALSE))),(Barèmes!$E112*(VLOOKUP(Barèmes!$D112,Listes!$A$54:$E$60,3,FALSE)))+(VLOOKUP(Barèmes!$D112,Listes!$A$54:$E$60,4,FALSE))))))</f>
        <v/>
      </c>
      <c r="K112" s="91" t="str">
        <f>IF($G112="","",IF($C112=Listes!$B$31,IF(Barèmes!$E112&lt;=Listes!$B$42,(Barèmes!$E112*(VLOOKUP(Barèmes!$D112,Listes!$A$43:$E$49,2,FALSE))),IF(Barèmes!$E112&gt;Listes!$D$42,(Barèmes!$E112*(VLOOKUP(Barèmes!$D112,Listes!$A$43:$E$49,5,FALSE))),(Barèmes!$E112*(VLOOKUP(Barèmes!$D112,Listes!$A$43:$E$49,3,FALSE)))+(VLOOKUP(Barèmes!$D112,Listes!$A$43:$E$49,4,FALSE))))))</f>
        <v/>
      </c>
      <c r="L112" s="91" t="str">
        <f>IF($G112="","",IF($C112=Listes!$B$34,Listes!$I$31,IF($C112=Listes!$B$35,(VLOOKUP(Barèmes!$F112,Listes!$E$31:$F$36,2,FALSE)),IF($C112=Listes!$B$33,IF(Barèmes!$E112&lt;=Listes!$A$64,Barèmes!$E112*Listes!$A$65,IF(Barèmes!$E112&gt;Listes!$D$64,Barèmes!$E112*Listes!$D$65,((Barèmes!$E112*Listes!$B$65)+Listes!$C$65)))))))</f>
        <v/>
      </c>
      <c r="M112" s="92" t="str">
        <f t="shared" si="3"/>
        <v/>
      </c>
      <c r="N112" s="164"/>
    </row>
    <row r="113" spans="1:14" ht="20.100000000000001" customHeight="1" x14ac:dyDescent="0.25">
      <c r="A113" s="38">
        <v>108</v>
      </c>
      <c r="B113" s="135"/>
      <c r="C113" s="135"/>
      <c r="D113" s="135"/>
      <c r="E113" s="135"/>
      <c r="F113" s="135"/>
      <c r="G113" s="111" t="str">
        <f>IF(C113="","",IF(C113="","",(VLOOKUP(C113,Listes!$B$31:$C$35,2,FALSE))))</f>
        <v/>
      </c>
      <c r="H113" s="135" t="str">
        <f t="shared" si="2"/>
        <v/>
      </c>
      <c r="I113" s="92" t="str">
        <f>IF(G113="","",IF(G113="","",(VLOOKUP(G113,Listes!$C$31:$D$35,2,FALSE))))</f>
        <v/>
      </c>
      <c r="J113" s="91" t="str">
        <f>IF($G113="","",IF($C113=Listes!$B$32,IF(Barèmes!$E113&lt;=Listes!$B$53,(Barèmes!$E113*(VLOOKUP(Barèmes!$D113,Listes!$A$54:$E$60,2,FALSE))),IF(Barèmes!$E113&gt;Listes!$E$53,(Barèmes!$E113*(VLOOKUP(Barèmes!$D113,Listes!$A$54:$E$60,5,FALSE))),(Barèmes!$E113*(VLOOKUP(Barèmes!$D113,Listes!$A$54:$E$60,3,FALSE)))+(VLOOKUP(Barèmes!$D113,Listes!$A$54:$E$60,4,FALSE))))))</f>
        <v/>
      </c>
      <c r="K113" s="91" t="str">
        <f>IF($G113="","",IF($C113=Listes!$B$31,IF(Barèmes!$E113&lt;=Listes!$B$42,(Barèmes!$E113*(VLOOKUP(Barèmes!$D113,Listes!$A$43:$E$49,2,FALSE))),IF(Barèmes!$E113&gt;Listes!$D$42,(Barèmes!$E113*(VLOOKUP(Barèmes!$D113,Listes!$A$43:$E$49,5,FALSE))),(Barèmes!$E113*(VLOOKUP(Barèmes!$D113,Listes!$A$43:$E$49,3,FALSE)))+(VLOOKUP(Barèmes!$D113,Listes!$A$43:$E$49,4,FALSE))))))</f>
        <v/>
      </c>
      <c r="L113" s="91" t="str">
        <f>IF($G113="","",IF($C113=Listes!$B$34,Listes!$I$31,IF($C113=Listes!$B$35,(VLOOKUP(Barèmes!$F113,Listes!$E$31:$F$36,2,FALSE)),IF($C113=Listes!$B$33,IF(Barèmes!$E113&lt;=Listes!$A$64,Barèmes!$E113*Listes!$A$65,IF(Barèmes!$E113&gt;Listes!$D$64,Barèmes!$E113*Listes!$D$65,((Barèmes!$E113*Listes!$B$65)+Listes!$C$65)))))))</f>
        <v/>
      </c>
      <c r="M113" s="92" t="str">
        <f t="shared" si="3"/>
        <v/>
      </c>
      <c r="N113" s="164"/>
    </row>
    <row r="114" spans="1:14" ht="20.100000000000001" customHeight="1" x14ac:dyDescent="0.25">
      <c r="A114" s="38">
        <v>109</v>
      </c>
      <c r="B114" s="135"/>
      <c r="C114" s="135"/>
      <c r="D114" s="135"/>
      <c r="E114" s="135"/>
      <c r="F114" s="135"/>
      <c r="G114" s="111" t="str">
        <f>IF(C114="","",IF(C114="","",(VLOOKUP(C114,Listes!$B$31:$C$35,2,FALSE))))</f>
        <v/>
      </c>
      <c r="H114" s="135" t="str">
        <f t="shared" si="2"/>
        <v/>
      </c>
      <c r="I114" s="92" t="str">
        <f>IF(G114="","",IF(G114="","",(VLOOKUP(G114,Listes!$C$31:$D$35,2,FALSE))))</f>
        <v/>
      </c>
      <c r="J114" s="91" t="str">
        <f>IF($G114="","",IF($C114=Listes!$B$32,IF(Barèmes!$E114&lt;=Listes!$B$53,(Barèmes!$E114*(VLOOKUP(Barèmes!$D114,Listes!$A$54:$E$60,2,FALSE))),IF(Barèmes!$E114&gt;Listes!$E$53,(Barèmes!$E114*(VLOOKUP(Barèmes!$D114,Listes!$A$54:$E$60,5,FALSE))),(Barèmes!$E114*(VLOOKUP(Barèmes!$D114,Listes!$A$54:$E$60,3,FALSE)))+(VLOOKUP(Barèmes!$D114,Listes!$A$54:$E$60,4,FALSE))))))</f>
        <v/>
      </c>
      <c r="K114" s="91" t="str">
        <f>IF($G114="","",IF($C114=Listes!$B$31,IF(Barèmes!$E114&lt;=Listes!$B$42,(Barèmes!$E114*(VLOOKUP(Barèmes!$D114,Listes!$A$43:$E$49,2,FALSE))),IF(Barèmes!$E114&gt;Listes!$D$42,(Barèmes!$E114*(VLOOKUP(Barèmes!$D114,Listes!$A$43:$E$49,5,FALSE))),(Barèmes!$E114*(VLOOKUP(Barèmes!$D114,Listes!$A$43:$E$49,3,FALSE)))+(VLOOKUP(Barèmes!$D114,Listes!$A$43:$E$49,4,FALSE))))))</f>
        <v/>
      </c>
      <c r="L114" s="91" t="str">
        <f>IF($G114="","",IF($C114=Listes!$B$34,Listes!$I$31,IF($C114=Listes!$B$35,(VLOOKUP(Barèmes!$F114,Listes!$E$31:$F$36,2,FALSE)),IF($C114=Listes!$B$33,IF(Barèmes!$E114&lt;=Listes!$A$64,Barèmes!$E114*Listes!$A$65,IF(Barèmes!$E114&gt;Listes!$D$64,Barèmes!$E114*Listes!$D$65,((Barèmes!$E114*Listes!$B$65)+Listes!$C$65)))))))</f>
        <v/>
      </c>
      <c r="M114" s="92" t="str">
        <f t="shared" si="3"/>
        <v/>
      </c>
      <c r="N114" s="164"/>
    </row>
    <row r="115" spans="1:14" ht="20.100000000000001" customHeight="1" x14ac:dyDescent="0.25">
      <c r="A115" s="38">
        <v>110</v>
      </c>
      <c r="B115" s="135"/>
      <c r="C115" s="135"/>
      <c r="D115" s="135"/>
      <c r="E115" s="135"/>
      <c r="F115" s="135"/>
      <c r="G115" s="111" t="str">
        <f>IF(C115="","",IF(C115="","",(VLOOKUP(C115,Listes!$B$31:$C$35,2,FALSE))))</f>
        <v/>
      </c>
      <c r="H115" s="135" t="str">
        <f t="shared" si="2"/>
        <v/>
      </c>
      <c r="I115" s="92" t="str">
        <f>IF(G115="","",IF(G115="","",(VLOOKUP(G115,Listes!$C$31:$D$35,2,FALSE))))</f>
        <v/>
      </c>
      <c r="J115" s="91" t="str">
        <f>IF($G115="","",IF($C115=Listes!$B$32,IF(Barèmes!$E115&lt;=Listes!$B$53,(Barèmes!$E115*(VLOOKUP(Barèmes!$D115,Listes!$A$54:$E$60,2,FALSE))),IF(Barèmes!$E115&gt;Listes!$E$53,(Barèmes!$E115*(VLOOKUP(Barèmes!$D115,Listes!$A$54:$E$60,5,FALSE))),(Barèmes!$E115*(VLOOKUP(Barèmes!$D115,Listes!$A$54:$E$60,3,FALSE)))+(VLOOKUP(Barèmes!$D115,Listes!$A$54:$E$60,4,FALSE))))))</f>
        <v/>
      </c>
      <c r="K115" s="91" t="str">
        <f>IF($G115="","",IF($C115=Listes!$B$31,IF(Barèmes!$E115&lt;=Listes!$B$42,(Barèmes!$E115*(VLOOKUP(Barèmes!$D115,Listes!$A$43:$E$49,2,FALSE))),IF(Barèmes!$E115&gt;Listes!$D$42,(Barèmes!$E115*(VLOOKUP(Barèmes!$D115,Listes!$A$43:$E$49,5,FALSE))),(Barèmes!$E115*(VLOOKUP(Barèmes!$D115,Listes!$A$43:$E$49,3,FALSE)))+(VLOOKUP(Barèmes!$D115,Listes!$A$43:$E$49,4,FALSE))))))</f>
        <v/>
      </c>
      <c r="L115" s="91" t="str">
        <f>IF($G115="","",IF($C115=Listes!$B$34,Listes!$I$31,IF($C115=Listes!$B$35,(VLOOKUP(Barèmes!$F115,Listes!$E$31:$F$36,2,FALSE)),IF($C115=Listes!$B$33,IF(Barèmes!$E115&lt;=Listes!$A$64,Barèmes!$E115*Listes!$A$65,IF(Barèmes!$E115&gt;Listes!$D$64,Barèmes!$E115*Listes!$D$65,((Barèmes!$E115*Listes!$B$65)+Listes!$C$65)))))))</f>
        <v/>
      </c>
      <c r="M115" s="92" t="str">
        <f t="shared" si="3"/>
        <v/>
      </c>
      <c r="N115" s="164"/>
    </row>
    <row r="116" spans="1:14" ht="20.100000000000001" customHeight="1" x14ac:dyDescent="0.25">
      <c r="A116" s="38">
        <v>111</v>
      </c>
      <c r="B116" s="135"/>
      <c r="C116" s="135"/>
      <c r="D116" s="135"/>
      <c r="E116" s="135"/>
      <c r="F116" s="135"/>
      <c r="G116" s="111" t="str">
        <f>IF(C116="","",IF(C116="","",(VLOOKUP(C116,Listes!$B$31:$C$35,2,FALSE))))</f>
        <v/>
      </c>
      <c r="H116" s="135" t="str">
        <f t="shared" si="2"/>
        <v/>
      </c>
      <c r="I116" s="92" t="str">
        <f>IF(G116="","",IF(G116="","",(VLOOKUP(G116,Listes!$C$31:$D$35,2,FALSE))))</f>
        <v/>
      </c>
      <c r="J116" s="91" t="str">
        <f>IF($G116="","",IF($C116=Listes!$B$32,IF(Barèmes!$E116&lt;=Listes!$B$53,(Barèmes!$E116*(VLOOKUP(Barèmes!$D116,Listes!$A$54:$E$60,2,FALSE))),IF(Barèmes!$E116&gt;Listes!$E$53,(Barèmes!$E116*(VLOOKUP(Barèmes!$D116,Listes!$A$54:$E$60,5,FALSE))),(Barèmes!$E116*(VLOOKUP(Barèmes!$D116,Listes!$A$54:$E$60,3,FALSE)))+(VLOOKUP(Barèmes!$D116,Listes!$A$54:$E$60,4,FALSE))))))</f>
        <v/>
      </c>
      <c r="K116" s="91" t="str">
        <f>IF($G116="","",IF($C116=Listes!$B$31,IF(Barèmes!$E116&lt;=Listes!$B$42,(Barèmes!$E116*(VLOOKUP(Barèmes!$D116,Listes!$A$43:$E$49,2,FALSE))),IF(Barèmes!$E116&gt;Listes!$D$42,(Barèmes!$E116*(VLOOKUP(Barèmes!$D116,Listes!$A$43:$E$49,5,FALSE))),(Barèmes!$E116*(VLOOKUP(Barèmes!$D116,Listes!$A$43:$E$49,3,FALSE)))+(VLOOKUP(Barèmes!$D116,Listes!$A$43:$E$49,4,FALSE))))))</f>
        <v/>
      </c>
      <c r="L116" s="91" t="str">
        <f>IF($G116="","",IF($C116=Listes!$B$34,Listes!$I$31,IF($C116=Listes!$B$35,(VLOOKUP(Barèmes!$F116,Listes!$E$31:$F$36,2,FALSE)),IF($C116=Listes!$B$33,IF(Barèmes!$E116&lt;=Listes!$A$64,Barèmes!$E116*Listes!$A$65,IF(Barèmes!$E116&gt;Listes!$D$64,Barèmes!$E116*Listes!$D$65,((Barèmes!$E116*Listes!$B$65)+Listes!$C$65)))))))</f>
        <v/>
      </c>
      <c r="M116" s="92" t="str">
        <f t="shared" si="3"/>
        <v/>
      </c>
      <c r="N116" s="164"/>
    </row>
    <row r="117" spans="1:14" ht="20.100000000000001" customHeight="1" x14ac:dyDescent="0.25">
      <c r="A117" s="38">
        <v>112</v>
      </c>
      <c r="B117" s="135"/>
      <c r="C117" s="135"/>
      <c r="D117" s="135"/>
      <c r="E117" s="135"/>
      <c r="F117" s="135"/>
      <c r="G117" s="111" t="str">
        <f>IF(C117="","",IF(C117="","",(VLOOKUP(C117,Listes!$B$31:$C$35,2,FALSE))))</f>
        <v/>
      </c>
      <c r="H117" s="135" t="str">
        <f t="shared" si="2"/>
        <v/>
      </c>
      <c r="I117" s="92" t="str">
        <f>IF(G117="","",IF(G117="","",(VLOOKUP(G117,Listes!$C$31:$D$35,2,FALSE))))</f>
        <v/>
      </c>
      <c r="J117" s="91" t="str">
        <f>IF($G117="","",IF($C117=Listes!$B$32,IF(Barèmes!$E117&lt;=Listes!$B$53,(Barèmes!$E117*(VLOOKUP(Barèmes!$D117,Listes!$A$54:$E$60,2,FALSE))),IF(Barèmes!$E117&gt;Listes!$E$53,(Barèmes!$E117*(VLOOKUP(Barèmes!$D117,Listes!$A$54:$E$60,5,FALSE))),(Barèmes!$E117*(VLOOKUP(Barèmes!$D117,Listes!$A$54:$E$60,3,FALSE)))+(VLOOKUP(Barèmes!$D117,Listes!$A$54:$E$60,4,FALSE))))))</f>
        <v/>
      </c>
      <c r="K117" s="91" t="str">
        <f>IF($G117="","",IF($C117=Listes!$B$31,IF(Barèmes!$E117&lt;=Listes!$B$42,(Barèmes!$E117*(VLOOKUP(Barèmes!$D117,Listes!$A$43:$E$49,2,FALSE))),IF(Barèmes!$E117&gt;Listes!$D$42,(Barèmes!$E117*(VLOOKUP(Barèmes!$D117,Listes!$A$43:$E$49,5,FALSE))),(Barèmes!$E117*(VLOOKUP(Barèmes!$D117,Listes!$A$43:$E$49,3,FALSE)))+(VLOOKUP(Barèmes!$D117,Listes!$A$43:$E$49,4,FALSE))))))</f>
        <v/>
      </c>
      <c r="L117" s="91" t="str">
        <f>IF($G117="","",IF($C117=Listes!$B$34,Listes!$I$31,IF($C117=Listes!$B$35,(VLOOKUP(Barèmes!$F117,Listes!$E$31:$F$36,2,FALSE)),IF($C117=Listes!$B$33,IF(Barèmes!$E117&lt;=Listes!$A$64,Barèmes!$E117*Listes!$A$65,IF(Barèmes!$E117&gt;Listes!$D$64,Barèmes!$E117*Listes!$D$65,((Barèmes!$E117*Listes!$B$65)+Listes!$C$65)))))))</f>
        <v/>
      </c>
      <c r="M117" s="92" t="str">
        <f t="shared" si="3"/>
        <v/>
      </c>
      <c r="N117" s="164"/>
    </row>
    <row r="118" spans="1:14" ht="20.100000000000001" customHeight="1" x14ac:dyDescent="0.25">
      <c r="A118" s="38">
        <v>113</v>
      </c>
      <c r="B118" s="135"/>
      <c r="C118" s="135"/>
      <c r="D118" s="135"/>
      <c r="E118" s="135"/>
      <c r="F118" s="135"/>
      <c r="G118" s="111" t="str">
        <f>IF(C118="","",IF(C118="","",(VLOOKUP(C118,Listes!$B$31:$C$35,2,FALSE))))</f>
        <v/>
      </c>
      <c r="H118" s="135" t="str">
        <f t="shared" si="2"/>
        <v/>
      </c>
      <c r="I118" s="92" t="str">
        <f>IF(G118="","",IF(G118="","",(VLOOKUP(G118,Listes!$C$31:$D$35,2,FALSE))))</f>
        <v/>
      </c>
      <c r="J118" s="91" t="str">
        <f>IF($G118="","",IF($C118=Listes!$B$32,IF(Barèmes!$E118&lt;=Listes!$B$53,(Barèmes!$E118*(VLOOKUP(Barèmes!$D118,Listes!$A$54:$E$60,2,FALSE))),IF(Barèmes!$E118&gt;Listes!$E$53,(Barèmes!$E118*(VLOOKUP(Barèmes!$D118,Listes!$A$54:$E$60,5,FALSE))),(Barèmes!$E118*(VLOOKUP(Barèmes!$D118,Listes!$A$54:$E$60,3,FALSE)))+(VLOOKUP(Barèmes!$D118,Listes!$A$54:$E$60,4,FALSE))))))</f>
        <v/>
      </c>
      <c r="K118" s="91" t="str">
        <f>IF($G118="","",IF($C118=Listes!$B$31,IF(Barèmes!$E118&lt;=Listes!$B$42,(Barèmes!$E118*(VLOOKUP(Barèmes!$D118,Listes!$A$43:$E$49,2,FALSE))),IF(Barèmes!$E118&gt;Listes!$D$42,(Barèmes!$E118*(VLOOKUP(Barèmes!$D118,Listes!$A$43:$E$49,5,FALSE))),(Barèmes!$E118*(VLOOKUP(Barèmes!$D118,Listes!$A$43:$E$49,3,FALSE)))+(VLOOKUP(Barèmes!$D118,Listes!$A$43:$E$49,4,FALSE))))))</f>
        <v/>
      </c>
      <c r="L118" s="91" t="str">
        <f>IF($G118="","",IF($C118=Listes!$B$34,Listes!$I$31,IF($C118=Listes!$B$35,(VLOOKUP(Barèmes!$F118,Listes!$E$31:$F$36,2,FALSE)),IF($C118=Listes!$B$33,IF(Barèmes!$E118&lt;=Listes!$A$64,Barèmes!$E118*Listes!$A$65,IF(Barèmes!$E118&gt;Listes!$D$64,Barèmes!$E118*Listes!$D$65,((Barèmes!$E118*Listes!$B$65)+Listes!$C$65)))))))</f>
        <v/>
      </c>
      <c r="M118" s="92" t="str">
        <f t="shared" si="3"/>
        <v/>
      </c>
      <c r="N118" s="164"/>
    </row>
    <row r="119" spans="1:14" ht="20.100000000000001" customHeight="1" x14ac:dyDescent="0.25">
      <c r="A119" s="38">
        <v>114</v>
      </c>
      <c r="B119" s="135"/>
      <c r="C119" s="135"/>
      <c r="D119" s="135"/>
      <c r="E119" s="135"/>
      <c r="F119" s="135"/>
      <c r="G119" s="111" t="str">
        <f>IF(C119="","",IF(C119="","",(VLOOKUP(C119,Listes!$B$31:$C$35,2,FALSE))))</f>
        <v/>
      </c>
      <c r="H119" s="135" t="str">
        <f t="shared" si="2"/>
        <v/>
      </c>
      <c r="I119" s="92" t="str">
        <f>IF(G119="","",IF(G119="","",(VLOOKUP(G119,Listes!$C$31:$D$35,2,FALSE))))</f>
        <v/>
      </c>
      <c r="J119" s="91" t="str">
        <f>IF($G119="","",IF($C119=Listes!$B$32,IF(Barèmes!$E119&lt;=Listes!$B$53,(Barèmes!$E119*(VLOOKUP(Barèmes!$D119,Listes!$A$54:$E$60,2,FALSE))),IF(Barèmes!$E119&gt;Listes!$E$53,(Barèmes!$E119*(VLOOKUP(Barèmes!$D119,Listes!$A$54:$E$60,5,FALSE))),(Barèmes!$E119*(VLOOKUP(Barèmes!$D119,Listes!$A$54:$E$60,3,FALSE)))+(VLOOKUP(Barèmes!$D119,Listes!$A$54:$E$60,4,FALSE))))))</f>
        <v/>
      </c>
      <c r="K119" s="91" t="str">
        <f>IF($G119="","",IF($C119=Listes!$B$31,IF(Barèmes!$E119&lt;=Listes!$B$42,(Barèmes!$E119*(VLOOKUP(Barèmes!$D119,Listes!$A$43:$E$49,2,FALSE))),IF(Barèmes!$E119&gt;Listes!$D$42,(Barèmes!$E119*(VLOOKUP(Barèmes!$D119,Listes!$A$43:$E$49,5,FALSE))),(Barèmes!$E119*(VLOOKUP(Barèmes!$D119,Listes!$A$43:$E$49,3,FALSE)))+(VLOOKUP(Barèmes!$D119,Listes!$A$43:$E$49,4,FALSE))))))</f>
        <v/>
      </c>
      <c r="L119" s="91" t="str">
        <f>IF($G119="","",IF($C119=Listes!$B$34,Listes!$I$31,IF($C119=Listes!$B$35,(VLOOKUP(Barèmes!$F119,Listes!$E$31:$F$36,2,FALSE)),IF($C119=Listes!$B$33,IF(Barèmes!$E119&lt;=Listes!$A$64,Barèmes!$E119*Listes!$A$65,IF(Barèmes!$E119&gt;Listes!$D$64,Barèmes!$E119*Listes!$D$65,((Barèmes!$E119*Listes!$B$65)+Listes!$C$65)))))))</f>
        <v/>
      </c>
      <c r="M119" s="92" t="str">
        <f t="shared" si="3"/>
        <v/>
      </c>
      <c r="N119" s="164"/>
    </row>
    <row r="120" spans="1:14" ht="20.100000000000001" customHeight="1" x14ac:dyDescent="0.25">
      <c r="A120" s="38">
        <v>115</v>
      </c>
      <c r="B120" s="135"/>
      <c r="C120" s="135"/>
      <c r="D120" s="135"/>
      <c r="E120" s="135"/>
      <c r="F120" s="135"/>
      <c r="G120" s="111" t="str">
        <f>IF(C120="","",IF(C120="","",(VLOOKUP(C120,Listes!$B$31:$C$35,2,FALSE))))</f>
        <v/>
      </c>
      <c r="H120" s="135" t="str">
        <f t="shared" si="2"/>
        <v/>
      </c>
      <c r="I120" s="92" t="str">
        <f>IF(G120="","",IF(G120="","",(VLOOKUP(G120,Listes!$C$31:$D$35,2,FALSE))))</f>
        <v/>
      </c>
      <c r="J120" s="91" t="str">
        <f>IF($G120="","",IF($C120=Listes!$B$32,IF(Barèmes!$E120&lt;=Listes!$B$53,(Barèmes!$E120*(VLOOKUP(Barèmes!$D120,Listes!$A$54:$E$60,2,FALSE))),IF(Barèmes!$E120&gt;Listes!$E$53,(Barèmes!$E120*(VLOOKUP(Barèmes!$D120,Listes!$A$54:$E$60,5,FALSE))),(Barèmes!$E120*(VLOOKUP(Barèmes!$D120,Listes!$A$54:$E$60,3,FALSE)))+(VLOOKUP(Barèmes!$D120,Listes!$A$54:$E$60,4,FALSE))))))</f>
        <v/>
      </c>
      <c r="K120" s="91" t="str">
        <f>IF($G120="","",IF($C120=Listes!$B$31,IF(Barèmes!$E120&lt;=Listes!$B$42,(Barèmes!$E120*(VLOOKUP(Barèmes!$D120,Listes!$A$43:$E$49,2,FALSE))),IF(Barèmes!$E120&gt;Listes!$D$42,(Barèmes!$E120*(VLOOKUP(Barèmes!$D120,Listes!$A$43:$E$49,5,FALSE))),(Barèmes!$E120*(VLOOKUP(Barèmes!$D120,Listes!$A$43:$E$49,3,FALSE)))+(VLOOKUP(Barèmes!$D120,Listes!$A$43:$E$49,4,FALSE))))))</f>
        <v/>
      </c>
      <c r="L120" s="91" t="str">
        <f>IF($G120="","",IF($C120=Listes!$B$34,Listes!$I$31,IF($C120=Listes!$B$35,(VLOOKUP(Barèmes!$F120,Listes!$E$31:$F$36,2,FALSE)),IF($C120=Listes!$B$33,IF(Barèmes!$E120&lt;=Listes!$A$64,Barèmes!$E120*Listes!$A$65,IF(Barèmes!$E120&gt;Listes!$D$64,Barèmes!$E120*Listes!$D$65,((Barèmes!$E120*Listes!$B$65)+Listes!$C$65)))))))</f>
        <v/>
      </c>
      <c r="M120" s="92" t="str">
        <f t="shared" si="3"/>
        <v/>
      </c>
      <c r="N120" s="164"/>
    </row>
    <row r="121" spans="1:14" ht="20.100000000000001" customHeight="1" x14ac:dyDescent="0.25">
      <c r="A121" s="38">
        <v>116</v>
      </c>
      <c r="B121" s="135"/>
      <c r="C121" s="135"/>
      <c r="D121" s="135"/>
      <c r="E121" s="135"/>
      <c r="F121" s="135"/>
      <c r="G121" s="111" t="str">
        <f>IF(C121="","",IF(C121="","",(VLOOKUP(C121,Listes!$B$31:$C$35,2,FALSE))))</f>
        <v/>
      </c>
      <c r="H121" s="135" t="str">
        <f t="shared" si="2"/>
        <v/>
      </c>
      <c r="I121" s="92" t="str">
        <f>IF(G121="","",IF(G121="","",(VLOOKUP(G121,Listes!$C$31:$D$35,2,FALSE))))</f>
        <v/>
      </c>
      <c r="J121" s="91" t="str">
        <f>IF($G121="","",IF($C121=Listes!$B$32,IF(Barèmes!$E121&lt;=Listes!$B$53,(Barèmes!$E121*(VLOOKUP(Barèmes!$D121,Listes!$A$54:$E$60,2,FALSE))),IF(Barèmes!$E121&gt;Listes!$E$53,(Barèmes!$E121*(VLOOKUP(Barèmes!$D121,Listes!$A$54:$E$60,5,FALSE))),(Barèmes!$E121*(VLOOKUP(Barèmes!$D121,Listes!$A$54:$E$60,3,FALSE)))+(VLOOKUP(Barèmes!$D121,Listes!$A$54:$E$60,4,FALSE))))))</f>
        <v/>
      </c>
      <c r="K121" s="91" t="str">
        <f>IF($G121="","",IF($C121=Listes!$B$31,IF(Barèmes!$E121&lt;=Listes!$B$42,(Barèmes!$E121*(VLOOKUP(Barèmes!$D121,Listes!$A$43:$E$49,2,FALSE))),IF(Barèmes!$E121&gt;Listes!$D$42,(Barèmes!$E121*(VLOOKUP(Barèmes!$D121,Listes!$A$43:$E$49,5,FALSE))),(Barèmes!$E121*(VLOOKUP(Barèmes!$D121,Listes!$A$43:$E$49,3,FALSE)))+(VLOOKUP(Barèmes!$D121,Listes!$A$43:$E$49,4,FALSE))))))</f>
        <v/>
      </c>
      <c r="L121" s="91" t="str">
        <f>IF($G121="","",IF($C121=Listes!$B$34,Listes!$I$31,IF($C121=Listes!$B$35,(VLOOKUP(Barèmes!$F121,Listes!$E$31:$F$36,2,FALSE)),IF($C121=Listes!$B$33,IF(Barèmes!$E121&lt;=Listes!$A$64,Barèmes!$E121*Listes!$A$65,IF(Barèmes!$E121&gt;Listes!$D$64,Barèmes!$E121*Listes!$D$65,((Barèmes!$E121*Listes!$B$65)+Listes!$C$65)))))))</f>
        <v/>
      </c>
      <c r="M121" s="92" t="str">
        <f t="shared" si="3"/>
        <v/>
      </c>
      <c r="N121" s="164"/>
    </row>
    <row r="122" spans="1:14" ht="20.100000000000001" customHeight="1" x14ac:dyDescent="0.25">
      <c r="A122" s="38">
        <v>117</v>
      </c>
      <c r="B122" s="135"/>
      <c r="C122" s="135"/>
      <c r="D122" s="135"/>
      <c r="E122" s="135"/>
      <c r="F122" s="135"/>
      <c r="G122" s="111" t="str">
        <f>IF(C122="","",IF(C122="","",(VLOOKUP(C122,Listes!$B$31:$C$35,2,FALSE))))</f>
        <v/>
      </c>
      <c r="H122" s="135" t="str">
        <f t="shared" si="2"/>
        <v/>
      </c>
      <c r="I122" s="92" t="str">
        <f>IF(G122="","",IF(G122="","",(VLOOKUP(G122,Listes!$C$31:$D$35,2,FALSE))))</f>
        <v/>
      </c>
      <c r="J122" s="91" t="str">
        <f>IF($G122="","",IF($C122=Listes!$B$32,IF(Barèmes!$E122&lt;=Listes!$B$53,(Barèmes!$E122*(VLOOKUP(Barèmes!$D122,Listes!$A$54:$E$60,2,FALSE))),IF(Barèmes!$E122&gt;Listes!$E$53,(Barèmes!$E122*(VLOOKUP(Barèmes!$D122,Listes!$A$54:$E$60,5,FALSE))),(Barèmes!$E122*(VLOOKUP(Barèmes!$D122,Listes!$A$54:$E$60,3,FALSE)))+(VLOOKUP(Barèmes!$D122,Listes!$A$54:$E$60,4,FALSE))))))</f>
        <v/>
      </c>
      <c r="K122" s="91" t="str">
        <f>IF($G122="","",IF($C122=Listes!$B$31,IF(Barèmes!$E122&lt;=Listes!$B$42,(Barèmes!$E122*(VLOOKUP(Barèmes!$D122,Listes!$A$43:$E$49,2,FALSE))),IF(Barèmes!$E122&gt;Listes!$D$42,(Barèmes!$E122*(VLOOKUP(Barèmes!$D122,Listes!$A$43:$E$49,5,FALSE))),(Barèmes!$E122*(VLOOKUP(Barèmes!$D122,Listes!$A$43:$E$49,3,FALSE)))+(VLOOKUP(Barèmes!$D122,Listes!$A$43:$E$49,4,FALSE))))))</f>
        <v/>
      </c>
      <c r="L122" s="91" t="str">
        <f>IF($G122="","",IF($C122=Listes!$B$34,Listes!$I$31,IF($C122=Listes!$B$35,(VLOOKUP(Barèmes!$F122,Listes!$E$31:$F$36,2,FALSE)),IF($C122=Listes!$B$33,IF(Barèmes!$E122&lt;=Listes!$A$64,Barèmes!$E122*Listes!$A$65,IF(Barèmes!$E122&gt;Listes!$D$64,Barèmes!$E122*Listes!$D$65,((Barèmes!$E122*Listes!$B$65)+Listes!$C$65)))))))</f>
        <v/>
      </c>
      <c r="M122" s="92" t="str">
        <f t="shared" si="3"/>
        <v/>
      </c>
      <c r="N122" s="164"/>
    </row>
    <row r="123" spans="1:14" ht="20.100000000000001" customHeight="1" x14ac:dyDescent="0.25">
      <c r="A123" s="38">
        <v>118</v>
      </c>
      <c r="B123" s="135"/>
      <c r="C123" s="135"/>
      <c r="D123" s="135"/>
      <c r="E123" s="135"/>
      <c r="F123" s="135"/>
      <c r="G123" s="111" t="str">
        <f>IF(C123="","",IF(C123="","",(VLOOKUP(C123,Listes!$B$31:$C$35,2,FALSE))))</f>
        <v/>
      </c>
      <c r="H123" s="135" t="str">
        <f t="shared" si="2"/>
        <v/>
      </c>
      <c r="I123" s="92" t="str">
        <f>IF(G123="","",IF(G123="","",(VLOOKUP(G123,Listes!$C$31:$D$35,2,FALSE))))</f>
        <v/>
      </c>
      <c r="J123" s="91" t="str">
        <f>IF($G123="","",IF($C123=Listes!$B$32,IF(Barèmes!$E123&lt;=Listes!$B$53,(Barèmes!$E123*(VLOOKUP(Barèmes!$D123,Listes!$A$54:$E$60,2,FALSE))),IF(Barèmes!$E123&gt;Listes!$E$53,(Barèmes!$E123*(VLOOKUP(Barèmes!$D123,Listes!$A$54:$E$60,5,FALSE))),(Barèmes!$E123*(VLOOKUP(Barèmes!$D123,Listes!$A$54:$E$60,3,FALSE)))+(VLOOKUP(Barèmes!$D123,Listes!$A$54:$E$60,4,FALSE))))))</f>
        <v/>
      </c>
      <c r="K123" s="91" t="str">
        <f>IF($G123="","",IF($C123=Listes!$B$31,IF(Barèmes!$E123&lt;=Listes!$B$42,(Barèmes!$E123*(VLOOKUP(Barèmes!$D123,Listes!$A$43:$E$49,2,FALSE))),IF(Barèmes!$E123&gt;Listes!$D$42,(Barèmes!$E123*(VLOOKUP(Barèmes!$D123,Listes!$A$43:$E$49,5,FALSE))),(Barèmes!$E123*(VLOOKUP(Barèmes!$D123,Listes!$A$43:$E$49,3,FALSE)))+(VLOOKUP(Barèmes!$D123,Listes!$A$43:$E$49,4,FALSE))))))</f>
        <v/>
      </c>
      <c r="L123" s="91" t="str">
        <f>IF($G123="","",IF($C123=Listes!$B$34,Listes!$I$31,IF($C123=Listes!$B$35,(VLOOKUP(Barèmes!$F123,Listes!$E$31:$F$36,2,FALSE)),IF($C123=Listes!$B$33,IF(Barèmes!$E123&lt;=Listes!$A$64,Barèmes!$E123*Listes!$A$65,IF(Barèmes!$E123&gt;Listes!$D$64,Barèmes!$E123*Listes!$D$65,((Barèmes!$E123*Listes!$B$65)+Listes!$C$65)))))))</f>
        <v/>
      </c>
      <c r="M123" s="92" t="str">
        <f t="shared" si="3"/>
        <v/>
      </c>
      <c r="N123" s="164"/>
    </row>
    <row r="124" spans="1:14" ht="20.100000000000001" customHeight="1" x14ac:dyDescent="0.25">
      <c r="A124" s="38">
        <v>119</v>
      </c>
      <c r="B124" s="135"/>
      <c r="C124" s="135"/>
      <c r="D124" s="135"/>
      <c r="E124" s="135"/>
      <c r="F124" s="135"/>
      <c r="G124" s="111" t="str">
        <f>IF(C124="","",IF(C124="","",(VLOOKUP(C124,Listes!$B$31:$C$35,2,FALSE))))</f>
        <v/>
      </c>
      <c r="H124" s="135" t="str">
        <f t="shared" si="2"/>
        <v/>
      </c>
      <c r="I124" s="92" t="str">
        <f>IF(G124="","",IF(G124="","",(VLOOKUP(G124,Listes!$C$31:$D$35,2,FALSE))))</f>
        <v/>
      </c>
      <c r="J124" s="91" t="str">
        <f>IF($G124="","",IF($C124=Listes!$B$32,IF(Barèmes!$E124&lt;=Listes!$B$53,(Barèmes!$E124*(VLOOKUP(Barèmes!$D124,Listes!$A$54:$E$60,2,FALSE))),IF(Barèmes!$E124&gt;Listes!$E$53,(Barèmes!$E124*(VLOOKUP(Barèmes!$D124,Listes!$A$54:$E$60,5,FALSE))),(Barèmes!$E124*(VLOOKUP(Barèmes!$D124,Listes!$A$54:$E$60,3,FALSE)))+(VLOOKUP(Barèmes!$D124,Listes!$A$54:$E$60,4,FALSE))))))</f>
        <v/>
      </c>
      <c r="K124" s="91" t="str">
        <f>IF($G124="","",IF($C124=Listes!$B$31,IF(Barèmes!$E124&lt;=Listes!$B$42,(Barèmes!$E124*(VLOOKUP(Barèmes!$D124,Listes!$A$43:$E$49,2,FALSE))),IF(Barèmes!$E124&gt;Listes!$D$42,(Barèmes!$E124*(VLOOKUP(Barèmes!$D124,Listes!$A$43:$E$49,5,FALSE))),(Barèmes!$E124*(VLOOKUP(Barèmes!$D124,Listes!$A$43:$E$49,3,FALSE)))+(VLOOKUP(Barèmes!$D124,Listes!$A$43:$E$49,4,FALSE))))))</f>
        <v/>
      </c>
      <c r="L124" s="91" t="str">
        <f>IF($G124="","",IF($C124=Listes!$B$34,Listes!$I$31,IF($C124=Listes!$B$35,(VLOOKUP(Barèmes!$F124,Listes!$E$31:$F$36,2,FALSE)),IF($C124=Listes!$B$33,IF(Barèmes!$E124&lt;=Listes!$A$64,Barèmes!$E124*Listes!$A$65,IF(Barèmes!$E124&gt;Listes!$D$64,Barèmes!$E124*Listes!$D$65,((Barèmes!$E124*Listes!$B$65)+Listes!$C$65)))))))</f>
        <v/>
      </c>
      <c r="M124" s="92" t="str">
        <f t="shared" si="3"/>
        <v/>
      </c>
      <c r="N124" s="164"/>
    </row>
    <row r="125" spans="1:14" ht="20.100000000000001" customHeight="1" x14ac:dyDescent="0.25">
      <c r="A125" s="38">
        <v>120</v>
      </c>
      <c r="B125" s="135"/>
      <c r="C125" s="135"/>
      <c r="D125" s="135"/>
      <c r="E125" s="135"/>
      <c r="F125" s="135"/>
      <c r="G125" s="111" t="str">
        <f>IF(C125="","",IF(C125="","",(VLOOKUP(C125,Listes!$B$31:$C$35,2,FALSE))))</f>
        <v/>
      </c>
      <c r="H125" s="135" t="str">
        <f t="shared" si="2"/>
        <v/>
      </c>
      <c r="I125" s="92" t="str">
        <f>IF(G125="","",IF(G125="","",(VLOOKUP(G125,Listes!$C$31:$D$35,2,FALSE))))</f>
        <v/>
      </c>
      <c r="J125" s="91" t="str">
        <f>IF($G125="","",IF($C125=Listes!$B$32,IF(Barèmes!$E125&lt;=Listes!$B$53,(Barèmes!$E125*(VLOOKUP(Barèmes!$D125,Listes!$A$54:$E$60,2,FALSE))),IF(Barèmes!$E125&gt;Listes!$E$53,(Barèmes!$E125*(VLOOKUP(Barèmes!$D125,Listes!$A$54:$E$60,5,FALSE))),(Barèmes!$E125*(VLOOKUP(Barèmes!$D125,Listes!$A$54:$E$60,3,FALSE)))+(VLOOKUP(Barèmes!$D125,Listes!$A$54:$E$60,4,FALSE))))))</f>
        <v/>
      </c>
      <c r="K125" s="91" t="str">
        <f>IF($G125="","",IF($C125=Listes!$B$31,IF(Barèmes!$E125&lt;=Listes!$B$42,(Barèmes!$E125*(VLOOKUP(Barèmes!$D125,Listes!$A$43:$E$49,2,FALSE))),IF(Barèmes!$E125&gt;Listes!$D$42,(Barèmes!$E125*(VLOOKUP(Barèmes!$D125,Listes!$A$43:$E$49,5,FALSE))),(Barèmes!$E125*(VLOOKUP(Barèmes!$D125,Listes!$A$43:$E$49,3,FALSE)))+(VLOOKUP(Barèmes!$D125,Listes!$A$43:$E$49,4,FALSE))))))</f>
        <v/>
      </c>
      <c r="L125" s="91" t="str">
        <f>IF($G125="","",IF($C125=Listes!$B$34,Listes!$I$31,IF($C125=Listes!$B$35,(VLOOKUP(Barèmes!$F125,Listes!$E$31:$F$36,2,FALSE)),IF($C125=Listes!$B$33,IF(Barèmes!$E125&lt;=Listes!$A$64,Barèmes!$E125*Listes!$A$65,IF(Barèmes!$E125&gt;Listes!$D$64,Barèmes!$E125*Listes!$D$65,((Barèmes!$E125*Listes!$B$65)+Listes!$C$65)))))))</f>
        <v/>
      </c>
      <c r="M125" s="92" t="str">
        <f t="shared" si="3"/>
        <v/>
      </c>
      <c r="N125" s="164"/>
    </row>
    <row r="126" spans="1:14" ht="20.100000000000001" customHeight="1" x14ac:dyDescent="0.25">
      <c r="A126" s="38">
        <v>121</v>
      </c>
      <c r="B126" s="135"/>
      <c r="C126" s="135"/>
      <c r="D126" s="135"/>
      <c r="E126" s="135"/>
      <c r="F126" s="135"/>
      <c r="G126" s="111" t="str">
        <f>IF(C126="","",IF(C126="","",(VLOOKUP(C126,Listes!$B$31:$C$35,2,FALSE))))</f>
        <v/>
      </c>
      <c r="H126" s="135" t="str">
        <f t="shared" si="2"/>
        <v/>
      </c>
      <c r="I126" s="92" t="str">
        <f>IF(G126="","",IF(G126="","",(VLOOKUP(G126,Listes!$C$31:$D$35,2,FALSE))))</f>
        <v/>
      </c>
      <c r="J126" s="91" t="str">
        <f>IF($G126="","",IF($C126=Listes!$B$32,IF(Barèmes!$E126&lt;=Listes!$B$53,(Barèmes!$E126*(VLOOKUP(Barèmes!$D126,Listes!$A$54:$E$60,2,FALSE))),IF(Barèmes!$E126&gt;Listes!$E$53,(Barèmes!$E126*(VLOOKUP(Barèmes!$D126,Listes!$A$54:$E$60,5,FALSE))),(Barèmes!$E126*(VLOOKUP(Barèmes!$D126,Listes!$A$54:$E$60,3,FALSE)))+(VLOOKUP(Barèmes!$D126,Listes!$A$54:$E$60,4,FALSE))))))</f>
        <v/>
      </c>
      <c r="K126" s="91" t="str">
        <f>IF($G126="","",IF($C126=Listes!$B$31,IF(Barèmes!$E126&lt;=Listes!$B$42,(Barèmes!$E126*(VLOOKUP(Barèmes!$D126,Listes!$A$43:$E$49,2,FALSE))),IF(Barèmes!$E126&gt;Listes!$D$42,(Barèmes!$E126*(VLOOKUP(Barèmes!$D126,Listes!$A$43:$E$49,5,FALSE))),(Barèmes!$E126*(VLOOKUP(Barèmes!$D126,Listes!$A$43:$E$49,3,FALSE)))+(VLOOKUP(Barèmes!$D126,Listes!$A$43:$E$49,4,FALSE))))))</f>
        <v/>
      </c>
      <c r="L126" s="91" t="str">
        <f>IF($G126="","",IF($C126=Listes!$B$34,Listes!$I$31,IF($C126=Listes!$B$35,(VLOOKUP(Barèmes!$F126,Listes!$E$31:$F$36,2,FALSE)),IF($C126=Listes!$B$33,IF(Barèmes!$E126&lt;=Listes!$A$64,Barèmes!$E126*Listes!$A$65,IF(Barèmes!$E126&gt;Listes!$D$64,Barèmes!$E126*Listes!$D$65,((Barèmes!$E126*Listes!$B$65)+Listes!$C$65)))))))</f>
        <v/>
      </c>
      <c r="M126" s="92" t="str">
        <f t="shared" si="3"/>
        <v/>
      </c>
      <c r="N126" s="164"/>
    </row>
    <row r="127" spans="1:14" ht="20.100000000000001" customHeight="1" x14ac:dyDescent="0.25">
      <c r="A127" s="38">
        <v>122</v>
      </c>
      <c r="B127" s="135"/>
      <c r="C127" s="135"/>
      <c r="D127" s="135"/>
      <c r="E127" s="135"/>
      <c r="F127" s="135"/>
      <c r="G127" s="111" t="str">
        <f>IF(C127="","",IF(C127="","",(VLOOKUP(C127,Listes!$B$31:$C$35,2,FALSE))))</f>
        <v/>
      </c>
      <c r="H127" s="135" t="str">
        <f t="shared" si="2"/>
        <v/>
      </c>
      <c r="I127" s="92" t="str">
        <f>IF(G127="","",IF(G127="","",(VLOOKUP(G127,Listes!$C$31:$D$35,2,FALSE))))</f>
        <v/>
      </c>
      <c r="J127" s="91" t="str">
        <f>IF($G127="","",IF($C127=Listes!$B$32,IF(Barèmes!$E127&lt;=Listes!$B$53,(Barèmes!$E127*(VLOOKUP(Barèmes!$D127,Listes!$A$54:$E$60,2,FALSE))),IF(Barèmes!$E127&gt;Listes!$E$53,(Barèmes!$E127*(VLOOKUP(Barèmes!$D127,Listes!$A$54:$E$60,5,FALSE))),(Barèmes!$E127*(VLOOKUP(Barèmes!$D127,Listes!$A$54:$E$60,3,FALSE)))+(VLOOKUP(Barèmes!$D127,Listes!$A$54:$E$60,4,FALSE))))))</f>
        <v/>
      </c>
      <c r="K127" s="91" t="str">
        <f>IF($G127="","",IF($C127=Listes!$B$31,IF(Barèmes!$E127&lt;=Listes!$B$42,(Barèmes!$E127*(VLOOKUP(Barèmes!$D127,Listes!$A$43:$E$49,2,FALSE))),IF(Barèmes!$E127&gt;Listes!$D$42,(Barèmes!$E127*(VLOOKUP(Barèmes!$D127,Listes!$A$43:$E$49,5,FALSE))),(Barèmes!$E127*(VLOOKUP(Barèmes!$D127,Listes!$A$43:$E$49,3,FALSE)))+(VLOOKUP(Barèmes!$D127,Listes!$A$43:$E$49,4,FALSE))))))</f>
        <v/>
      </c>
      <c r="L127" s="91" t="str">
        <f>IF($G127="","",IF($C127=Listes!$B$34,Listes!$I$31,IF($C127=Listes!$B$35,(VLOOKUP(Barèmes!$F127,Listes!$E$31:$F$36,2,FALSE)),IF($C127=Listes!$B$33,IF(Barèmes!$E127&lt;=Listes!$A$64,Barèmes!$E127*Listes!$A$65,IF(Barèmes!$E127&gt;Listes!$D$64,Barèmes!$E127*Listes!$D$65,((Barèmes!$E127*Listes!$B$65)+Listes!$C$65)))))))</f>
        <v/>
      </c>
      <c r="M127" s="92" t="str">
        <f t="shared" si="3"/>
        <v/>
      </c>
      <c r="N127" s="164"/>
    </row>
    <row r="128" spans="1:14" ht="20.100000000000001" customHeight="1" x14ac:dyDescent="0.25">
      <c r="A128" s="38">
        <v>123</v>
      </c>
      <c r="B128" s="135"/>
      <c r="C128" s="135"/>
      <c r="D128" s="135"/>
      <c r="E128" s="135"/>
      <c r="F128" s="135"/>
      <c r="G128" s="111" t="str">
        <f>IF(C128="","",IF(C128="","",(VLOOKUP(C128,Listes!$B$31:$C$35,2,FALSE))))</f>
        <v/>
      </c>
      <c r="H128" s="135" t="str">
        <f t="shared" si="2"/>
        <v/>
      </c>
      <c r="I128" s="92" t="str">
        <f>IF(G128="","",IF(G128="","",(VLOOKUP(G128,Listes!$C$31:$D$35,2,FALSE))))</f>
        <v/>
      </c>
      <c r="J128" s="91" t="str">
        <f>IF($G128="","",IF($C128=Listes!$B$32,IF(Barèmes!$E128&lt;=Listes!$B$53,(Barèmes!$E128*(VLOOKUP(Barèmes!$D128,Listes!$A$54:$E$60,2,FALSE))),IF(Barèmes!$E128&gt;Listes!$E$53,(Barèmes!$E128*(VLOOKUP(Barèmes!$D128,Listes!$A$54:$E$60,5,FALSE))),(Barèmes!$E128*(VLOOKUP(Barèmes!$D128,Listes!$A$54:$E$60,3,FALSE)))+(VLOOKUP(Barèmes!$D128,Listes!$A$54:$E$60,4,FALSE))))))</f>
        <v/>
      </c>
      <c r="K128" s="91" t="str">
        <f>IF($G128="","",IF($C128=Listes!$B$31,IF(Barèmes!$E128&lt;=Listes!$B$42,(Barèmes!$E128*(VLOOKUP(Barèmes!$D128,Listes!$A$43:$E$49,2,FALSE))),IF(Barèmes!$E128&gt;Listes!$D$42,(Barèmes!$E128*(VLOOKUP(Barèmes!$D128,Listes!$A$43:$E$49,5,FALSE))),(Barèmes!$E128*(VLOOKUP(Barèmes!$D128,Listes!$A$43:$E$49,3,FALSE)))+(VLOOKUP(Barèmes!$D128,Listes!$A$43:$E$49,4,FALSE))))))</f>
        <v/>
      </c>
      <c r="L128" s="91" t="str">
        <f>IF($G128="","",IF($C128=Listes!$B$34,Listes!$I$31,IF($C128=Listes!$B$35,(VLOOKUP(Barèmes!$F128,Listes!$E$31:$F$36,2,FALSE)),IF($C128=Listes!$B$33,IF(Barèmes!$E128&lt;=Listes!$A$64,Barèmes!$E128*Listes!$A$65,IF(Barèmes!$E128&gt;Listes!$D$64,Barèmes!$E128*Listes!$D$65,((Barèmes!$E128*Listes!$B$65)+Listes!$C$65)))))))</f>
        <v/>
      </c>
      <c r="M128" s="92" t="str">
        <f t="shared" si="3"/>
        <v/>
      </c>
      <c r="N128" s="164"/>
    </row>
    <row r="129" spans="1:14" ht="20.100000000000001" customHeight="1" x14ac:dyDescent="0.25">
      <c r="A129" s="38">
        <v>124</v>
      </c>
      <c r="B129" s="135"/>
      <c r="C129" s="135"/>
      <c r="D129" s="135"/>
      <c r="E129" s="135"/>
      <c r="F129" s="135"/>
      <c r="G129" s="111" t="str">
        <f>IF(C129="","",IF(C129="","",(VLOOKUP(C129,Listes!$B$31:$C$35,2,FALSE))))</f>
        <v/>
      </c>
      <c r="H129" s="135" t="str">
        <f t="shared" si="2"/>
        <v/>
      </c>
      <c r="I129" s="92" t="str">
        <f>IF(G129="","",IF(G129="","",(VLOOKUP(G129,Listes!$C$31:$D$35,2,FALSE))))</f>
        <v/>
      </c>
      <c r="J129" s="91" t="str">
        <f>IF($G129="","",IF($C129=Listes!$B$32,IF(Barèmes!$E129&lt;=Listes!$B$53,(Barèmes!$E129*(VLOOKUP(Barèmes!$D129,Listes!$A$54:$E$60,2,FALSE))),IF(Barèmes!$E129&gt;Listes!$E$53,(Barèmes!$E129*(VLOOKUP(Barèmes!$D129,Listes!$A$54:$E$60,5,FALSE))),(Barèmes!$E129*(VLOOKUP(Barèmes!$D129,Listes!$A$54:$E$60,3,FALSE)))+(VLOOKUP(Barèmes!$D129,Listes!$A$54:$E$60,4,FALSE))))))</f>
        <v/>
      </c>
      <c r="K129" s="91" t="str">
        <f>IF($G129="","",IF($C129=Listes!$B$31,IF(Barèmes!$E129&lt;=Listes!$B$42,(Barèmes!$E129*(VLOOKUP(Barèmes!$D129,Listes!$A$43:$E$49,2,FALSE))),IF(Barèmes!$E129&gt;Listes!$D$42,(Barèmes!$E129*(VLOOKUP(Barèmes!$D129,Listes!$A$43:$E$49,5,FALSE))),(Barèmes!$E129*(VLOOKUP(Barèmes!$D129,Listes!$A$43:$E$49,3,FALSE)))+(VLOOKUP(Barèmes!$D129,Listes!$A$43:$E$49,4,FALSE))))))</f>
        <v/>
      </c>
      <c r="L129" s="91" t="str">
        <f>IF($G129="","",IF($C129=Listes!$B$34,Listes!$I$31,IF($C129=Listes!$B$35,(VLOOKUP(Barèmes!$F129,Listes!$E$31:$F$36,2,FALSE)),IF($C129=Listes!$B$33,IF(Barèmes!$E129&lt;=Listes!$A$64,Barèmes!$E129*Listes!$A$65,IF(Barèmes!$E129&gt;Listes!$D$64,Barèmes!$E129*Listes!$D$65,((Barèmes!$E129*Listes!$B$65)+Listes!$C$65)))))))</f>
        <v/>
      </c>
      <c r="M129" s="92" t="str">
        <f t="shared" si="3"/>
        <v/>
      </c>
      <c r="N129" s="164"/>
    </row>
    <row r="130" spans="1:14" ht="20.100000000000001" customHeight="1" x14ac:dyDescent="0.25">
      <c r="A130" s="38">
        <v>125</v>
      </c>
      <c r="B130" s="135"/>
      <c r="C130" s="135"/>
      <c r="D130" s="135"/>
      <c r="E130" s="135"/>
      <c r="F130" s="135"/>
      <c r="G130" s="111" t="str">
        <f>IF(C130="","",IF(C130="","",(VLOOKUP(C130,Listes!$B$31:$C$35,2,FALSE))))</f>
        <v/>
      </c>
      <c r="H130" s="135" t="str">
        <f t="shared" si="2"/>
        <v/>
      </c>
      <c r="I130" s="92" t="str">
        <f>IF(G130="","",IF(G130="","",(VLOOKUP(G130,Listes!$C$31:$D$35,2,FALSE))))</f>
        <v/>
      </c>
      <c r="J130" s="91" t="str">
        <f>IF($G130="","",IF($C130=Listes!$B$32,IF(Barèmes!$E130&lt;=Listes!$B$53,(Barèmes!$E130*(VLOOKUP(Barèmes!$D130,Listes!$A$54:$E$60,2,FALSE))),IF(Barèmes!$E130&gt;Listes!$E$53,(Barèmes!$E130*(VLOOKUP(Barèmes!$D130,Listes!$A$54:$E$60,5,FALSE))),(Barèmes!$E130*(VLOOKUP(Barèmes!$D130,Listes!$A$54:$E$60,3,FALSE)))+(VLOOKUP(Barèmes!$D130,Listes!$A$54:$E$60,4,FALSE))))))</f>
        <v/>
      </c>
      <c r="K130" s="91" t="str">
        <f>IF($G130="","",IF($C130=Listes!$B$31,IF(Barèmes!$E130&lt;=Listes!$B$42,(Barèmes!$E130*(VLOOKUP(Barèmes!$D130,Listes!$A$43:$E$49,2,FALSE))),IF(Barèmes!$E130&gt;Listes!$D$42,(Barèmes!$E130*(VLOOKUP(Barèmes!$D130,Listes!$A$43:$E$49,5,FALSE))),(Barèmes!$E130*(VLOOKUP(Barèmes!$D130,Listes!$A$43:$E$49,3,FALSE)))+(VLOOKUP(Barèmes!$D130,Listes!$A$43:$E$49,4,FALSE))))))</f>
        <v/>
      </c>
      <c r="L130" s="91" t="str">
        <f>IF($G130="","",IF($C130=Listes!$B$34,Listes!$I$31,IF($C130=Listes!$B$35,(VLOOKUP(Barèmes!$F130,Listes!$E$31:$F$36,2,FALSE)),IF($C130=Listes!$B$33,IF(Barèmes!$E130&lt;=Listes!$A$64,Barèmes!$E130*Listes!$A$65,IF(Barèmes!$E130&gt;Listes!$D$64,Barèmes!$E130*Listes!$D$65,((Barèmes!$E130*Listes!$B$65)+Listes!$C$65)))))))</f>
        <v/>
      </c>
      <c r="M130" s="92" t="str">
        <f t="shared" si="3"/>
        <v/>
      </c>
      <c r="N130" s="164"/>
    </row>
    <row r="131" spans="1:14" ht="20.100000000000001" customHeight="1" x14ac:dyDescent="0.25">
      <c r="A131" s="38">
        <v>126</v>
      </c>
      <c r="B131" s="135"/>
      <c r="C131" s="135"/>
      <c r="D131" s="135"/>
      <c r="E131" s="135"/>
      <c r="F131" s="135"/>
      <c r="G131" s="111" t="str">
        <f>IF(C131="","",IF(C131="","",(VLOOKUP(C131,Listes!$B$31:$C$35,2,FALSE))))</f>
        <v/>
      </c>
      <c r="H131" s="135" t="str">
        <f t="shared" si="2"/>
        <v/>
      </c>
      <c r="I131" s="92" t="str">
        <f>IF(G131="","",IF(G131="","",(VLOOKUP(G131,Listes!$C$31:$D$35,2,FALSE))))</f>
        <v/>
      </c>
      <c r="J131" s="91" t="str">
        <f>IF($G131="","",IF($C131=Listes!$B$32,IF(Barèmes!$E131&lt;=Listes!$B$53,(Barèmes!$E131*(VLOOKUP(Barèmes!$D131,Listes!$A$54:$E$60,2,FALSE))),IF(Barèmes!$E131&gt;Listes!$E$53,(Barèmes!$E131*(VLOOKUP(Barèmes!$D131,Listes!$A$54:$E$60,5,FALSE))),(Barèmes!$E131*(VLOOKUP(Barèmes!$D131,Listes!$A$54:$E$60,3,FALSE)))+(VLOOKUP(Barèmes!$D131,Listes!$A$54:$E$60,4,FALSE))))))</f>
        <v/>
      </c>
      <c r="K131" s="91" t="str">
        <f>IF($G131="","",IF($C131=Listes!$B$31,IF(Barèmes!$E131&lt;=Listes!$B$42,(Barèmes!$E131*(VLOOKUP(Barèmes!$D131,Listes!$A$43:$E$49,2,FALSE))),IF(Barèmes!$E131&gt;Listes!$D$42,(Barèmes!$E131*(VLOOKUP(Barèmes!$D131,Listes!$A$43:$E$49,5,FALSE))),(Barèmes!$E131*(VLOOKUP(Barèmes!$D131,Listes!$A$43:$E$49,3,FALSE)))+(VLOOKUP(Barèmes!$D131,Listes!$A$43:$E$49,4,FALSE))))))</f>
        <v/>
      </c>
      <c r="L131" s="91" t="str">
        <f>IF($G131="","",IF($C131=Listes!$B$34,Listes!$I$31,IF($C131=Listes!$B$35,(VLOOKUP(Barèmes!$F131,Listes!$E$31:$F$36,2,FALSE)),IF($C131=Listes!$B$33,IF(Barèmes!$E131&lt;=Listes!$A$64,Barèmes!$E131*Listes!$A$65,IF(Barèmes!$E131&gt;Listes!$D$64,Barèmes!$E131*Listes!$D$65,((Barèmes!$E131*Listes!$B$65)+Listes!$C$65)))))))</f>
        <v/>
      </c>
      <c r="M131" s="92" t="str">
        <f t="shared" si="3"/>
        <v/>
      </c>
      <c r="N131" s="164"/>
    </row>
    <row r="132" spans="1:14" ht="20.100000000000001" customHeight="1" x14ac:dyDescent="0.25">
      <c r="A132" s="38">
        <v>127</v>
      </c>
      <c r="B132" s="135"/>
      <c r="C132" s="135"/>
      <c r="D132" s="135"/>
      <c r="E132" s="135"/>
      <c r="F132" s="135"/>
      <c r="G132" s="111" t="str">
        <f>IF(C132="","",IF(C132="","",(VLOOKUP(C132,Listes!$B$31:$C$35,2,FALSE))))</f>
        <v/>
      </c>
      <c r="H132" s="135" t="str">
        <f t="shared" si="2"/>
        <v/>
      </c>
      <c r="I132" s="92" t="str">
        <f>IF(G132="","",IF(G132="","",(VLOOKUP(G132,Listes!$C$31:$D$35,2,FALSE))))</f>
        <v/>
      </c>
      <c r="J132" s="91" t="str">
        <f>IF($G132="","",IF($C132=Listes!$B$32,IF(Barèmes!$E132&lt;=Listes!$B$53,(Barèmes!$E132*(VLOOKUP(Barèmes!$D132,Listes!$A$54:$E$60,2,FALSE))),IF(Barèmes!$E132&gt;Listes!$E$53,(Barèmes!$E132*(VLOOKUP(Barèmes!$D132,Listes!$A$54:$E$60,5,FALSE))),(Barèmes!$E132*(VLOOKUP(Barèmes!$D132,Listes!$A$54:$E$60,3,FALSE)))+(VLOOKUP(Barèmes!$D132,Listes!$A$54:$E$60,4,FALSE))))))</f>
        <v/>
      </c>
      <c r="K132" s="91" t="str">
        <f>IF($G132="","",IF($C132=Listes!$B$31,IF(Barèmes!$E132&lt;=Listes!$B$42,(Barèmes!$E132*(VLOOKUP(Barèmes!$D132,Listes!$A$43:$E$49,2,FALSE))),IF(Barèmes!$E132&gt;Listes!$D$42,(Barèmes!$E132*(VLOOKUP(Barèmes!$D132,Listes!$A$43:$E$49,5,FALSE))),(Barèmes!$E132*(VLOOKUP(Barèmes!$D132,Listes!$A$43:$E$49,3,FALSE)))+(VLOOKUP(Barèmes!$D132,Listes!$A$43:$E$49,4,FALSE))))))</f>
        <v/>
      </c>
      <c r="L132" s="91" t="str">
        <f>IF($G132="","",IF($C132=Listes!$B$34,Listes!$I$31,IF($C132=Listes!$B$35,(VLOOKUP(Barèmes!$F132,Listes!$E$31:$F$36,2,FALSE)),IF($C132=Listes!$B$33,IF(Barèmes!$E132&lt;=Listes!$A$64,Barèmes!$E132*Listes!$A$65,IF(Barèmes!$E132&gt;Listes!$D$64,Barèmes!$E132*Listes!$D$65,((Barèmes!$E132*Listes!$B$65)+Listes!$C$65)))))))</f>
        <v/>
      </c>
      <c r="M132" s="92" t="str">
        <f t="shared" si="3"/>
        <v/>
      </c>
      <c r="N132" s="164"/>
    </row>
    <row r="133" spans="1:14" ht="20.100000000000001" customHeight="1" x14ac:dyDescent="0.25">
      <c r="A133" s="38">
        <v>128</v>
      </c>
      <c r="B133" s="135"/>
      <c r="C133" s="135"/>
      <c r="D133" s="135"/>
      <c r="E133" s="135"/>
      <c r="F133" s="135"/>
      <c r="G133" s="111" t="str">
        <f>IF(C133="","",IF(C133="","",(VLOOKUP(C133,Listes!$B$31:$C$35,2,FALSE))))</f>
        <v/>
      </c>
      <c r="H133" s="135" t="str">
        <f t="shared" si="2"/>
        <v/>
      </c>
      <c r="I133" s="92" t="str">
        <f>IF(G133="","",IF(G133="","",(VLOOKUP(G133,Listes!$C$31:$D$35,2,FALSE))))</f>
        <v/>
      </c>
      <c r="J133" s="91" t="str">
        <f>IF($G133="","",IF($C133=Listes!$B$32,IF(Barèmes!$E133&lt;=Listes!$B$53,(Barèmes!$E133*(VLOOKUP(Barèmes!$D133,Listes!$A$54:$E$60,2,FALSE))),IF(Barèmes!$E133&gt;Listes!$E$53,(Barèmes!$E133*(VLOOKUP(Barèmes!$D133,Listes!$A$54:$E$60,5,FALSE))),(Barèmes!$E133*(VLOOKUP(Barèmes!$D133,Listes!$A$54:$E$60,3,FALSE)))+(VLOOKUP(Barèmes!$D133,Listes!$A$54:$E$60,4,FALSE))))))</f>
        <v/>
      </c>
      <c r="K133" s="91" t="str">
        <f>IF($G133="","",IF($C133=Listes!$B$31,IF(Barèmes!$E133&lt;=Listes!$B$42,(Barèmes!$E133*(VLOOKUP(Barèmes!$D133,Listes!$A$43:$E$49,2,FALSE))),IF(Barèmes!$E133&gt;Listes!$D$42,(Barèmes!$E133*(VLOOKUP(Barèmes!$D133,Listes!$A$43:$E$49,5,FALSE))),(Barèmes!$E133*(VLOOKUP(Barèmes!$D133,Listes!$A$43:$E$49,3,FALSE)))+(VLOOKUP(Barèmes!$D133,Listes!$A$43:$E$49,4,FALSE))))))</f>
        <v/>
      </c>
      <c r="L133" s="91" t="str">
        <f>IF($G133="","",IF($C133=Listes!$B$34,Listes!$I$31,IF($C133=Listes!$B$35,(VLOOKUP(Barèmes!$F133,Listes!$E$31:$F$36,2,FALSE)),IF($C133=Listes!$B$33,IF(Barèmes!$E133&lt;=Listes!$A$64,Barèmes!$E133*Listes!$A$65,IF(Barèmes!$E133&gt;Listes!$D$64,Barèmes!$E133*Listes!$D$65,((Barèmes!$E133*Listes!$B$65)+Listes!$C$65)))))))</f>
        <v/>
      </c>
      <c r="M133" s="92" t="str">
        <f t="shared" si="3"/>
        <v/>
      </c>
      <c r="N133" s="164"/>
    </row>
    <row r="134" spans="1:14" ht="20.100000000000001" customHeight="1" x14ac:dyDescent="0.25">
      <c r="A134" s="38">
        <v>129</v>
      </c>
      <c r="B134" s="135"/>
      <c r="C134" s="135"/>
      <c r="D134" s="135"/>
      <c r="E134" s="135"/>
      <c r="F134" s="135"/>
      <c r="G134" s="111" t="str">
        <f>IF(C134="","",IF(C134="","",(VLOOKUP(C134,Listes!$B$31:$C$35,2,FALSE))))</f>
        <v/>
      </c>
      <c r="H134" s="135" t="str">
        <f t="shared" si="2"/>
        <v/>
      </c>
      <c r="I134" s="92" t="str">
        <f>IF(G134="","",IF(G134="","",(VLOOKUP(G134,Listes!$C$31:$D$35,2,FALSE))))</f>
        <v/>
      </c>
      <c r="J134" s="91" t="str">
        <f>IF($G134="","",IF($C134=Listes!$B$32,IF(Barèmes!$E134&lt;=Listes!$B$53,(Barèmes!$E134*(VLOOKUP(Barèmes!$D134,Listes!$A$54:$E$60,2,FALSE))),IF(Barèmes!$E134&gt;Listes!$E$53,(Barèmes!$E134*(VLOOKUP(Barèmes!$D134,Listes!$A$54:$E$60,5,FALSE))),(Barèmes!$E134*(VLOOKUP(Barèmes!$D134,Listes!$A$54:$E$60,3,FALSE)))+(VLOOKUP(Barèmes!$D134,Listes!$A$54:$E$60,4,FALSE))))))</f>
        <v/>
      </c>
      <c r="K134" s="91" t="str">
        <f>IF($G134="","",IF($C134=Listes!$B$31,IF(Barèmes!$E134&lt;=Listes!$B$42,(Barèmes!$E134*(VLOOKUP(Barèmes!$D134,Listes!$A$43:$E$49,2,FALSE))),IF(Barèmes!$E134&gt;Listes!$D$42,(Barèmes!$E134*(VLOOKUP(Barèmes!$D134,Listes!$A$43:$E$49,5,FALSE))),(Barèmes!$E134*(VLOOKUP(Barèmes!$D134,Listes!$A$43:$E$49,3,FALSE)))+(VLOOKUP(Barèmes!$D134,Listes!$A$43:$E$49,4,FALSE))))))</f>
        <v/>
      </c>
      <c r="L134" s="91" t="str">
        <f>IF($G134="","",IF($C134=Listes!$B$34,Listes!$I$31,IF($C134=Listes!$B$35,(VLOOKUP(Barèmes!$F134,Listes!$E$31:$F$36,2,FALSE)),IF($C134=Listes!$B$33,IF(Barèmes!$E134&lt;=Listes!$A$64,Barèmes!$E134*Listes!$A$65,IF(Barèmes!$E134&gt;Listes!$D$64,Barèmes!$E134*Listes!$D$65,((Barèmes!$E134*Listes!$B$65)+Listes!$C$65)))))))</f>
        <v/>
      </c>
      <c r="M134" s="92" t="str">
        <f t="shared" si="3"/>
        <v/>
      </c>
      <c r="N134" s="164"/>
    </row>
    <row r="135" spans="1:14" ht="20.100000000000001" customHeight="1" x14ac:dyDescent="0.25">
      <c r="A135" s="38">
        <v>130</v>
      </c>
      <c r="B135" s="135"/>
      <c r="C135" s="135"/>
      <c r="D135" s="135"/>
      <c r="E135" s="135"/>
      <c r="F135" s="135"/>
      <c r="G135" s="111" t="str">
        <f>IF(C135="","",IF(C135="","",(VLOOKUP(C135,Listes!$B$31:$C$35,2,FALSE))))</f>
        <v/>
      </c>
      <c r="H135" s="135" t="str">
        <f t="shared" ref="H135:H198" si="4">IF(G135="Frais de déplacement (barèmes kilométriques) ",1,"")</f>
        <v/>
      </c>
      <c r="I135" s="92" t="str">
        <f>IF(G135="","",IF(G135="","",(VLOOKUP(G135,Listes!$C$31:$D$35,2,FALSE))))</f>
        <v/>
      </c>
      <c r="J135" s="91" t="str">
        <f>IF($G135="","",IF($C135=Listes!$B$32,IF(Barèmes!$E135&lt;=Listes!$B$53,(Barèmes!$E135*(VLOOKUP(Barèmes!$D135,Listes!$A$54:$E$60,2,FALSE))),IF(Barèmes!$E135&gt;Listes!$E$53,(Barèmes!$E135*(VLOOKUP(Barèmes!$D135,Listes!$A$54:$E$60,5,FALSE))),(Barèmes!$E135*(VLOOKUP(Barèmes!$D135,Listes!$A$54:$E$60,3,FALSE)))+(VLOOKUP(Barèmes!$D135,Listes!$A$54:$E$60,4,FALSE))))))</f>
        <v/>
      </c>
      <c r="K135" s="91" t="str">
        <f>IF($G135="","",IF($C135=Listes!$B$31,IF(Barèmes!$E135&lt;=Listes!$B$42,(Barèmes!$E135*(VLOOKUP(Barèmes!$D135,Listes!$A$43:$E$49,2,FALSE))),IF(Barèmes!$E135&gt;Listes!$D$42,(Barèmes!$E135*(VLOOKUP(Barèmes!$D135,Listes!$A$43:$E$49,5,FALSE))),(Barèmes!$E135*(VLOOKUP(Barèmes!$D135,Listes!$A$43:$E$49,3,FALSE)))+(VLOOKUP(Barèmes!$D135,Listes!$A$43:$E$49,4,FALSE))))))</f>
        <v/>
      </c>
      <c r="L135" s="91" t="str">
        <f>IF($G135="","",IF($C135=Listes!$B$34,Listes!$I$31,IF($C135=Listes!$B$35,(VLOOKUP(Barèmes!$F135,Listes!$E$31:$F$36,2,FALSE)),IF($C135=Listes!$B$33,IF(Barèmes!$E135&lt;=Listes!$A$64,Barèmes!$E135*Listes!$A$65,IF(Barèmes!$E135&gt;Listes!$D$64,Barèmes!$E135*Listes!$D$65,((Barèmes!$E135*Listes!$B$65)+Listes!$C$65)))))))</f>
        <v/>
      </c>
      <c r="M135" s="92" t="str">
        <f t="shared" ref="M135:M198" si="5">IF($H135="","",($L135+$K135+$J135)*$H135)</f>
        <v/>
      </c>
      <c r="N135" s="164"/>
    </row>
    <row r="136" spans="1:14" ht="20.100000000000001" customHeight="1" x14ac:dyDescent="0.25">
      <c r="A136" s="38">
        <v>131</v>
      </c>
      <c r="B136" s="135"/>
      <c r="C136" s="135"/>
      <c r="D136" s="135"/>
      <c r="E136" s="135"/>
      <c r="F136" s="135"/>
      <c r="G136" s="111" t="str">
        <f>IF(C136="","",IF(C136="","",(VLOOKUP(C136,Listes!$B$31:$C$35,2,FALSE))))</f>
        <v/>
      </c>
      <c r="H136" s="135" t="str">
        <f t="shared" si="4"/>
        <v/>
      </c>
      <c r="I136" s="92" t="str">
        <f>IF(G136="","",IF(G136="","",(VLOOKUP(G136,Listes!$C$31:$D$35,2,FALSE))))</f>
        <v/>
      </c>
      <c r="J136" s="91" t="str">
        <f>IF($G136="","",IF($C136=Listes!$B$32,IF(Barèmes!$E136&lt;=Listes!$B$53,(Barèmes!$E136*(VLOOKUP(Barèmes!$D136,Listes!$A$54:$E$60,2,FALSE))),IF(Barèmes!$E136&gt;Listes!$E$53,(Barèmes!$E136*(VLOOKUP(Barèmes!$D136,Listes!$A$54:$E$60,5,FALSE))),(Barèmes!$E136*(VLOOKUP(Barèmes!$D136,Listes!$A$54:$E$60,3,FALSE)))+(VLOOKUP(Barèmes!$D136,Listes!$A$54:$E$60,4,FALSE))))))</f>
        <v/>
      </c>
      <c r="K136" s="91" t="str">
        <f>IF($G136="","",IF($C136=Listes!$B$31,IF(Barèmes!$E136&lt;=Listes!$B$42,(Barèmes!$E136*(VLOOKUP(Barèmes!$D136,Listes!$A$43:$E$49,2,FALSE))),IF(Barèmes!$E136&gt;Listes!$D$42,(Barèmes!$E136*(VLOOKUP(Barèmes!$D136,Listes!$A$43:$E$49,5,FALSE))),(Barèmes!$E136*(VLOOKUP(Barèmes!$D136,Listes!$A$43:$E$49,3,FALSE)))+(VLOOKUP(Barèmes!$D136,Listes!$A$43:$E$49,4,FALSE))))))</f>
        <v/>
      </c>
      <c r="L136" s="91" t="str">
        <f>IF($G136="","",IF($C136=Listes!$B$34,Listes!$I$31,IF($C136=Listes!$B$35,(VLOOKUP(Barèmes!$F136,Listes!$E$31:$F$36,2,FALSE)),IF($C136=Listes!$B$33,IF(Barèmes!$E136&lt;=Listes!$A$64,Barèmes!$E136*Listes!$A$65,IF(Barèmes!$E136&gt;Listes!$D$64,Barèmes!$E136*Listes!$D$65,((Barèmes!$E136*Listes!$B$65)+Listes!$C$65)))))))</f>
        <v/>
      </c>
      <c r="M136" s="92" t="str">
        <f t="shared" si="5"/>
        <v/>
      </c>
      <c r="N136" s="164"/>
    </row>
    <row r="137" spans="1:14" ht="20.100000000000001" customHeight="1" x14ac:dyDescent="0.25">
      <c r="A137" s="38">
        <v>132</v>
      </c>
      <c r="B137" s="135"/>
      <c r="C137" s="135"/>
      <c r="D137" s="135"/>
      <c r="E137" s="135"/>
      <c r="F137" s="135"/>
      <c r="G137" s="111" t="str">
        <f>IF(C137="","",IF(C137="","",(VLOOKUP(C137,Listes!$B$31:$C$35,2,FALSE))))</f>
        <v/>
      </c>
      <c r="H137" s="135" t="str">
        <f t="shared" si="4"/>
        <v/>
      </c>
      <c r="I137" s="92" t="str">
        <f>IF(G137="","",IF(G137="","",(VLOOKUP(G137,Listes!$C$31:$D$35,2,FALSE))))</f>
        <v/>
      </c>
      <c r="J137" s="91" t="str">
        <f>IF($G137="","",IF($C137=Listes!$B$32,IF(Barèmes!$E137&lt;=Listes!$B$53,(Barèmes!$E137*(VLOOKUP(Barèmes!$D137,Listes!$A$54:$E$60,2,FALSE))),IF(Barèmes!$E137&gt;Listes!$E$53,(Barèmes!$E137*(VLOOKUP(Barèmes!$D137,Listes!$A$54:$E$60,5,FALSE))),(Barèmes!$E137*(VLOOKUP(Barèmes!$D137,Listes!$A$54:$E$60,3,FALSE)))+(VLOOKUP(Barèmes!$D137,Listes!$A$54:$E$60,4,FALSE))))))</f>
        <v/>
      </c>
      <c r="K137" s="91" t="str">
        <f>IF($G137="","",IF($C137=Listes!$B$31,IF(Barèmes!$E137&lt;=Listes!$B$42,(Barèmes!$E137*(VLOOKUP(Barèmes!$D137,Listes!$A$43:$E$49,2,FALSE))),IF(Barèmes!$E137&gt;Listes!$D$42,(Barèmes!$E137*(VLOOKUP(Barèmes!$D137,Listes!$A$43:$E$49,5,FALSE))),(Barèmes!$E137*(VLOOKUP(Barèmes!$D137,Listes!$A$43:$E$49,3,FALSE)))+(VLOOKUP(Barèmes!$D137,Listes!$A$43:$E$49,4,FALSE))))))</f>
        <v/>
      </c>
      <c r="L137" s="91" t="str">
        <f>IF($G137="","",IF($C137=Listes!$B$34,Listes!$I$31,IF($C137=Listes!$B$35,(VLOOKUP(Barèmes!$F137,Listes!$E$31:$F$36,2,FALSE)),IF($C137=Listes!$B$33,IF(Barèmes!$E137&lt;=Listes!$A$64,Barèmes!$E137*Listes!$A$65,IF(Barèmes!$E137&gt;Listes!$D$64,Barèmes!$E137*Listes!$D$65,((Barèmes!$E137*Listes!$B$65)+Listes!$C$65)))))))</f>
        <v/>
      </c>
      <c r="M137" s="92" t="str">
        <f t="shared" si="5"/>
        <v/>
      </c>
      <c r="N137" s="164"/>
    </row>
    <row r="138" spans="1:14" ht="20.100000000000001" customHeight="1" x14ac:dyDescent="0.25">
      <c r="A138" s="38">
        <v>133</v>
      </c>
      <c r="B138" s="135"/>
      <c r="C138" s="135"/>
      <c r="D138" s="135"/>
      <c r="E138" s="135"/>
      <c r="F138" s="135"/>
      <c r="G138" s="111" t="str">
        <f>IF(C138="","",IF(C138="","",(VLOOKUP(C138,Listes!$B$31:$C$35,2,FALSE))))</f>
        <v/>
      </c>
      <c r="H138" s="135" t="str">
        <f t="shared" si="4"/>
        <v/>
      </c>
      <c r="I138" s="92" t="str">
        <f>IF(G138="","",IF(G138="","",(VLOOKUP(G138,Listes!$C$31:$D$35,2,FALSE))))</f>
        <v/>
      </c>
      <c r="J138" s="91" t="str">
        <f>IF($G138="","",IF($C138=Listes!$B$32,IF(Barèmes!$E138&lt;=Listes!$B$53,(Barèmes!$E138*(VLOOKUP(Barèmes!$D138,Listes!$A$54:$E$60,2,FALSE))),IF(Barèmes!$E138&gt;Listes!$E$53,(Barèmes!$E138*(VLOOKUP(Barèmes!$D138,Listes!$A$54:$E$60,5,FALSE))),(Barèmes!$E138*(VLOOKUP(Barèmes!$D138,Listes!$A$54:$E$60,3,FALSE)))+(VLOOKUP(Barèmes!$D138,Listes!$A$54:$E$60,4,FALSE))))))</f>
        <v/>
      </c>
      <c r="K138" s="91" t="str">
        <f>IF($G138="","",IF($C138=Listes!$B$31,IF(Barèmes!$E138&lt;=Listes!$B$42,(Barèmes!$E138*(VLOOKUP(Barèmes!$D138,Listes!$A$43:$E$49,2,FALSE))),IF(Barèmes!$E138&gt;Listes!$D$42,(Barèmes!$E138*(VLOOKUP(Barèmes!$D138,Listes!$A$43:$E$49,5,FALSE))),(Barèmes!$E138*(VLOOKUP(Barèmes!$D138,Listes!$A$43:$E$49,3,FALSE)))+(VLOOKUP(Barèmes!$D138,Listes!$A$43:$E$49,4,FALSE))))))</f>
        <v/>
      </c>
      <c r="L138" s="91" t="str">
        <f>IF($G138="","",IF($C138=Listes!$B$34,Listes!$I$31,IF($C138=Listes!$B$35,(VLOOKUP(Barèmes!$F138,Listes!$E$31:$F$36,2,FALSE)),IF($C138=Listes!$B$33,IF(Barèmes!$E138&lt;=Listes!$A$64,Barèmes!$E138*Listes!$A$65,IF(Barèmes!$E138&gt;Listes!$D$64,Barèmes!$E138*Listes!$D$65,((Barèmes!$E138*Listes!$B$65)+Listes!$C$65)))))))</f>
        <v/>
      </c>
      <c r="M138" s="92" t="str">
        <f t="shared" si="5"/>
        <v/>
      </c>
      <c r="N138" s="164"/>
    </row>
    <row r="139" spans="1:14" ht="20.100000000000001" customHeight="1" x14ac:dyDescent="0.25">
      <c r="A139" s="38">
        <v>134</v>
      </c>
      <c r="B139" s="135"/>
      <c r="C139" s="135"/>
      <c r="D139" s="135"/>
      <c r="E139" s="135"/>
      <c r="F139" s="135"/>
      <c r="G139" s="111" t="str">
        <f>IF(C139="","",IF(C139="","",(VLOOKUP(C139,Listes!$B$31:$C$35,2,FALSE))))</f>
        <v/>
      </c>
      <c r="H139" s="135" t="str">
        <f t="shared" si="4"/>
        <v/>
      </c>
      <c r="I139" s="92" t="str">
        <f>IF(G139="","",IF(G139="","",(VLOOKUP(G139,Listes!$C$31:$D$35,2,FALSE))))</f>
        <v/>
      </c>
      <c r="J139" s="91" t="str">
        <f>IF($G139="","",IF($C139=Listes!$B$32,IF(Barèmes!$E139&lt;=Listes!$B$53,(Barèmes!$E139*(VLOOKUP(Barèmes!$D139,Listes!$A$54:$E$60,2,FALSE))),IF(Barèmes!$E139&gt;Listes!$E$53,(Barèmes!$E139*(VLOOKUP(Barèmes!$D139,Listes!$A$54:$E$60,5,FALSE))),(Barèmes!$E139*(VLOOKUP(Barèmes!$D139,Listes!$A$54:$E$60,3,FALSE)))+(VLOOKUP(Barèmes!$D139,Listes!$A$54:$E$60,4,FALSE))))))</f>
        <v/>
      </c>
      <c r="K139" s="91" t="str">
        <f>IF($G139="","",IF($C139=Listes!$B$31,IF(Barèmes!$E139&lt;=Listes!$B$42,(Barèmes!$E139*(VLOOKUP(Barèmes!$D139,Listes!$A$43:$E$49,2,FALSE))),IF(Barèmes!$E139&gt;Listes!$D$42,(Barèmes!$E139*(VLOOKUP(Barèmes!$D139,Listes!$A$43:$E$49,5,FALSE))),(Barèmes!$E139*(VLOOKUP(Barèmes!$D139,Listes!$A$43:$E$49,3,FALSE)))+(VLOOKUP(Barèmes!$D139,Listes!$A$43:$E$49,4,FALSE))))))</f>
        <v/>
      </c>
      <c r="L139" s="91" t="str">
        <f>IF($G139="","",IF($C139=Listes!$B$34,Listes!$I$31,IF($C139=Listes!$B$35,(VLOOKUP(Barèmes!$F139,Listes!$E$31:$F$36,2,FALSE)),IF($C139=Listes!$B$33,IF(Barèmes!$E139&lt;=Listes!$A$64,Barèmes!$E139*Listes!$A$65,IF(Barèmes!$E139&gt;Listes!$D$64,Barèmes!$E139*Listes!$D$65,((Barèmes!$E139*Listes!$B$65)+Listes!$C$65)))))))</f>
        <v/>
      </c>
      <c r="M139" s="92" t="str">
        <f t="shared" si="5"/>
        <v/>
      </c>
      <c r="N139" s="164"/>
    </row>
    <row r="140" spans="1:14" ht="20.100000000000001" customHeight="1" x14ac:dyDescent="0.25">
      <c r="A140" s="38">
        <v>135</v>
      </c>
      <c r="B140" s="135"/>
      <c r="C140" s="135"/>
      <c r="D140" s="135"/>
      <c r="E140" s="135"/>
      <c r="F140" s="135"/>
      <c r="G140" s="111" t="str">
        <f>IF(C140="","",IF(C140="","",(VLOOKUP(C140,Listes!$B$31:$C$35,2,FALSE))))</f>
        <v/>
      </c>
      <c r="H140" s="135" t="str">
        <f t="shared" si="4"/>
        <v/>
      </c>
      <c r="I140" s="92" t="str">
        <f>IF(G140="","",IF(G140="","",(VLOOKUP(G140,Listes!$C$31:$D$35,2,FALSE))))</f>
        <v/>
      </c>
      <c r="J140" s="91" t="str">
        <f>IF($G140="","",IF($C140=Listes!$B$32,IF(Barèmes!$E140&lt;=Listes!$B$53,(Barèmes!$E140*(VLOOKUP(Barèmes!$D140,Listes!$A$54:$E$60,2,FALSE))),IF(Barèmes!$E140&gt;Listes!$E$53,(Barèmes!$E140*(VLOOKUP(Barèmes!$D140,Listes!$A$54:$E$60,5,FALSE))),(Barèmes!$E140*(VLOOKUP(Barèmes!$D140,Listes!$A$54:$E$60,3,FALSE)))+(VLOOKUP(Barèmes!$D140,Listes!$A$54:$E$60,4,FALSE))))))</f>
        <v/>
      </c>
      <c r="K140" s="91" t="str">
        <f>IF($G140="","",IF($C140=Listes!$B$31,IF(Barèmes!$E140&lt;=Listes!$B$42,(Barèmes!$E140*(VLOOKUP(Barèmes!$D140,Listes!$A$43:$E$49,2,FALSE))),IF(Barèmes!$E140&gt;Listes!$D$42,(Barèmes!$E140*(VLOOKUP(Barèmes!$D140,Listes!$A$43:$E$49,5,FALSE))),(Barèmes!$E140*(VLOOKUP(Barèmes!$D140,Listes!$A$43:$E$49,3,FALSE)))+(VLOOKUP(Barèmes!$D140,Listes!$A$43:$E$49,4,FALSE))))))</f>
        <v/>
      </c>
      <c r="L140" s="91" t="str">
        <f>IF($G140="","",IF($C140=Listes!$B$34,Listes!$I$31,IF($C140=Listes!$B$35,(VLOOKUP(Barèmes!$F140,Listes!$E$31:$F$36,2,FALSE)),IF($C140=Listes!$B$33,IF(Barèmes!$E140&lt;=Listes!$A$64,Barèmes!$E140*Listes!$A$65,IF(Barèmes!$E140&gt;Listes!$D$64,Barèmes!$E140*Listes!$D$65,((Barèmes!$E140*Listes!$B$65)+Listes!$C$65)))))))</f>
        <v/>
      </c>
      <c r="M140" s="92" t="str">
        <f t="shared" si="5"/>
        <v/>
      </c>
      <c r="N140" s="164"/>
    </row>
    <row r="141" spans="1:14" ht="20.100000000000001" customHeight="1" x14ac:dyDescent="0.25">
      <c r="A141" s="38">
        <v>136</v>
      </c>
      <c r="B141" s="135"/>
      <c r="C141" s="135"/>
      <c r="D141" s="135"/>
      <c r="E141" s="135"/>
      <c r="F141" s="135"/>
      <c r="G141" s="111" t="str">
        <f>IF(C141="","",IF(C141="","",(VLOOKUP(C141,Listes!$B$31:$C$35,2,FALSE))))</f>
        <v/>
      </c>
      <c r="H141" s="135" t="str">
        <f t="shared" si="4"/>
        <v/>
      </c>
      <c r="I141" s="92" t="str">
        <f>IF(G141="","",IF(G141="","",(VLOOKUP(G141,Listes!$C$31:$D$35,2,FALSE))))</f>
        <v/>
      </c>
      <c r="J141" s="91" t="str">
        <f>IF($G141="","",IF($C141=Listes!$B$32,IF(Barèmes!$E141&lt;=Listes!$B$53,(Barèmes!$E141*(VLOOKUP(Barèmes!$D141,Listes!$A$54:$E$60,2,FALSE))),IF(Barèmes!$E141&gt;Listes!$E$53,(Barèmes!$E141*(VLOOKUP(Barèmes!$D141,Listes!$A$54:$E$60,5,FALSE))),(Barèmes!$E141*(VLOOKUP(Barèmes!$D141,Listes!$A$54:$E$60,3,FALSE)))+(VLOOKUP(Barèmes!$D141,Listes!$A$54:$E$60,4,FALSE))))))</f>
        <v/>
      </c>
      <c r="K141" s="91" t="str">
        <f>IF($G141="","",IF($C141=Listes!$B$31,IF(Barèmes!$E141&lt;=Listes!$B$42,(Barèmes!$E141*(VLOOKUP(Barèmes!$D141,Listes!$A$43:$E$49,2,FALSE))),IF(Barèmes!$E141&gt;Listes!$D$42,(Barèmes!$E141*(VLOOKUP(Barèmes!$D141,Listes!$A$43:$E$49,5,FALSE))),(Barèmes!$E141*(VLOOKUP(Barèmes!$D141,Listes!$A$43:$E$49,3,FALSE)))+(VLOOKUP(Barèmes!$D141,Listes!$A$43:$E$49,4,FALSE))))))</f>
        <v/>
      </c>
      <c r="L141" s="91" t="str">
        <f>IF($G141="","",IF($C141=Listes!$B$34,Listes!$I$31,IF($C141=Listes!$B$35,(VLOOKUP(Barèmes!$F141,Listes!$E$31:$F$36,2,FALSE)),IF($C141=Listes!$B$33,IF(Barèmes!$E141&lt;=Listes!$A$64,Barèmes!$E141*Listes!$A$65,IF(Barèmes!$E141&gt;Listes!$D$64,Barèmes!$E141*Listes!$D$65,((Barèmes!$E141*Listes!$B$65)+Listes!$C$65)))))))</f>
        <v/>
      </c>
      <c r="M141" s="92" t="str">
        <f t="shared" si="5"/>
        <v/>
      </c>
      <c r="N141" s="164"/>
    </row>
    <row r="142" spans="1:14" ht="20.100000000000001" customHeight="1" x14ac:dyDescent="0.25">
      <c r="A142" s="38">
        <v>137</v>
      </c>
      <c r="B142" s="135"/>
      <c r="C142" s="135"/>
      <c r="D142" s="135"/>
      <c r="E142" s="135"/>
      <c r="F142" s="135"/>
      <c r="G142" s="111" t="str">
        <f>IF(C142="","",IF(C142="","",(VLOOKUP(C142,Listes!$B$31:$C$35,2,FALSE))))</f>
        <v/>
      </c>
      <c r="H142" s="135" t="str">
        <f t="shared" si="4"/>
        <v/>
      </c>
      <c r="I142" s="92" t="str">
        <f>IF(G142="","",IF(G142="","",(VLOOKUP(G142,Listes!$C$31:$D$35,2,FALSE))))</f>
        <v/>
      </c>
      <c r="J142" s="91" t="str">
        <f>IF($G142="","",IF($C142=Listes!$B$32,IF(Barèmes!$E142&lt;=Listes!$B$53,(Barèmes!$E142*(VLOOKUP(Barèmes!$D142,Listes!$A$54:$E$60,2,FALSE))),IF(Barèmes!$E142&gt;Listes!$E$53,(Barèmes!$E142*(VLOOKUP(Barèmes!$D142,Listes!$A$54:$E$60,5,FALSE))),(Barèmes!$E142*(VLOOKUP(Barèmes!$D142,Listes!$A$54:$E$60,3,FALSE)))+(VLOOKUP(Barèmes!$D142,Listes!$A$54:$E$60,4,FALSE))))))</f>
        <v/>
      </c>
      <c r="K142" s="91" t="str">
        <f>IF($G142="","",IF($C142=Listes!$B$31,IF(Barèmes!$E142&lt;=Listes!$B$42,(Barèmes!$E142*(VLOOKUP(Barèmes!$D142,Listes!$A$43:$E$49,2,FALSE))),IF(Barèmes!$E142&gt;Listes!$D$42,(Barèmes!$E142*(VLOOKUP(Barèmes!$D142,Listes!$A$43:$E$49,5,FALSE))),(Barèmes!$E142*(VLOOKUP(Barèmes!$D142,Listes!$A$43:$E$49,3,FALSE)))+(VLOOKUP(Barèmes!$D142,Listes!$A$43:$E$49,4,FALSE))))))</f>
        <v/>
      </c>
      <c r="L142" s="91" t="str">
        <f>IF($G142="","",IF($C142=Listes!$B$34,Listes!$I$31,IF($C142=Listes!$B$35,(VLOOKUP(Barèmes!$F142,Listes!$E$31:$F$36,2,FALSE)),IF($C142=Listes!$B$33,IF(Barèmes!$E142&lt;=Listes!$A$64,Barèmes!$E142*Listes!$A$65,IF(Barèmes!$E142&gt;Listes!$D$64,Barèmes!$E142*Listes!$D$65,((Barèmes!$E142*Listes!$B$65)+Listes!$C$65)))))))</f>
        <v/>
      </c>
      <c r="M142" s="92" t="str">
        <f t="shared" si="5"/>
        <v/>
      </c>
      <c r="N142" s="164"/>
    </row>
    <row r="143" spans="1:14" ht="20.100000000000001" customHeight="1" x14ac:dyDescent="0.25">
      <c r="A143" s="38">
        <v>138</v>
      </c>
      <c r="B143" s="135"/>
      <c r="C143" s="135"/>
      <c r="D143" s="135"/>
      <c r="E143" s="135"/>
      <c r="F143" s="135"/>
      <c r="G143" s="111" t="str">
        <f>IF(C143="","",IF(C143="","",(VLOOKUP(C143,Listes!$B$31:$C$35,2,FALSE))))</f>
        <v/>
      </c>
      <c r="H143" s="135" t="str">
        <f t="shared" si="4"/>
        <v/>
      </c>
      <c r="I143" s="92" t="str">
        <f>IF(G143="","",IF(G143="","",(VLOOKUP(G143,Listes!$C$31:$D$35,2,FALSE))))</f>
        <v/>
      </c>
      <c r="J143" s="91" t="str">
        <f>IF($G143="","",IF($C143=Listes!$B$32,IF(Barèmes!$E143&lt;=Listes!$B$53,(Barèmes!$E143*(VLOOKUP(Barèmes!$D143,Listes!$A$54:$E$60,2,FALSE))),IF(Barèmes!$E143&gt;Listes!$E$53,(Barèmes!$E143*(VLOOKUP(Barèmes!$D143,Listes!$A$54:$E$60,5,FALSE))),(Barèmes!$E143*(VLOOKUP(Barèmes!$D143,Listes!$A$54:$E$60,3,FALSE)))+(VLOOKUP(Barèmes!$D143,Listes!$A$54:$E$60,4,FALSE))))))</f>
        <v/>
      </c>
      <c r="K143" s="91" t="str">
        <f>IF($G143="","",IF($C143=Listes!$B$31,IF(Barèmes!$E143&lt;=Listes!$B$42,(Barèmes!$E143*(VLOOKUP(Barèmes!$D143,Listes!$A$43:$E$49,2,FALSE))),IF(Barèmes!$E143&gt;Listes!$D$42,(Barèmes!$E143*(VLOOKUP(Barèmes!$D143,Listes!$A$43:$E$49,5,FALSE))),(Barèmes!$E143*(VLOOKUP(Barèmes!$D143,Listes!$A$43:$E$49,3,FALSE)))+(VLOOKUP(Barèmes!$D143,Listes!$A$43:$E$49,4,FALSE))))))</f>
        <v/>
      </c>
      <c r="L143" s="91" t="str">
        <f>IF($G143="","",IF($C143=Listes!$B$34,Listes!$I$31,IF($C143=Listes!$B$35,(VLOOKUP(Barèmes!$F143,Listes!$E$31:$F$36,2,FALSE)),IF($C143=Listes!$B$33,IF(Barèmes!$E143&lt;=Listes!$A$64,Barèmes!$E143*Listes!$A$65,IF(Barèmes!$E143&gt;Listes!$D$64,Barèmes!$E143*Listes!$D$65,((Barèmes!$E143*Listes!$B$65)+Listes!$C$65)))))))</f>
        <v/>
      </c>
      <c r="M143" s="92" t="str">
        <f t="shared" si="5"/>
        <v/>
      </c>
      <c r="N143" s="164"/>
    </row>
    <row r="144" spans="1:14" ht="20.100000000000001" customHeight="1" x14ac:dyDescent="0.25">
      <c r="A144" s="38">
        <v>139</v>
      </c>
      <c r="B144" s="135"/>
      <c r="C144" s="135"/>
      <c r="D144" s="135"/>
      <c r="E144" s="135"/>
      <c r="F144" s="135"/>
      <c r="G144" s="111" t="str">
        <f>IF(C144="","",IF(C144="","",(VLOOKUP(C144,Listes!$B$31:$C$35,2,FALSE))))</f>
        <v/>
      </c>
      <c r="H144" s="135" t="str">
        <f t="shared" si="4"/>
        <v/>
      </c>
      <c r="I144" s="92" t="str">
        <f>IF(G144="","",IF(G144="","",(VLOOKUP(G144,Listes!$C$31:$D$35,2,FALSE))))</f>
        <v/>
      </c>
      <c r="J144" s="91" t="str">
        <f>IF($G144="","",IF($C144=Listes!$B$32,IF(Barèmes!$E144&lt;=Listes!$B$53,(Barèmes!$E144*(VLOOKUP(Barèmes!$D144,Listes!$A$54:$E$60,2,FALSE))),IF(Barèmes!$E144&gt;Listes!$E$53,(Barèmes!$E144*(VLOOKUP(Barèmes!$D144,Listes!$A$54:$E$60,5,FALSE))),(Barèmes!$E144*(VLOOKUP(Barèmes!$D144,Listes!$A$54:$E$60,3,FALSE)))+(VLOOKUP(Barèmes!$D144,Listes!$A$54:$E$60,4,FALSE))))))</f>
        <v/>
      </c>
      <c r="K144" s="91" t="str">
        <f>IF($G144="","",IF($C144=Listes!$B$31,IF(Barèmes!$E144&lt;=Listes!$B$42,(Barèmes!$E144*(VLOOKUP(Barèmes!$D144,Listes!$A$43:$E$49,2,FALSE))),IF(Barèmes!$E144&gt;Listes!$D$42,(Barèmes!$E144*(VLOOKUP(Barèmes!$D144,Listes!$A$43:$E$49,5,FALSE))),(Barèmes!$E144*(VLOOKUP(Barèmes!$D144,Listes!$A$43:$E$49,3,FALSE)))+(VLOOKUP(Barèmes!$D144,Listes!$A$43:$E$49,4,FALSE))))))</f>
        <v/>
      </c>
      <c r="L144" s="91" t="str">
        <f>IF($G144="","",IF($C144=Listes!$B$34,Listes!$I$31,IF($C144=Listes!$B$35,(VLOOKUP(Barèmes!$F144,Listes!$E$31:$F$36,2,FALSE)),IF($C144=Listes!$B$33,IF(Barèmes!$E144&lt;=Listes!$A$64,Barèmes!$E144*Listes!$A$65,IF(Barèmes!$E144&gt;Listes!$D$64,Barèmes!$E144*Listes!$D$65,((Barèmes!$E144*Listes!$B$65)+Listes!$C$65)))))))</f>
        <v/>
      </c>
      <c r="M144" s="92" t="str">
        <f t="shared" si="5"/>
        <v/>
      </c>
      <c r="N144" s="164"/>
    </row>
    <row r="145" spans="1:14" ht="20.100000000000001" customHeight="1" x14ac:dyDescent="0.25">
      <c r="A145" s="38">
        <v>140</v>
      </c>
      <c r="B145" s="135"/>
      <c r="C145" s="135"/>
      <c r="D145" s="135"/>
      <c r="E145" s="135"/>
      <c r="F145" s="135"/>
      <c r="G145" s="111" t="str">
        <f>IF(C145="","",IF(C145="","",(VLOOKUP(C145,Listes!$B$31:$C$35,2,FALSE))))</f>
        <v/>
      </c>
      <c r="H145" s="135" t="str">
        <f t="shared" si="4"/>
        <v/>
      </c>
      <c r="I145" s="92" t="str">
        <f>IF(G145="","",IF(G145="","",(VLOOKUP(G145,Listes!$C$31:$D$35,2,FALSE))))</f>
        <v/>
      </c>
      <c r="J145" s="91" t="str">
        <f>IF($G145="","",IF($C145=Listes!$B$32,IF(Barèmes!$E145&lt;=Listes!$B$53,(Barèmes!$E145*(VLOOKUP(Barèmes!$D145,Listes!$A$54:$E$60,2,FALSE))),IF(Barèmes!$E145&gt;Listes!$E$53,(Barèmes!$E145*(VLOOKUP(Barèmes!$D145,Listes!$A$54:$E$60,5,FALSE))),(Barèmes!$E145*(VLOOKUP(Barèmes!$D145,Listes!$A$54:$E$60,3,FALSE)))+(VLOOKUP(Barèmes!$D145,Listes!$A$54:$E$60,4,FALSE))))))</f>
        <v/>
      </c>
      <c r="K145" s="91" t="str">
        <f>IF($G145="","",IF($C145=Listes!$B$31,IF(Barèmes!$E145&lt;=Listes!$B$42,(Barèmes!$E145*(VLOOKUP(Barèmes!$D145,Listes!$A$43:$E$49,2,FALSE))),IF(Barèmes!$E145&gt;Listes!$D$42,(Barèmes!$E145*(VLOOKUP(Barèmes!$D145,Listes!$A$43:$E$49,5,FALSE))),(Barèmes!$E145*(VLOOKUP(Barèmes!$D145,Listes!$A$43:$E$49,3,FALSE)))+(VLOOKUP(Barèmes!$D145,Listes!$A$43:$E$49,4,FALSE))))))</f>
        <v/>
      </c>
      <c r="L145" s="91" t="str">
        <f>IF($G145="","",IF($C145=Listes!$B$34,Listes!$I$31,IF($C145=Listes!$B$35,(VLOOKUP(Barèmes!$F145,Listes!$E$31:$F$36,2,FALSE)),IF($C145=Listes!$B$33,IF(Barèmes!$E145&lt;=Listes!$A$64,Barèmes!$E145*Listes!$A$65,IF(Barèmes!$E145&gt;Listes!$D$64,Barèmes!$E145*Listes!$D$65,((Barèmes!$E145*Listes!$B$65)+Listes!$C$65)))))))</f>
        <v/>
      </c>
      <c r="M145" s="92" t="str">
        <f t="shared" si="5"/>
        <v/>
      </c>
      <c r="N145" s="164"/>
    </row>
    <row r="146" spans="1:14" ht="20.100000000000001" customHeight="1" x14ac:dyDescent="0.25">
      <c r="A146" s="38">
        <v>141</v>
      </c>
      <c r="B146" s="135"/>
      <c r="C146" s="135"/>
      <c r="D146" s="135"/>
      <c r="E146" s="135"/>
      <c r="F146" s="135"/>
      <c r="G146" s="111" t="str">
        <f>IF(C146="","",IF(C146="","",(VLOOKUP(C146,Listes!$B$31:$C$35,2,FALSE))))</f>
        <v/>
      </c>
      <c r="H146" s="135" t="str">
        <f t="shared" si="4"/>
        <v/>
      </c>
      <c r="I146" s="92" t="str">
        <f>IF(G146="","",IF(G146="","",(VLOOKUP(G146,Listes!$C$31:$D$35,2,FALSE))))</f>
        <v/>
      </c>
      <c r="J146" s="91" t="str">
        <f>IF($G146="","",IF($C146=Listes!$B$32,IF(Barèmes!$E146&lt;=Listes!$B$53,(Barèmes!$E146*(VLOOKUP(Barèmes!$D146,Listes!$A$54:$E$60,2,FALSE))),IF(Barèmes!$E146&gt;Listes!$E$53,(Barèmes!$E146*(VLOOKUP(Barèmes!$D146,Listes!$A$54:$E$60,5,FALSE))),(Barèmes!$E146*(VLOOKUP(Barèmes!$D146,Listes!$A$54:$E$60,3,FALSE)))+(VLOOKUP(Barèmes!$D146,Listes!$A$54:$E$60,4,FALSE))))))</f>
        <v/>
      </c>
      <c r="K146" s="91" t="str">
        <f>IF($G146="","",IF($C146=Listes!$B$31,IF(Barèmes!$E146&lt;=Listes!$B$42,(Barèmes!$E146*(VLOOKUP(Barèmes!$D146,Listes!$A$43:$E$49,2,FALSE))),IF(Barèmes!$E146&gt;Listes!$D$42,(Barèmes!$E146*(VLOOKUP(Barèmes!$D146,Listes!$A$43:$E$49,5,FALSE))),(Barèmes!$E146*(VLOOKUP(Barèmes!$D146,Listes!$A$43:$E$49,3,FALSE)))+(VLOOKUP(Barèmes!$D146,Listes!$A$43:$E$49,4,FALSE))))))</f>
        <v/>
      </c>
      <c r="L146" s="91" t="str">
        <f>IF($G146="","",IF($C146=Listes!$B$34,Listes!$I$31,IF($C146=Listes!$B$35,(VLOOKUP(Barèmes!$F146,Listes!$E$31:$F$36,2,FALSE)),IF($C146=Listes!$B$33,IF(Barèmes!$E146&lt;=Listes!$A$64,Barèmes!$E146*Listes!$A$65,IF(Barèmes!$E146&gt;Listes!$D$64,Barèmes!$E146*Listes!$D$65,((Barèmes!$E146*Listes!$B$65)+Listes!$C$65)))))))</f>
        <v/>
      </c>
      <c r="M146" s="92" t="str">
        <f t="shared" si="5"/>
        <v/>
      </c>
      <c r="N146" s="164"/>
    </row>
    <row r="147" spans="1:14" ht="20.100000000000001" customHeight="1" x14ac:dyDescent="0.25">
      <c r="A147" s="38">
        <v>142</v>
      </c>
      <c r="B147" s="135"/>
      <c r="C147" s="135"/>
      <c r="D147" s="135"/>
      <c r="E147" s="135"/>
      <c r="F147" s="135"/>
      <c r="G147" s="111" t="str">
        <f>IF(C147="","",IF(C147="","",(VLOOKUP(C147,Listes!$B$31:$C$35,2,FALSE))))</f>
        <v/>
      </c>
      <c r="H147" s="135" t="str">
        <f t="shared" si="4"/>
        <v/>
      </c>
      <c r="I147" s="92" t="str">
        <f>IF(G147="","",IF(G147="","",(VLOOKUP(G147,Listes!$C$31:$D$35,2,FALSE))))</f>
        <v/>
      </c>
      <c r="J147" s="91" t="str">
        <f>IF($G147="","",IF($C147=Listes!$B$32,IF(Barèmes!$E147&lt;=Listes!$B$53,(Barèmes!$E147*(VLOOKUP(Barèmes!$D147,Listes!$A$54:$E$60,2,FALSE))),IF(Barèmes!$E147&gt;Listes!$E$53,(Barèmes!$E147*(VLOOKUP(Barèmes!$D147,Listes!$A$54:$E$60,5,FALSE))),(Barèmes!$E147*(VLOOKUP(Barèmes!$D147,Listes!$A$54:$E$60,3,FALSE)))+(VLOOKUP(Barèmes!$D147,Listes!$A$54:$E$60,4,FALSE))))))</f>
        <v/>
      </c>
      <c r="K147" s="91" t="str">
        <f>IF($G147="","",IF($C147=Listes!$B$31,IF(Barèmes!$E147&lt;=Listes!$B$42,(Barèmes!$E147*(VLOOKUP(Barèmes!$D147,Listes!$A$43:$E$49,2,FALSE))),IF(Barèmes!$E147&gt;Listes!$D$42,(Barèmes!$E147*(VLOOKUP(Barèmes!$D147,Listes!$A$43:$E$49,5,FALSE))),(Barèmes!$E147*(VLOOKUP(Barèmes!$D147,Listes!$A$43:$E$49,3,FALSE)))+(VLOOKUP(Barèmes!$D147,Listes!$A$43:$E$49,4,FALSE))))))</f>
        <v/>
      </c>
      <c r="L147" s="91" t="str">
        <f>IF($G147="","",IF($C147=Listes!$B$34,Listes!$I$31,IF($C147=Listes!$B$35,(VLOOKUP(Barèmes!$F147,Listes!$E$31:$F$36,2,FALSE)),IF($C147=Listes!$B$33,IF(Barèmes!$E147&lt;=Listes!$A$64,Barèmes!$E147*Listes!$A$65,IF(Barèmes!$E147&gt;Listes!$D$64,Barèmes!$E147*Listes!$D$65,((Barèmes!$E147*Listes!$B$65)+Listes!$C$65)))))))</f>
        <v/>
      </c>
      <c r="M147" s="92" t="str">
        <f t="shared" si="5"/>
        <v/>
      </c>
      <c r="N147" s="164"/>
    </row>
    <row r="148" spans="1:14" ht="20.100000000000001" customHeight="1" x14ac:dyDescent="0.25">
      <c r="A148" s="38">
        <v>143</v>
      </c>
      <c r="B148" s="135"/>
      <c r="C148" s="135"/>
      <c r="D148" s="135"/>
      <c r="E148" s="135"/>
      <c r="F148" s="135"/>
      <c r="G148" s="111" t="str">
        <f>IF(C148="","",IF(C148="","",(VLOOKUP(C148,Listes!$B$31:$C$35,2,FALSE))))</f>
        <v/>
      </c>
      <c r="H148" s="135" t="str">
        <f t="shared" si="4"/>
        <v/>
      </c>
      <c r="I148" s="92" t="str">
        <f>IF(G148="","",IF(G148="","",(VLOOKUP(G148,Listes!$C$31:$D$35,2,FALSE))))</f>
        <v/>
      </c>
      <c r="J148" s="91" t="str">
        <f>IF($G148="","",IF($C148=Listes!$B$32,IF(Barèmes!$E148&lt;=Listes!$B$53,(Barèmes!$E148*(VLOOKUP(Barèmes!$D148,Listes!$A$54:$E$60,2,FALSE))),IF(Barèmes!$E148&gt;Listes!$E$53,(Barèmes!$E148*(VLOOKUP(Barèmes!$D148,Listes!$A$54:$E$60,5,FALSE))),(Barèmes!$E148*(VLOOKUP(Barèmes!$D148,Listes!$A$54:$E$60,3,FALSE)))+(VLOOKUP(Barèmes!$D148,Listes!$A$54:$E$60,4,FALSE))))))</f>
        <v/>
      </c>
      <c r="K148" s="91" t="str">
        <f>IF($G148="","",IF($C148=Listes!$B$31,IF(Barèmes!$E148&lt;=Listes!$B$42,(Barèmes!$E148*(VLOOKUP(Barèmes!$D148,Listes!$A$43:$E$49,2,FALSE))),IF(Barèmes!$E148&gt;Listes!$D$42,(Barèmes!$E148*(VLOOKUP(Barèmes!$D148,Listes!$A$43:$E$49,5,FALSE))),(Barèmes!$E148*(VLOOKUP(Barèmes!$D148,Listes!$A$43:$E$49,3,FALSE)))+(VLOOKUP(Barèmes!$D148,Listes!$A$43:$E$49,4,FALSE))))))</f>
        <v/>
      </c>
      <c r="L148" s="91" t="str">
        <f>IF($G148="","",IF($C148=Listes!$B$34,Listes!$I$31,IF($C148=Listes!$B$35,(VLOOKUP(Barèmes!$F148,Listes!$E$31:$F$36,2,FALSE)),IF($C148=Listes!$B$33,IF(Barèmes!$E148&lt;=Listes!$A$64,Barèmes!$E148*Listes!$A$65,IF(Barèmes!$E148&gt;Listes!$D$64,Barèmes!$E148*Listes!$D$65,((Barèmes!$E148*Listes!$B$65)+Listes!$C$65)))))))</f>
        <v/>
      </c>
      <c r="M148" s="92" t="str">
        <f t="shared" si="5"/>
        <v/>
      </c>
      <c r="N148" s="164"/>
    </row>
    <row r="149" spans="1:14" ht="20.100000000000001" customHeight="1" x14ac:dyDescent="0.25">
      <c r="A149" s="38">
        <v>144</v>
      </c>
      <c r="B149" s="135"/>
      <c r="C149" s="135"/>
      <c r="D149" s="135"/>
      <c r="E149" s="135"/>
      <c r="F149" s="135"/>
      <c r="G149" s="111" t="str">
        <f>IF(C149="","",IF(C149="","",(VLOOKUP(C149,Listes!$B$31:$C$35,2,FALSE))))</f>
        <v/>
      </c>
      <c r="H149" s="135" t="str">
        <f t="shared" si="4"/>
        <v/>
      </c>
      <c r="I149" s="92" t="str">
        <f>IF(G149="","",IF(G149="","",(VLOOKUP(G149,Listes!$C$31:$D$35,2,FALSE))))</f>
        <v/>
      </c>
      <c r="J149" s="91" t="str">
        <f>IF($G149="","",IF($C149=Listes!$B$32,IF(Barèmes!$E149&lt;=Listes!$B$53,(Barèmes!$E149*(VLOOKUP(Barèmes!$D149,Listes!$A$54:$E$60,2,FALSE))),IF(Barèmes!$E149&gt;Listes!$E$53,(Barèmes!$E149*(VLOOKUP(Barèmes!$D149,Listes!$A$54:$E$60,5,FALSE))),(Barèmes!$E149*(VLOOKUP(Barèmes!$D149,Listes!$A$54:$E$60,3,FALSE)))+(VLOOKUP(Barèmes!$D149,Listes!$A$54:$E$60,4,FALSE))))))</f>
        <v/>
      </c>
      <c r="K149" s="91" t="str">
        <f>IF($G149="","",IF($C149=Listes!$B$31,IF(Barèmes!$E149&lt;=Listes!$B$42,(Barèmes!$E149*(VLOOKUP(Barèmes!$D149,Listes!$A$43:$E$49,2,FALSE))),IF(Barèmes!$E149&gt;Listes!$D$42,(Barèmes!$E149*(VLOOKUP(Barèmes!$D149,Listes!$A$43:$E$49,5,FALSE))),(Barèmes!$E149*(VLOOKUP(Barèmes!$D149,Listes!$A$43:$E$49,3,FALSE)))+(VLOOKUP(Barèmes!$D149,Listes!$A$43:$E$49,4,FALSE))))))</f>
        <v/>
      </c>
      <c r="L149" s="91" t="str">
        <f>IF($G149="","",IF($C149=Listes!$B$34,Listes!$I$31,IF($C149=Listes!$B$35,(VLOOKUP(Barèmes!$F149,Listes!$E$31:$F$36,2,FALSE)),IF($C149=Listes!$B$33,IF(Barèmes!$E149&lt;=Listes!$A$64,Barèmes!$E149*Listes!$A$65,IF(Barèmes!$E149&gt;Listes!$D$64,Barèmes!$E149*Listes!$D$65,((Barèmes!$E149*Listes!$B$65)+Listes!$C$65)))))))</f>
        <v/>
      </c>
      <c r="M149" s="92" t="str">
        <f t="shared" si="5"/>
        <v/>
      </c>
      <c r="N149" s="164"/>
    </row>
    <row r="150" spans="1:14" ht="20.100000000000001" customHeight="1" x14ac:dyDescent="0.25">
      <c r="A150" s="38">
        <v>145</v>
      </c>
      <c r="B150" s="135"/>
      <c r="C150" s="135"/>
      <c r="D150" s="135"/>
      <c r="E150" s="135"/>
      <c r="F150" s="135"/>
      <c r="G150" s="111" t="str">
        <f>IF(C150="","",IF(C150="","",(VLOOKUP(C150,Listes!$B$31:$C$35,2,FALSE))))</f>
        <v/>
      </c>
      <c r="H150" s="135" t="str">
        <f t="shared" si="4"/>
        <v/>
      </c>
      <c r="I150" s="92" t="str">
        <f>IF(G150="","",IF(G150="","",(VLOOKUP(G150,Listes!$C$31:$D$35,2,FALSE))))</f>
        <v/>
      </c>
      <c r="J150" s="91" t="str">
        <f>IF($G150="","",IF($C150=Listes!$B$32,IF(Barèmes!$E150&lt;=Listes!$B$53,(Barèmes!$E150*(VLOOKUP(Barèmes!$D150,Listes!$A$54:$E$60,2,FALSE))),IF(Barèmes!$E150&gt;Listes!$E$53,(Barèmes!$E150*(VLOOKUP(Barèmes!$D150,Listes!$A$54:$E$60,5,FALSE))),(Barèmes!$E150*(VLOOKUP(Barèmes!$D150,Listes!$A$54:$E$60,3,FALSE)))+(VLOOKUP(Barèmes!$D150,Listes!$A$54:$E$60,4,FALSE))))))</f>
        <v/>
      </c>
      <c r="K150" s="91" t="str">
        <f>IF($G150="","",IF($C150=Listes!$B$31,IF(Barèmes!$E150&lt;=Listes!$B$42,(Barèmes!$E150*(VLOOKUP(Barèmes!$D150,Listes!$A$43:$E$49,2,FALSE))),IF(Barèmes!$E150&gt;Listes!$D$42,(Barèmes!$E150*(VLOOKUP(Barèmes!$D150,Listes!$A$43:$E$49,5,FALSE))),(Barèmes!$E150*(VLOOKUP(Barèmes!$D150,Listes!$A$43:$E$49,3,FALSE)))+(VLOOKUP(Barèmes!$D150,Listes!$A$43:$E$49,4,FALSE))))))</f>
        <v/>
      </c>
      <c r="L150" s="91" t="str">
        <f>IF($G150="","",IF($C150=Listes!$B$34,Listes!$I$31,IF($C150=Listes!$B$35,(VLOOKUP(Barèmes!$F150,Listes!$E$31:$F$36,2,FALSE)),IF($C150=Listes!$B$33,IF(Barèmes!$E150&lt;=Listes!$A$64,Barèmes!$E150*Listes!$A$65,IF(Barèmes!$E150&gt;Listes!$D$64,Barèmes!$E150*Listes!$D$65,((Barèmes!$E150*Listes!$B$65)+Listes!$C$65)))))))</f>
        <v/>
      </c>
      <c r="M150" s="92" t="str">
        <f t="shared" si="5"/>
        <v/>
      </c>
      <c r="N150" s="164"/>
    </row>
    <row r="151" spans="1:14" ht="20.100000000000001" customHeight="1" x14ac:dyDescent="0.25">
      <c r="A151" s="38">
        <v>146</v>
      </c>
      <c r="B151" s="135"/>
      <c r="C151" s="135"/>
      <c r="D151" s="135"/>
      <c r="E151" s="135"/>
      <c r="F151" s="135"/>
      <c r="G151" s="111" t="str">
        <f>IF(C151="","",IF(C151="","",(VLOOKUP(C151,Listes!$B$31:$C$35,2,FALSE))))</f>
        <v/>
      </c>
      <c r="H151" s="135" t="str">
        <f t="shared" si="4"/>
        <v/>
      </c>
      <c r="I151" s="92" t="str">
        <f>IF(G151="","",IF(G151="","",(VLOOKUP(G151,Listes!$C$31:$D$35,2,FALSE))))</f>
        <v/>
      </c>
      <c r="J151" s="91" t="str">
        <f>IF($G151="","",IF($C151=Listes!$B$32,IF(Barèmes!$E151&lt;=Listes!$B$53,(Barèmes!$E151*(VLOOKUP(Barèmes!$D151,Listes!$A$54:$E$60,2,FALSE))),IF(Barèmes!$E151&gt;Listes!$E$53,(Barèmes!$E151*(VLOOKUP(Barèmes!$D151,Listes!$A$54:$E$60,5,FALSE))),(Barèmes!$E151*(VLOOKUP(Barèmes!$D151,Listes!$A$54:$E$60,3,FALSE)))+(VLOOKUP(Barèmes!$D151,Listes!$A$54:$E$60,4,FALSE))))))</f>
        <v/>
      </c>
      <c r="K151" s="91" t="str">
        <f>IF($G151="","",IF($C151=Listes!$B$31,IF(Barèmes!$E151&lt;=Listes!$B$42,(Barèmes!$E151*(VLOOKUP(Barèmes!$D151,Listes!$A$43:$E$49,2,FALSE))),IF(Barèmes!$E151&gt;Listes!$D$42,(Barèmes!$E151*(VLOOKUP(Barèmes!$D151,Listes!$A$43:$E$49,5,FALSE))),(Barèmes!$E151*(VLOOKUP(Barèmes!$D151,Listes!$A$43:$E$49,3,FALSE)))+(VLOOKUP(Barèmes!$D151,Listes!$A$43:$E$49,4,FALSE))))))</f>
        <v/>
      </c>
      <c r="L151" s="91" t="str">
        <f>IF($G151="","",IF($C151=Listes!$B$34,Listes!$I$31,IF($C151=Listes!$B$35,(VLOOKUP(Barèmes!$F151,Listes!$E$31:$F$36,2,FALSE)),IF($C151=Listes!$B$33,IF(Barèmes!$E151&lt;=Listes!$A$64,Barèmes!$E151*Listes!$A$65,IF(Barèmes!$E151&gt;Listes!$D$64,Barèmes!$E151*Listes!$D$65,((Barèmes!$E151*Listes!$B$65)+Listes!$C$65)))))))</f>
        <v/>
      </c>
      <c r="M151" s="92" t="str">
        <f t="shared" si="5"/>
        <v/>
      </c>
      <c r="N151" s="164"/>
    </row>
    <row r="152" spans="1:14" ht="20.100000000000001" customHeight="1" x14ac:dyDescent="0.25">
      <c r="A152" s="38">
        <v>147</v>
      </c>
      <c r="B152" s="135"/>
      <c r="C152" s="135"/>
      <c r="D152" s="135"/>
      <c r="E152" s="135"/>
      <c r="F152" s="135"/>
      <c r="G152" s="111" t="str">
        <f>IF(C152="","",IF(C152="","",(VLOOKUP(C152,Listes!$B$31:$C$35,2,FALSE))))</f>
        <v/>
      </c>
      <c r="H152" s="135" t="str">
        <f t="shared" si="4"/>
        <v/>
      </c>
      <c r="I152" s="92" t="str">
        <f>IF(G152="","",IF(G152="","",(VLOOKUP(G152,Listes!$C$31:$D$35,2,FALSE))))</f>
        <v/>
      </c>
      <c r="J152" s="91" t="str">
        <f>IF($G152="","",IF($C152=Listes!$B$32,IF(Barèmes!$E152&lt;=Listes!$B$53,(Barèmes!$E152*(VLOOKUP(Barèmes!$D152,Listes!$A$54:$E$60,2,FALSE))),IF(Barèmes!$E152&gt;Listes!$E$53,(Barèmes!$E152*(VLOOKUP(Barèmes!$D152,Listes!$A$54:$E$60,5,FALSE))),(Barèmes!$E152*(VLOOKUP(Barèmes!$D152,Listes!$A$54:$E$60,3,FALSE)))+(VLOOKUP(Barèmes!$D152,Listes!$A$54:$E$60,4,FALSE))))))</f>
        <v/>
      </c>
      <c r="K152" s="91" t="str">
        <f>IF($G152="","",IF($C152=Listes!$B$31,IF(Barèmes!$E152&lt;=Listes!$B$42,(Barèmes!$E152*(VLOOKUP(Barèmes!$D152,Listes!$A$43:$E$49,2,FALSE))),IF(Barèmes!$E152&gt;Listes!$D$42,(Barèmes!$E152*(VLOOKUP(Barèmes!$D152,Listes!$A$43:$E$49,5,FALSE))),(Barèmes!$E152*(VLOOKUP(Barèmes!$D152,Listes!$A$43:$E$49,3,FALSE)))+(VLOOKUP(Barèmes!$D152,Listes!$A$43:$E$49,4,FALSE))))))</f>
        <v/>
      </c>
      <c r="L152" s="91" t="str">
        <f>IF($G152="","",IF($C152=Listes!$B$34,Listes!$I$31,IF($C152=Listes!$B$35,(VLOOKUP(Barèmes!$F152,Listes!$E$31:$F$36,2,FALSE)),IF($C152=Listes!$B$33,IF(Barèmes!$E152&lt;=Listes!$A$64,Barèmes!$E152*Listes!$A$65,IF(Barèmes!$E152&gt;Listes!$D$64,Barèmes!$E152*Listes!$D$65,((Barèmes!$E152*Listes!$B$65)+Listes!$C$65)))))))</f>
        <v/>
      </c>
      <c r="M152" s="92" t="str">
        <f t="shared" si="5"/>
        <v/>
      </c>
      <c r="N152" s="164"/>
    </row>
    <row r="153" spans="1:14" ht="20.100000000000001" customHeight="1" x14ac:dyDescent="0.25">
      <c r="A153" s="38">
        <v>148</v>
      </c>
      <c r="B153" s="135"/>
      <c r="C153" s="135"/>
      <c r="D153" s="135"/>
      <c r="E153" s="135"/>
      <c r="F153" s="135"/>
      <c r="G153" s="111" t="str">
        <f>IF(C153="","",IF(C153="","",(VLOOKUP(C153,Listes!$B$31:$C$35,2,FALSE))))</f>
        <v/>
      </c>
      <c r="H153" s="135" t="str">
        <f t="shared" si="4"/>
        <v/>
      </c>
      <c r="I153" s="92" t="str">
        <f>IF(G153="","",IF(G153="","",(VLOOKUP(G153,Listes!$C$31:$D$35,2,FALSE))))</f>
        <v/>
      </c>
      <c r="J153" s="91" t="str">
        <f>IF($G153="","",IF($C153=Listes!$B$32,IF(Barèmes!$E153&lt;=Listes!$B$53,(Barèmes!$E153*(VLOOKUP(Barèmes!$D153,Listes!$A$54:$E$60,2,FALSE))),IF(Barèmes!$E153&gt;Listes!$E$53,(Barèmes!$E153*(VLOOKUP(Barèmes!$D153,Listes!$A$54:$E$60,5,FALSE))),(Barèmes!$E153*(VLOOKUP(Barèmes!$D153,Listes!$A$54:$E$60,3,FALSE)))+(VLOOKUP(Barèmes!$D153,Listes!$A$54:$E$60,4,FALSE))))))</f>
        <v/>
      </c>
      <c r="K153" s="91" t="str">
        <f>IF($G153="","",IF($C153=Listes!$B$31,IF(Barèmes!$E153&lt;=Listes!$B$42,(Barèmes!$E153*(VLOOKUP(Barèmes!$D153,Listes!$A$43:$E$49,2,FALSE))),IF(Barèmes!$E153&gt;Listes!$D$42,(Barèmes!$E153*(VLOOKUP(Barèmes!$D153,Listes!$A$43:$E$49,5,FALSE))),(Barèmes!$E153*(VLOOKUP(Barèmes!$D153,Listes!$A$43:$E$49,3,FALSE)))+(VLOOKUP(Barèmes!$D153,Listes!$A$43:$E$49,4,FALSE))))))</f>
        <v/>
      </c>
      <c r="L153" s="91" t="str">
        <f>IF($G153="","",IF($C153=Listes!$B$34,Listes!$I$31,IF($C153=Listes!$B$35,(VLOOKUP(Barèmes!$F153,Listes!$E$31:$F$36,2,FALSE)),IF($C153=Listes!$B$33,IF(Barèmes!$E153&lt;=Listes!$A$64,Barèmes!$E153*Listes!$A$65,IF(Barèmes!$E153&gt;Listes!$D$64,Barèmes!$E153*Listes!$D$65,((Barèmes!$E153*Listes!$B$65)+Listes!$C$65)))))))</f>
        <v/>
      </c>
      <c r="M153" s="92" t="str">
        <f t="shared" si="5"/>
        <v/>
      </c>
      <c r="N153" s="164"/>
    </row>
    <row r="154" spans="1:14" ht="20.100000000000001" customHeight="1" x14ac:dyDescent="0.25">
      <c r="A154" s="38">
        <v>149</v>
      </c>
      <c r="B154" s="135"/>
      <c r="C154" s="135"/>
      <c r="D154" s="135"/>
      <c r="E154" s="135"/>
      <c r="F154" s="135"/>
      <c r="G154" s="111" t="str">
        <f>IF(C154="","",IF(C154="","",(VLOOKUP(C154,Listes!$B$31:$C$35,2,FALSE))))</f>
        <v/>
      </c>
      <c r="H154" s="135" t="str">
        <f t="shared" si="4"/>
        <v/>
      </c>
      <c r="I154" s="92" t="str">
        <f>IF(G154="","",IF(G154="","",(VLOOKUP(G154,Listes!$C$31:$D$35,2,FALSE))))</f>
        <v/>
      </c>
      <c r="J154" s="91" t="str">
        <f>IF($G154="","",IF($C154=Listes!$B$32,IF(Barèmes!$E154&lt;=Listes!$B$53,(Barèmes!$E154*(VLOOKUP(Barèmes!$D154,Listes!$A$54:$E$60,2,FALSE))),IF(Barèmes!$E154&gt;Listes!$E$53,(Barèmes!$E154*(VLOOKUP(Barèmes!$D154,Listes!$A$54:$E$60,5,FALSE))),(Barèmes!$E154*(VLOOKUP(Barèmes!$D154,Listes!$A$54:$E$60,3,FALSE)))+(VLOOKUP(Barèmes!$D154,Listes!$A$54:$E$60,4,FALSE))))))</f>
        <v/>
      </c>
      <c r="K154" s="91" t="str">
        <f>IF($G154="","",IF($C154=Listes!$B$31,IF(Barèmes!$E154&lt;=Listes!$B$42,(Barèmes!$E154*(VLOOKUP(Barèmes!$D154,Listes!$A$43:$E$49,2,FALSE))),IF(Barèmes!$E154&gt;Listes!$D$42,(Barèmes!$E154*(VLOOKUP(Barèmes!$D154,Listes!$A$43:$E$49,5,FALSE))),(Barèmes!$E154*(VLOOKUP(Barèmes!$D154,Listes!$A$43:$E$49,3,FALSE)))+(VLOOKUP(Barèmes!$D154,Listes!$A$43:$E$49,4,FALSE))))))</f>
        <v/>
      </c>
      <c r="L154" s="91" t="str">
        <f>IF($G154="","",IF($C154=Listes!$B$34,Listes!$I$31,IF($C154=Listes!$B$35,(VLOOKUP(Barèmes!$F154,Listes!$E$31:$F$36,2,FALSE)),IF($C154=Listes!$B$33,IF(Barèmes!$E154&lt;=Listes!$A$64,Barèmes!$E154*Listes!$A$65,IF(Barèmes!$E154&gt;Listes!$D$64,Barèmes!$E154*Listes!$D$65,((Barèmes!$E154*Listes!$B$65)+Listes!$C$65)))))))</f>
        <v/>
      </c>
      <c r="M154" s="92" t="str">
        <f t="shared" si="5"/>
        <v/>
      </c>
      <c r="N154" s="164"/>
    </row>
    <row r="155" spans="1:14" ht="20.100000000000001" customHeight="1" x14ac:dyDescent="0.25">
      <c r="A155" s="38">
        <v>150</v>
      </c>
      <c r="B155" s="135"/>
      <c r="C155" s="135"/>
      <c r="D155" s="135"/>
      <c r="E155" s="135"/>
      <c r="F155" s="135"/>
      <c r="G155" s="111" t="str">
        <f>IF(C155="","",IF(C155="","",(VLOOKUP(C155,Listes!$B$31:$C$35,2,FALSE))))</f>
        <v/>
      </c>
      <c r="H155" s="135" t="str">
        <f t="shared" si="4"/>
        <v/>
      </c>
      <c r="I155" s="92" t="str">
        <f>IF(G155="","",IF(G155="","",(VLOOKUP(G155,Listes!$C$31:$D$35,2,FALSE))))</f>
        <v/>
      </c>
      <c r="J155" s="91" t="str">
        <f>IF($G155="","",IF($C155=Listes!$B$32,IF(Barèmes!$E155&lt;=Listes!$B$53,(Barèmes!$E155*(VLOOKUP(Barèmes!$D155,Listes!$A$54:$E$60,2,FALSE))),IF(Barèmes!$E155&gt;Listes!$E$53,(Barèmes!$E155*(VLOOKUP(Barèmes!$D155,Listes!$A$54:$E$60,5,FALSE))),(Barèmes!$E155*(VLOOKUP(Barèmes!$D155,Listes!$A$54:$E$60,3,FALSE)))+(VLOOKUP(Barèmes!$D155,Listes!$A$54:$E$60,4,FALSE))))))</f>
        <v/>
      </c>
      <c r="K155" s="91" t="str">
        <f>IF($G155="","",IF($C155=Listes!$B$31,IF(Barèmes!$E155&lt;=Listes!$B$42,(Barèmes!$E155*(VLOOKUP(Barèmes!$D155,Listes!$A$43:$E$49,2,FALSE))),IF(Barèmes!$E155&gt;Listes!$D$42,(Barèmes!$E155*(VLOOKUP(Barèmes!$D155,Listes!$A$43:$E$49,5,FALSE))),(Barèmes!$E155*(VLOOKUP(Barèmes!$D155,Listes!$A$43:$E$49,3,FALSE)))+(VLOOKUP(Barèmes!$D155,Listes!$A$43:$E$49,4,FALSE))))))</f>
        <v/>
      </c>
      <c r="L155" s="91" t="str">
        <f>IF($G155="","",IF($C155=Listes!$B$34,Listes!$I$31,IF($C155=Listes!$B$35,(VLOOKUP(Barèmes!$F155,Listes!$E$31:$F$36,2,FALSE)),IF($C155=Listes!$B$33,IF(Barèmes!$E155&lt;=Listes!$A$64,Barèmes!$E155*Listes!$A$65,IF(Barèmes!$E155&gt;Listes!$D$64,Barèmes!$E155*Listes!$D$65,((Barèmes!$E155*Listes!$B$65)+Listes!$C$65)))))))</f>
        <v/>
      </c>
      <c r="M155" s="92" t="str">
        <f t="shared" si="5"/>
        <v/>
      </c>
      <c r="N155" s="164"/>
    </row>
    <row r="156" spans="1:14" ht="20.100000000000001" customHeight="1" x14ac:dyDescent="0.25">
      <c r="A156" s="38">
        <v>151</v>
      </c>
      <c r="B156" s="135"/>
      <c r="C156" s="135"/>
      <c r="D156" s="135"/>
      <c r="E156" s="135"/>
      <c r="F156" s="135"/>
      <c r="G156" s="111" t="str">
        <f>IF(C156="","",IF(C156="","",(VLOOKUP(C156,Listes!$B$31:$C$35,2,FALSE))))</f>
        <v/>
      </c>
      <c r="H156" s="135" t="str">
        <f t="shared" si="4"/>
        <v/>
      </c>
      <c r="I156" s="92" t="str">
        <f>IF(G156="","",IF(G156="","",(VLOOKUP(G156,Listes!$C$31:$D$35,2,FALSE))))</f>
        <v/>
      </c>
      <c r="J156" s="91" t="str">
        <f>IF($G156="","",IF($C156=Listes!$B$32,IF(Barèmes!$E156&lt;=Listes!$B$53,(Barèmes!$E156*(VLOOKUP(Barèmes!$D156,Listes!$A$54:$E$60,2,FALSE))),IF(Barèmes!$E156&gt;Listes!$E$53,(Barèmes!$E156*(VLOOKUP(Barèmes!$D156,Listes!$A$54:$E$60,5,FALSE))),(Barèmes!$E156*(VLOOKUP(Barèmes!$D156,Listes!$A$54:$E$60,3,FALSE)))+(VLOOKUP(Barèmes!$D156,Listes!$A$54:$E$60,4,FALSE))))))</f>
        <v/>
      </c>
      <c r="K156" s="91" t="str">
        <f>IF($G156="","",IF($C156=Listes!$B$31,IF(Barèmes!$E156&lt;=Listes!$B$42,(Barèmes!$E156*(VLOOKUP(Barèmes!$D156,Listes!$A$43:$E$49,2,FALSE))),IF(Barèmes!$E156&gt;Listes!$D$42,(Barèmes!$E156*(VLOOKUP(Barèmes!$D156,Listes!$A$43:$E$49,5,FALSE))),(Barèmes!$E156*(VLOOKUP(Barèmes!$D156,Listes!$A$43:$E$49,3,FALSE)))+(VLOOKUP(Barèmes!$D156,Listes!$A$43:$E$49,4,FALSE))))))</f>
        <v/>
      </c>
      <c r="L156" s="91" t="str">
        <f>IF($G156="","",IF($C156=Listes!$B$34,Listes!$I$31,IF($C156=Listes!$B$35,(VLOOKUP(Barèmes!$F156,Listes!$E$31:$F$36,2,FALSE)),IF($C156=Listes!$B$33,IF(Barèmes!$E156&lt;=Listes!$A$64,Barèmes!$E156*Listes!$A$65,IF(Barèmes!$E156&gt;Listes!$D$64,Barèmes!$E156*Listes!$D$65,((Barèmes!$E156*Listes!$B$65)+Listes!$C$65)))))))</f>
        <v/>
      </c>
      <c r="M156" s="92" t="str">
        <f t="shared" si="5"/>
        <v/>
      </c>
      <c r="N156" s="164"/>
    </row>
    <row r="157" spans="1:14" ht="20.100000000000001" customHeight="1" x14ac:dyDescent="0.25">
      <c r="A157" s="38">
        <v>152</v>
      </c>
      <c r="B157" s="135"/>
      <c r="C157" s="135"/>
      <c r="D157" s="135"/>
      <c r="E157" s="135"/>
      <c r="F157" s="135"/>
      <c r="G157" s="111" t="str">
        <f>IF(C157="","",IF(C157="","",(VLOOKUP(C157,Listes!$B$31:$C$35,2,FALSE))))</f>
        <v/>
      </c>
      <c r="H157" s="135" t="str">
        <f t="shared" si="4"/>
        <v/>
      </c>
      <c r="I157" s="92" t="str">
        <f>IF(G157="","",IF(G157="","",(VLOOKUP(G157,Listes!$C$31:$D$35,2,FALSE))))</f>
        <v/>
      </c>
      <c r="J157" s="91" t="str">
        <f>IF($G157="","",IF($C157=Listes!$B$32,IF(Barèmes!$E157&lt;=Listes!$B$53,(Barèmes!$E157*(VLOOKUP(Barèmes!$D157,Listes!$A$54:$E$60,2,FALSE))),IF(Barèmes!$E157&gt;Listes!$E$53,(Barèmes!$E157*(VLOOKUP(Barèmes!$D157,Listes!$A$54:$E$60,5,FALSE))),(Barèmes!$E157*(VLOOKUP(Barèmes!$D157,Listes!$A$54:$E$60,3,FALSE)))+(VLOOKUP(Barèmes!$D157,Listes!$A$54:$E$60,4,FALSE))))))</f>
        <v/>
      </c>
      <c r="K157" s="91" t="str">
        <f>IF($G157="","",IF($C157=Listes!$B$31,IF(Barèmes!$E157&lt;=Listes!$B$42,(Barèmes!$E157*(VLOOKUP(Barèmes!$D157,Listes!$A$43:$E$49,2,FALSE))),IF(Barèmes!$E157&gt;Listes!$D$42,(Barèmes!$E157*(VLOOKUP(Barèmes!$D157,Listes!$A$43:$E$49,5,FALSE))),(Barèmes!$E157*(VLOOKUP(Barèmes!$D157,Listes!$A$43:$E$49,3,FALSE)))+(VLOOKUP(Barèmes!$D157,Listes!$A$43:$E$49,4,FALSE))))))</f>
        <v/>
      </c>
      <c r="L157" s="91" t="str">
        <f>IF($G157="","",IF($C157=Listes!$B$34,Listes!$I$31,IF($C157=Listes!$B$35,(VLOOKUP(Barèmes!$F157,Listes!$E$31:$F$36,2,FALSE)),IF($C157=Listes!$B$33,IF(Barèmes!$E157&lt;=Listes!$A$64,Barèmes!$E157*Listes!$A$65,IF(Barèmes!$E157&gt;Listes!$D$64,Barèmes!$E157*Listes!$D$65,((Barèmes!$E157*Listes!$B$65)+Listes!$C$65)))))))</f>
        <v/>
      </c>
      <c r="M157" s="92" t="str">
        <f t="shared" si="5"/>
        <v/>
      </c>
      <c r="N157" s="164"/>
    </row>
    <row r="158" spans="1:14" ht="20.100000000000001" customHeight="1" x14ac:dyDescent="0.25">
      <c r="A158" s="38">
        <v>153</v>
      </c>
      <c r="B158" s="135"/>
      <c r="C158" s="135"/>
      <c r="D158" s="135"/>
      <c r="E158" s="135"/>
      <c r="F158" s="135"/>
      <c r="G158" s="111" t="str">
        <f>IF(C158="","",IF(C158="","",(VLOOKUP(C158,Listes!$B$31:$C$35,2,FALSE))))</f>
        <v/>
      </c>
      <c r="H158" s="135" t="str">
        <f t="shared" si="4"/>
        <v/>
      </c>
      <c r="I158" s="92" t="str">
        <f>IF(G158="","",IF(G158="","",(VLOOKUP(G158,Listes!$C$31:$D$35,2,FALSE))))</f>
        <v/>
      </c>
      <c r="J158" s="91" t="str">
        <f>IF($G158="","",IF($C158=Listes!$B$32,IF(Barèmes!$E158&lt;=Listes!$B$53,(Barèmes!$E158*(VLOOKUP(Barèmes!$D158,Listes!$A$54:$E$60,2,FALSE))),IF(Barèmes!$E158&gt;Listes!$E$53,(Barèmes!$E158*(VLOOKUP(Barèmes!$D158,Listes!$A$54:$E$60,5,FALSE))),(Barèmes!$E158*(VLOOKUP(Barèmes!$D158,Listes!$A$54:$E$60,3,FALSE)))+(VLOOKUP(Barèmes!$D158,Listes!$A$54:$E$60,4,FALSE))))))</f>
        <v/>
      </c>
      <c r="K158" s="91" t="str">
        <f>IF($G158="","",IF($C158=Listes!$B$31,IF(Barèmes!$E158&lt;=Listes!$B$42,(Barèmes!$E158*(VLOOKUP(Barèmes!$D158,Listes!$A$43:$E$49,2,FALSE))),IF(Barèmes!$E158&gt;Listes!$D$42,(Barèmes!$E158*(VLOOKUP(Barèmes!$D158,Listes!$A$43:$E$49,5,FALSE))),(Barèmes!$E158*(VLOOKUP(Barèmes!$D158,Listes!$A$43:$E$49,3,FALSE)))+(VLOOKUP(Barèmes!$D158,Listes!$A$43:$E$49,4,FALSE))))))</f>
        <v/>
      </c>
      <c r="L158" s="91" t="str">
        <f>IF($G158="","",IF($C158=Listes!$B$34,Listes!$I$31,IF($C158=Listes!$B$35,(VLOOKUP(Barèmes!$F158,Listes!$E$31:$F$36,2,FALSE)),IF($C158=Listes!$B$33,IF(Barèmes!$E158&lt;=Listes!$A$64,Barèmes!$E158*Listes!$A$65,IF(Barèmes!$E158&gt;Listes!$D$64,Barèmes!$E158*Listes!$D$65,((Barèmes!$E158*Listes!$B$65)+Listes!$C$65)))))))</f>
        <v/>
      </c>
      <c r="M158" s="92" t="str">
        <f t="shared" si="5"/>
        <v/>
      </c>
      <c r="N158" s="164"/>
    </row>
    <row r="159" spans="1:14" ht="20.100000000000001" customHeight="1" x14ac:dyDescent="0.25">
      <c r="A159" s="38">
        <v>154</v>
      </c>
      <c r="B159" s="135"/>
      <c r="C159" s="135"/>
      <c r="D159" s="135"/>
      <c r="E159" s="135"/>
      <c r="F159" s="135"/>
      <c r="G159" s="111" t="str">
        <f>IF(C159="","",IF(C159="","",(VLOOKUP(C159,Listes!$B$31:$C$35,2,FALSE))))</f>
        <v/>
      </c>
      <c r="H159" s="135" t="str">
        <f t="shared" si="4"/>
        <v/>
      </c>
      <c r="I159" s="92" t="str">
        <f>IF(G159="","",IF(G159="","",(VLOOKUP(G159,Listes!$C$31:$D$35,2,FALSE))))</f>
        <v/>
      </c>
      <c r="J159" s="91" t="str">
        <f>IF($G159="","",IF($C159=Listes!$B$32,IF(Barèmes!$E159&lt;=Listes!$B$53,(Barèmes!$E159*(VLOOKUP(Barèmes!$D159,Listes!$A$54:$E$60,2,FALSE))),IF(Barèmes!$E159&gt;Listes!$E$53,(Barèmes!$E159*(VLOOKUP(Barèmes!$D159,Listes!$A$54:$E$60,5,FALSE))),(Barèmes!$E159*(VLOOKUP(Barèmes!$D159,Listes!$A$54:$E$60,3,FALSE)))+(VLOOKUP(Barèmes!$D159,Listes!$A$54:$E$60,4,FALSE))))))</f>
        <v/>
      </c>
      <c r="K159" s="91" t="str">
        <f>IF($G159="","",IF($C159=Listes!$B$31,IF(Barèmes!$E159&lt;=Listes!$B$42,(Barèmes!$E159*(VLOOKUP(Barèmes!$D159,Listes!$A$43:$E$49,2,FALSE))),IF(Barèmes!$E159&gt;Listes!$D$42,(Barèmes!$E159*(VLOOKUP(Barèmes!$D159,Listes!$A$43:$E$49,5,FALSE))),(Barèmes!$E159*(VLOOKUP(Barèmes!$D159,Listes!$A$43:$E$49,3,FALSE)))+(VLOOKUP(Barèmes!$D159,Listes!$A$43:$E$49,4,FALSE))))))</f>
        <v/>
      </c>
      <c r="L159" s="91" t="str">
        <f>IF($G159="","",IF($C159=Listes!$B$34,Listes!$I$31,IF($C159=Listes!$B$35,(VLOOKUP(Barèmes!$F159,Listes!$E$31:$F$36,2,FALSE)),IF($C159=Listes!$B$33,IF(Barèmes!$E159&lt;=Listes!$A$64,Barèmes!$E159*Listes!$A$65,IF(Barèmes!$E159&gt;Listes!$D$64,Barèmes!$E159*Listes!$D$65,((Barèmes!$E159*Listes!$B$65)+Listes!$C$65)))))))</f>
        <v/>
      </c>
      <c r="M159" s="92" t="str">
        <f t="shared" si="5"/>
        <v/>
      </c>
      <c r="N159" s="164"/>
    </row>
    <row r="160" spans="1:14" ht="20.100000000000001" customHeight="1" x14ac:dyDescent="0.25">
      <c r="A160" s="38">
        <v>155</v>
      </c>
      <c r="B160" s="135"/>
      <c r="C160" s="135"/>
      <c r="D160" s="135"/>
      <c r="E160" s="135"/>
      <c r="F160" s="135"/>
      <c r="G160" s="111" t="str">
        <f>IF(C160="","",IF(C160="","",(VLOOKUP(C160,Listes!$B$31:$C$35,2,FALSE))))</f>
        <v/>
      </c>
      <c r="H160" s="135" t="str">
        <f t="shared" si="4"/>
        <v/>
      </c>
      <c r="I160" s="92" t="str">
        <f>IF(G160="","",IF(G160="","",(VLOOKUP(G160,Listes!$C$31:$D$35,2,FALSE))))</f>
        <v/>
      </c>
      <c r="J160" s="91" t="str">
        <f>IF($G160="","",IF($C160=Listes!$B$32,IF(Barèmes!$E160&lt;=Listes!$B$53,(Barèmes!$E160*(VLOOKUP(Barèmes!$D160,Listes!$A$54:$E$60,2,FALSE))),IF(Barèmes!$E160&gt;Listes!$E$53,(Barèmes!$E160*(VLOOKUP(Barèmes!$D160,Listes!$A$54:$E$60,5,FALSE))),(Barèmes!$E160*(VLOOKUP(Barèmes!$D160,Listes!$A$54:$E$60,3,FALSE)))+(VLOOKUP(Barèmes!$D160,Listes!$A$54:$E$60,4,FALSE))))))</f>
        <v/>
      </c>
      <c r="K160" s="91" t="str">
        <f>IF($G160="","",IF($C160=Listes!$B$31,IF(Barèmes!$E160&lt;=Listes!$B$42,(Barèmes!$E160*(VLOOKUP(Barèmes!$D160,Listes!$A$43:$E$49,2,FALSE))),IF(Barèmes!$E160&gt;Listes!$D$42,(Barèmes!$E160*(VLOOKUP(Barèmes!$D160,Listes!$A$43:$E$49,5,FALSE))),(Barèmes!$E160*(VLOOKUP(Barèmes!$D160,Listes!$A$43:$E$49,3,FALSE)))+(VLOOKUP(Barèmes!$D160,Listes!$A$43:$E$49,4,FALSE))))))</f>
        <v/>
      </c>
      <c r="L160" s="91" t="str">
        <f>IF($G160="","",IF($C160=Listes!$B$34,Listes!$I$31,IF($C160=Listes!$B$35,(VLOOKUP(Barèmes!$F160,Listes!$E$31:$F$36,2,FALSE)),IF($C160=Listes!$B$33,IF(Barèmes!$E160&lt;=Listes!$A$64,Barèmes!$E160*Listes!$A$65,IF(Barèmes!$E160&gt;Listes!$D$64,Barèmes!$E160*Listes!$D$65,((Barèmes!$E160*Listes!$B$65)+Listes!$C$65)))))))</f>
        <v/>
      </c>
      <c r="M160" s="92" t="str">
        <f t="shared" si="5"/>
        <v/>
      </c>
      <c r="N160" s="164"/>
    </row>
    <row r="161" spans="1:14" ht="20.100000000000001" customHeight="1" x14ac:dyDescent="0.25">
      <c r="A161" s="38">
        <v>156</v>
      </c>
      <c r="B161" s="135"/>
      <c r="C161" s="135"/>
      <c r="D161" s="135"/>
      <c r="E161" s="135"/>
      <c r="F161" s="135"/>
      <c r="G161" s="111" t="str">
        <f>IF(C161="","",IF(C161="","",(VLOOKUP(C161,Listes!$B$31:$C$35,2,FALSE))))</f>
        <v/>
      </c>
      <c r="H161" s="135" t="str">
        <f t="shared" si="4"/>
        <v/>
      </c>
      <c r="I161" s="92" t="str">
        <f>IF(G161="","",IF(G161="","",(VLOOKUP(G161,Listes!$C$31:$D$35,2,FALSE))))</f>
        <v/>
      </c>
      <c r="J161" s="91" t="str">
        <f>IF($G161="","",IF($C161=Listes!$B$32,IF(Barèmes!$E161&lt;=Listes!$B$53,(Barèmes!$E161*(VLOOKUP(Barèmes!$D161,Listes!$A$54:$E$60,2,FALSE))),IF(Barèmes!$E161&gt;Listes!$E$53,(Barèmes!$E161*(VLOOKUP(Barèmes!$D161,Listes!$A$54:$E$60,5,FALSE))),(Barèmes!$E161*(VLOOKUP(Barèmes!$D161,Listes!$A$54:$E$60,3,FALSE)))+(VLOOKUP(Barèmes!$D161,Listes!$A$54:$E$60,4,FALSE))))))</f>
        <v/>
      </c>
      <c r="K161" s="91" t="str">
        <f>IF($G161="","",IF($C161=Listes!$B$31,IF(Barèmes!$E161&lt;=Listes!$B$42,(Barèmes!$E161*(VLOOKUP(Barèmes!$D161,Listes!$A$43:$E$49,2,FALSE))),IF(Barèmes!$E161&gt;Listes!$D$42,(Barèmes!$E161*(VLOOKUP(Barèmes!$D161,Listes!$A$43:$E$49,5,FALSE))),(Barèmes!$E161*(VLOOKUP(Barèmes!$D161,Listes!$A$43:$E$49,3,FALSE)))+(VLOOKUP(Barèmes!$D161,Listes!$A$43:$E$49,4,FALSE))))))</f>
        <v/>
      </c>
      <c r="L161" s="91" t="str">
        <f>IF($G161="","",IF($C161=Listes!$B$34,Listes!$I$31,IF($C161=Listes!$B$35,(VLOOKUP(Barèmes!$F161,Listes!$E$31:$F$36,2,FALSE)),IF($C161=Listes!$B$33,IF(Barèmes!$E161&lt;=Listes!$A$64,Barèmes!$E161*Listes!$A$65,IF(Barèmes!$E161&gt;Listes!$D$64,Barèmes!$E161*Listes!$D$65,((Barèmes!$E161*Listes!$B$65)+Listes!$C$65)))))))</f>
        <v/>
      </c>
      <c r="M161" s="92" t="str">
        <f t="shared" si="5"/>
        <v/>
      </c>
      <c r="N161" s="164"/>
    </row>
    <row r="162" spans="1:14" ht="20.100000000000001" customHeight="1" x14ac:dyDescent="0.25">
      <c r="A162" s="38">
        <v>157</v>
      </c>
      <c r="B162" s="135"/>
      <c r="C162" s="135"/>
      <c r="D162" s="135"/>
      <c r="E162" s="135"/>
      <c r="F162" s="135"/>
      <c r="G162" s="111" t="str">
        <f>IF(C162="","",IF(C162="","",(VLOOKUP(C162,Listes!$B$31:$C$35,2,FALSE))))</f>
        <v/>
      </c>
      <c r="H162" s="135" t="str">
        <f t="shared" si="4"/>
        <v/>
      </c>
      <c r="I162" s="92" t="str">
        <f>IF(G162="","",IF(G162="","",(VLOOKUP(G162,Listes!$C$31:$D$35,2,FALSE))))</f>
        <v/>
      </c>
      <c r="J162" s="91" t="str">
        <f>IF($G162="","",IF($C162=Listes!$B$32,IF(Barèmes!$E162&lt;=Listes!$B$53,(Barèmes!$E162*(VLOOKUP(Barèmes!$D162,Listes!$A$54:$E$60,2,FALSE))),IF(Barèmes!$E162&gt;Listes!$E$53,(Barèmes!$E162*(VLOOKUP(Barèmes!$D162,Listes!$A$54:$E$60,5,FALSE))),(Barèmes!$E162*(VLOOKUP(Barèmes!$D162,Listes!$A$54:$E$60,3,FALSE)))+(VLOOKUP(Barèmes!$D162,Listes!$A$54:$E$60,4,FALSE))))))</f>
        <v/>
      </c>
      <c r="K162" s="91" t="str">
        <f>IF($G162="","",IF($C162=Listes!$B$31,IF(Barèmes!$E162&lt;=Listes!$B$42,(Barèmes!$E162*(VLOOKUP(Barèmes!$D162,Listes!$A$43:$E$49,2,FALSE))),IF(Barèmes!$E162&gt;Listes!$D$42,(Barèmes!$E162*(VLOOKUP(Barèmes!$D162,Listes!$A$43:$E$49,5,FALSE))),(Barèmes!$E162*(VLOOKUP(Barèmes!$D162,Listes!$A$43:$E$49,3,FALSE)))+(VLOOKUP(Barèmes!$D162,Listes!$A$43:$E$49,4,FALSE))))))</f>
        <v/>
      </c>
      <c r="L162" s="91" t="str">
        <f>IF($G162="","",IF($C162=Listes!$B$34,Listes!$I$31,IF($C162=Listes!$B$35,(VLOOKUP(Barèmes!$F162,Listes!$E$31:$F$36,2,FALSE)),IF($C162=Listes!$B$33,IF(Barèmes!$E162&lt;=Listes!$A$64,Barèmes!$E162*Listes!$A$65,IF(Barèmes!$E162&gt;Listes!$D$64,Barèmes!$E162*Listes!$D$65,((Barèmes!$E162*Listes!$B$65)+Listes!$C$65)))))))</f>
        <v/>
      </c>
      <c r="M162" s="92" t="str">
        <f t="shared" si="5"/>
        <v/>
      </c>
      <c r="N162" s="164"/>
    </row>
    <row r="163" spans="1:14" ht="20.100000000000001" customHeight="1" x14ac:dyDescent="0.25">
      <c r="A163" s="38">
        <v>158</v>
      </c>
      <c r="B163" s="135"/>
      <c r="C163" s="135"/>
      <c r="D163" s="135"/>
      <c r="E163" s="135"/>
      <c r="F163" s="135"/>
      <c r="G163" s="111" t="str">
        <f>IF(C163="","",IF(C163="","",(VLOOKUP(C163,Listes!$B$31:$C$35,2,FALSE))))</f>
        <v/>
      </c>
      <c r="H163" s="135" t="str">
        <f t="shared" si="4"/>
        <v/>
      </c>
      <c r="I163" s="92" t="str">
        <f>IF(G163="","",IF(G163="","",(VLOOKUP(G163,Listes!$C$31:$D$35,2,FALSE))))</f>
        <v/>
      </c>
      <c r="J163" s="91" t="str">
        <f>IF($G163="","",IF($C163=Listes!$B$32,IF(Barèmes!$E163&lt;=Listes!$B$53,(Barèmes!$E163*(VLOOKUP(Barèmes!$D163,Listes!$A$54:$E$60,2,FALSE))),IF(Barèmes!$E163&gt;Listes!$E$53,(Barèmes!$E163*(VLOOKUP(Barèmes!$D163,Listes!$A$54:$E$60,5,FALSE))),(Barèmes!$E163*(VLOOKUP(Barèmes!$D163,Listes!$A$54:$E$60,3,FALSE)))+(VLOOKUP(Barèmes!$D163,Listes!$A$54:$E$60,4,FALSE))))))</f>
        <v/>
      </c>
      <c r="K163" s="91" t="str">
        <f>IF($G163="","",IF($C163=Listes!$B$31,IF(Barèmes!$E163&lt;=Listes!$B$42,(Barèmes!$E163*(VLOOKUP(Barèmes!$D163,Listes!$A$43:$E$49,2,FALSE))),IF(Barèmes!$E163&gt;Listes!$D$42,(Barèmes!$E163*(VLOOKUP(Barèmes!$D163,Listes!$A$43:$E$49,5,FALSE))),(Barèmes!$E163*(VLOOKUP(Barèmes!$D163,Listes!$A$43:$E$49,3,FALSE)))+(VLOOKUP(Barèmes!$D163,Listes!$A$43:$E$49,4,FALSE))))))</f>
        <v/>
      </c>
      <c r="L163" s="91" t="str">
        <f>IF($G163="","",IF($C163=Listes!$B$34,Listes!$I$31,IF($C163=Listes!$B$35,(VLOOKUP(Barèmes!$F163,Listes!$E$31:$F$36,2,FALSE)),IF($C163=Listes!$B$33,IF(Barèmes!$E163&lt;=Listes!$A$64,Barèmes!$E163*Listes!$A$65,IF(Barèmes!$E163&gt;Listes!$D$64,Barèmes!$E163*Listes!$D$65,((Barèmes!$E163*Listes!$B$65)+Listes!$C$65)))))))</f>
        <v/>
      </c>
      <c r="M163" s="92" t="str">
        <f t="shared" si="5"/>
        <v/>
      </c>
      <c r="N163" s="164"/>
    </row>
    <row r="164" spans="1:14" ht="20.100000000000001" customHeight="1" x14ac:dyDescent="0.25">
      <c r="A164" s="38">
        <v>159</v>
      </c>
      <c r="B164" s="135"/>
      <c r="C164" s="135"/>
      <c r="D164" s="135"/>
      <c r="E164" s="135"/>
      <c r="F164" s="135"/>
      <c r="G164" s="111" t="str">
        <f>IF(C164="","",IF(C164="","",(VLOOKUP(C164,Listes!$B$31:$C$35,2,FALSE))))</f>
        <v/>
      </c>
      <c r="H164" s="135" t="str">
        <f t="shared" si="4"/>
        <v/>
      </c>
      <c r="I164" s="92" t="str">
        <f>IF(G164="","",IF(G164="","",(VLOOKUP(G164,Listes!$C$31:$D$35,2,FALSE))))</f>
        <v/>
      </c>
      <c r="J164" s="91" t="str">
        <f>IF($G164="","",IF($C164=Listes!$B$32,IF(Barèmes!$E164&lt;=Listes!$B$53,(Barèmes!$E164*(VLOOKUP(Barèmes!$D164,Listes!$A$54:$E$60,2,FALSE))),IF(Barèmes!$E164&gt;Listes!$E$53,(Barèmes!$E164*(VLOOKUP(Barèmes!$D164,Listes!$A$54:$E$60,5,FALSE))),(Barèmes!$E164*(VLOOKUP(Barèmes!$D164,Listes!$A$54:$E$60,3,FALSE)))+(VLOOKUP(Barèmes!$D164,Listes!$A$54:$E$60,4,FALSE))))))</f>
        <v/>
      </c>
      <c r="K164" s="91" t="str">
        <f>IF($G164="","",IF($C164=Listes!$B$31,IF(Barèmes!$E164&lt;=Listes!$B$42,(Barèmes!$E164*(VLOOKUP(Barèmes!$D164,Listes!$A$43:$E$49,2,FALSE))),IF(Barèmes!$E164&gt;Listes!$D$42,(Barèmes!$E164*(VLOOKUP(Barèmes!$D164,Listes!$A$43:$E$49,5,FALSE))),(Barèmes!$E164*(VLOOKUP(Barèmes!$D164,Listes!$A$43:$E$49,3,FALSE)))+(VLOOKUP(Barèmes!$D164,Listes!$A$43:$E$49,4,FALSE))))))</f>
        <v/>
      </c>
      <c r="L164" s="91" t="str">
        <f>IF($G164="","",IF($C164=Listes!$B$34,Listes!$I$31,IF($C164=Listes!$B$35,(VLOOKUP(Barèmes!$F164,Listes!$E$31:$F$36,2,FALSE)),IF($C164=Listes!$B$33,IF(Barèmes!$E164&lt;=Listes!$A$64,Barèmes!$E164*Listes!$A$65,IF(Barèmes!$E164&gt;Listes!$D$64,Barèmes!$E164*Listes!$D$65,((Barèmes!$E164*Listes!$B$65)+Listes!$C$65)))))))</f>
        <v/>
      </c>
      <c r="M164" s="92" t="str">
        <f t="shared" si="5"/>
        <v/>
      </c>
      <c r="N164" s="164"/>
    </row>
    <row r="165" spans="1:14" ht="20.100000000000001" customHeight="1" x14ac:dyDescent="0.25">
      <c r="A165" s="38">
        <v>160</v>
      </c>
      <c r="B165" s="135"/>
      <c r="C165" s="135"/>
      <c r="D165" s="135"/>
      <c r="E165" s="135"/>
      <c r="F165" s="135"/>
      <c r="G165" s="111" t="str">
        <f>IF(C165="","",IF(C165="","",(VLOOKUP(C165,Listes!$B$31:$C$35,2,FALSE))))</f>
        <v/>
      </c>
      <c r="H165" s="135" t="str">
        <f t="shared" si="4"/>
        <v/>
      </c>
      <c r="I165" s="92" t="str">
        <f>IF(G165="","",IF(G165="","",(VLOOKUP(G165,Listes!$C$31:$D$35,2,FALSE))))</f>
        <v/>
      </c>
      <c r="J165" s="91" t="str">
        <f>IF($G165="","",IF($C165=Listes!$B$32,IF(Barèmes!$E165&lt;=Listes!$B$53,(Barèmes!$E165*(VLOOKUP(Barèmes!$D165,Listes!$A$54:$E$60,2,FALSE))),IF(Barèmes!$E165&gt;Listes!$E$53,(Barèmes!$E165*(VLOOKUP(Barèmes!$D165,Listes!$A$54:$E$60,5,FALSE))),(Barèmes!$E165*(VLOOKUP(Barèmes!$D165,Listes!$A$54:$E$60,3,FALSE)))+(VLOOKUP(Barèmes!$D165,Listes!$A$54:$E$60,4,FALSE))))))</f>
        <v/>
      </c>
      <c r="K165" s="91" t="str">
        <f>IF($G165="","",IF($C165=Listes!$B$31,IF(Barèmes!$E165&lt;=Listes!$B$42,(Barèmes!$E165*(VLOOKUP(Barèmes!$D165,Listes!$A$43:$E$49,2,FALSE))),IF(Barèmes!$E165&gt;Listes!$D$42,(Barèmes!$E165*(VLOOKUP(Barèmes!$D165,Listes!$A$43:$E$49,5,FALSE))),(Barèmes!$E165*(VLOOKUP(Barèmes!$D165,Listes!$A$43:$E$49,3,FALSE)))+(VLOOKUP(Barèmes!$D165,Listes!$A$43:$E$49,4,FALSE))))))</f>
        <v/>
      </c>
      <c r="L165" s="91" t="str">
        <f>IF($G165="","",IF($C165=Listes!$B$34,Listes!$I$31,IF($C165=Listes!$B$35,(VLOOKUP(Barèmes!$F165,Listes!$E$31:$F$36,2,FALSE)),IF($C165=Listes!$B$33,IF(Barèmes!$E165&lt;=Listes!$A$64,Barèmes!$E165*Listes!$A$65,IF(Barèmes!$E165&gt;Listes!$D$64,Barèmes!$E165*Listes!$D$65,((Barèmes!$E165*Listes!$B$65)+Listes!$C$65)))))))</f>
        <v/>
      </c>
      <c r="M165" s="92" t="str">
        <f t="shared" si="5"/>
        <v/>
      </c>
      <c r="N165" s="164"/>
    </row>
    <row r="166" spans="1:14" ht="20.100000000000001" customHeight="1" x14ac:dyDescent="0.25">
      <c r="A166" s="38">
        <v>161</v>
      </c>
      <c r="B166" s="135"/>
      <c r="C166" s="135"/>
      <c r="D166" s="135"/>
      <c r="E166" s="135"/>
      <c r="F166" s="135"/>
      <c r="G166" s="111" t="str">
        <f>IF(C166="","",IF(C166="","",(VLOOKUP(C166,Listes!$B$31:$C$35,2,FALSE))))</f>
        <v/>
      </c>
      <c r="H166" s="135" t="str">
        <f t="shared" si="4"/>
        <v/>
      </c>
      <c r="I166" s="92" t="str">
        <f>IF(G166="","",IF(G166="","",(VLOOKUP(G166,Listes!$C$31:$D$35,2,FALSE))))</f>
        <v/>
      </c>
      <c r="J166" s="91" t="str">
        <f>IF($G166="","",IF($C166=Listes!$B$32,IF(Barèmes!$E166&lt;=Listes!$B$53,(Barèmes!$E166*(VLOOKUP(Barèmes!$D166,Listes!$A$54:$E$60,2,FALSE))),IF(Barèmes!$E166&gt;Listes!$E$53,(Barèmes!$E166*(VLOOKUP(Barèmes!$D166,Listes!$A$54:$E$60,5,FALSE))),(Barèmes!$E166*(VLOOKUP(Barèmes!$D166,Listes!$A$54:$E$60,3,FALSE)))+(VLOOKUP(Barèmes!$D166,Listes!$A$54:$E$60,4,FALSE))))))</f>
        <v/>
      </c>
      <c r="K166" s="91" t="str">
        <f>IF($G166="","",IF($C166=Listes!$B$31,IF(Barèmes!$E166&lt;=Listes!$B$42,(Barèmes!$E166*(VLOOKUP(Barèmes!$D166,Listes!$A$43:$E$49,2,FALSE))),IF(Barèmes!$E166&gt;Listes!$D$42,(Barèmes!$E166*(VLOOKUP(Barèmes!$D166,Listes!$A$43:$E$49,5,FALSE))),(Barèmes!$E166*(VLOOKUP(Barèmes!$D166,Listes!$A$43:$E$49,3,FALSE)))+(VLOOKUP(Barèmes!$D166,Listes!$A$43:$E$49,4,FALSE))))))</f>
        <v/>
      </c>
      <c r="L166" s="91" t="str">
        <f>IF($G166="","",IF($C166=Listes!$B$34,Listes!$I$31,IF($C166=Listes!$B$35,(VLOOKUP(Barèmes!$F166,Listes!$E$31:$F$36,2,FALSE)),IF($C166=Listes!$B$33,IF(Barèmes!$E166&lt;=Listes!$A$64,Barèmes!$E166*Listes!$A$65,IF(Barèmes!$E166&gt;Listes!$D$64,Barèmes!$E166*Listes!$D$65,((Barèmes!$E166*Listes!$B$65)+Listes!$C$65)))))))</f>
        <v/>
      </c>
      <c r="M166" s="92" t="str">
        <f t="shared" si="5"/>
        <v/>
      </c>
      <c r="N166" s="164"/>
    </row>
    <row r="167" spans="1:14" ht="20.100000000000001" customHeight="1" x14ac:dyDescent="0.25">
      <c r="A167" s="38">
        <v>162</v>
      </c>
      <c r="B167" s="135"/>
      <c r="C167" s="135"/>
      <c r="D167" s="135"/>
      <c r="E167" s="135"/>
      <c r="F167" s="135"/>
      <c r="G167" s="111" t="str">
        <f>IF(C167="","",IF(C167="","",(VLOOKUP(C167,Listes!$B$31:$C$35,2,FALSE))))</f>
        <v/>
      </c>
      <c r="H167" s="135" t="str">
        <f t="shared" si="4"/>
        <v/>
      </c>
      <c r="I167" s="92" t="str">
        <f>IF(G167="","",IF(G167="","",(VLOOKUP(G167,Listes!$C$31:$D$35,2,FALSE))))</f>
        <v/>
      </c>
      <c r="J167" s="91" t="str">
        <f>IF($G167="","",IF($C167=Listes!$B$32,IF(Barèmes!$E167&lt;=Listes!$B$53,(Barèmes!$E167*(VLOOKUP(Barèmes!$D167,Listes!$A$54:$E$60,2,FALSE))),IF(Barèmes!$E167&gt;Listes!$E$53,(Barèmes!$E167*(VLOOKUP(Barèmes!$D167,Listes!$A$54:$E$60,5,FALSE))),(Barèmes!$E167*(VLOOKUP(Barèmes!$D167,Listes!$A$54:$E$60,3,FALSE)))+(VLOOKUP(Barèmes!$D167,Listes!$A$54:$E$60,4,FALSE))))))</f>
        <v/>
      </c>
      <c r="K167" s="91" t="str">
        <f>IF($G167="","",IF($C167=Listes!$B$31,IF(Barèmes!$E167&lt;=Listes!$B$42,(Barèmes!$E167*(VLOOKUP(Barèmes!$D167,Listes!$A$43:$E$49,2,FALSE))),IF(Barèmes!$E167&gt;Listes!$D$42,(Barèmes!$E167*(VLOOKUP(Barèmes!$D167,Listes!$A$43:$E$49,5,FALSE))),(Barèmes!$E167*(VLOOKUP(Barèmes!$D167,Listes!$A$43:$E$49,3,FALSE)))+(VLOOKUP(Barèmes!$D167,Listes!$A$43:$E$49,4,FALSE))))))</f>
        <v/>
      </c>
      <c r="L167" s="91" t="str">
        <f>IF($G167="","",IF($C167=Listes!$B$34,Listes!$I$31,IF($C167=Listes!$B$35,(VLOOKUP(Barèmes!$F167,Listes!$E$31:$F$36,2,FALSE)),IF($C167=Listes!$B$33,IF(Barèmes!$E167&lt;=Listes!$A$64,Barèmes!$E167*Listes!$A$65,IF(Barèmes!$E167&gt;Listes!$D$64,Barèmes!$E167*Listes!$D$65,((Barèmes!$E167*Listes!$B$65)+Listes!$C$65)))))))</f>
        <v/>
      </c>
      <c r="M167" s="92" t="str">
        <f t="shared" si="5"/>
        <v/>
      </c>
      <c r="N167" s="164"/>
    </row>
    <row r="168" spans="1:14" ht="20.100000000000001" customHeight="1" x14ac:dyDescent="0.25">
      <c r="A168" s="38">
        <v>163</v>
      </c>
      <c r="B168" s="135"/>
      <c r="C168" s="135"/>
      <c r="D168" s="135"/>
      <c r="E168" s="135"/>
      <c r="F168" s="135"/>
      <c r="G168" s="111" t="str">
        <f>IF(C168="","",IF(C168="","",(VLOOKUP(C168,Listes!$B$31:$C$35,2,FALSE))))</f>
        <v/>
      </c>
      <c r="H168" s="135" t="str">
        <f t="shared" si="4"/>
        <v/>
      </c>
      <c r="I168" s="92" t="str">
        <f>IF(G168="","",IF(G168="","",(VLOOKUP(G168,Listes!$C$31:$D$35,2,FALSE))))</f>
        <v/>
      </c>
      <c r="J168" s="91" t="str">
        <f>IF($G168="","",IF($C168=Listes!$B$32,IF(Barèmes!$E168&lt;=Listes!$B$53,(Barèmes!$E168*(VLOOKUP(Barèmes!$D168,Listes!$A$54:$E$60,2,FALSE))),IF(Barèmes!$E168&gt;Listes!$E$53,(Barèmes!$E168*(VLOOKUP(Barèmes!$D168,Listes!$A$54:$E$60,5,FALSE))),(Barèmes!$E168*(VLOOKUP(Barèmes!$D168,Listes!$A$54:$E$60,3,FALSE)))+(VLOOKUP(Barèmes!$D168,Listes!$A$54:$E$60,4,FALSE))))))</f>
        <v/>
      </c>
      <c r="K168" s="91" t="str">
        <f>IF($G168="","",IF($C168=Listes!$B$31,IF(Barèmes!$E168&lt;=Listes!$B$42,(Barèmes!$E168*(VLOOKUP(Barèmes!$D168,Listes!$A$43:$E$49,2,FALSE))),IF(Barèmes!$E168&gt;Listes!$D$42,(Barèmes!$E168*(VLOOKUP(Barèmes!$D168,Listes!$A$43:$E$49,5,FALSE))),(Barèmes!$E168*(VLOOKUP(Barèmes!$D168,Listes!$A$43:$E$49,3,FALSE)))+(VLOOKUP(Barèmes!$D168,Listes!$A$43:$E$49,4,FALSE))))))</f>
        <v/>
      </c>
      <c r="L168" s="91" t="str">
        <f>IF($G168="","",IF($C168=Listes!$B$34,Listes!$I$31,IF($C168=Listes!$B$35,(VLOOKUP(Barèmes!$F168,Listes!$E$31:$F$36,2,FALSE)),IF($C168=Listes!$B$33,IF(Barèmes!$E168&lt;=Listes!$A$64,Barèmes!$E168*Listes!$A$65,IF(Barèmes!$E168&gt;Listes!$D$64,Barèmes!$E168*Listes!$D$65,((Barèmes!$E168*Listes!$B$65)+Listes!$C$65)))))))</f>
        <v/>
      </c>
      <c r="M168" s="92" t="str">
        <f t="shared" si="5"/>
        <v/>
      </c>
      <c r="N168" s="164"/>
    </row>
    <row r="169" spans="1:14" ht="20.100000000000001" customHeight="1" x14ac:dyDescent="0.25">
      <c r="A169" s="38">
        <v>164</v>
      </c>
      <c r="B169" s="135"/>
      <c r="C169" s="135"/>
      <c r="D169" s="135"/>
      <c r="E169" s="135"/>
      <c r="F169" s="135"/>
      <c r="G169" s="111" t="str">
        <f>IF(C169="","",IF(C169="","",(VLOOKUP(C169,Listes!$B$31:$C$35,2,FALSE))))</f>
        <v/>
      </c>
      <c r="H169" s="135" t="str">
        <f t="shared" si="4"/>
        <v/>
      </c>
      <c r="I169" s="92" t="str">
        <f>IF(G169="","",IF(G169="","",(VLOOKUP(G169,Listes!$C$31:$D$35,2,FALSE))))</f>
        <v/>
      </c>
      <c r="J169" s="91" t="str">
        <f>IF($G169="","",IF($C169=Listes!$B$32,IF(Barèmes!$E169&lt;=Listes!$B$53,(Barèmes!$E169*(VLOOKUP(Barèmes!$D169,Listes!$A$54:$E$60,2,FALSE))),IF(Barèmes!$E169&gt;Listes!$E$53,(Barèmes!$E169*(VLOOKUP(Barèmes!$D169,Listes!$A$54:$E$60,5,FALSE))),(Barèmes!$E169*(VLOOKUP(Barèmes!$D169,Listes!$A$54:$E$60,3,FALSE)))+(VLOOKUP(Barèmes!$D169,Listes!$A$54:$E$60,4,FALSE))))))</f>
        <v/>
      </c>
      <c r="K169" s="91" t="str">
        <f>IF($G169="","",IF($C169=Listes!$B$31,IF(Barèmes!$E169&lt;=Listes!$B$42,(Barèmes!$E169*(VLOOKUP(Barèmes!$D169,Listes!$A$43:$E$49,2,FALSE))),IF(Barèmes!$E169&gt;Listes!$D$42,(Barèmes!$E169*(VLOOKUP(Barèmes!$D169,Listes!$A$43:$E$49,5,FALSE))),(Barèmes!$E169*(VLOOKUP(Barèmes!$D169,Listes!$A$43:$E$49,3,FALSE)))+(VLOOKUP(Barèmes!$D169,Listes!$A$43:$E$49,4,FALSE))))))</f>
        <v/>
      </c>
      <c r="L169" s="91" t="str">
        <f>IF($G169="","",IF($C169=Listes!$B$34,Listes!$I$31,IF($C169=Listes!$B$35,(VLOOKUP(Barèmes!$F169,Listes!$E$31:$F$36,2,FALSE)),IF($C169=Listes!$B$33,IF(Barèmes!$E169&lt;=Listes!$A$64,Barèmes!$E169*Listes!$A$65,IF(Barèmes!$E169&gt;Listes!$D$64,Barèmes!$E169*Listes!$D$65,((Barèmes!$E169*Listes!$B$65)+Listes!$C$65)))))))</f>
        <v/>
      </c>
      <c r="M169" s="92" t="str">
        <f t="shared" si="5"/>
        <v/>
      </c>
      <c r="N169" s="164"/>
    </row>
    <row r="170" spans="1:14" ht="20.100000000000001" customHeight="1" x14ac:dyDescent="0.25">
      <c r="A170" s="38">
        <v>165</v>
      </c>
      <c r="B170" s="135"/>
      <c r="C170" s="135"/>
      <c r="D170" s="135"/>
      <c r="E170" s="135"/>
      <c r="F170" s="135"/>
      <c r="G170" s="111" t="str">
        <f>IF(C170="","",IF(C170="","",(VLOOKUP(C170,Listes!$B$31:$C$35,2,FALSE))))</f>
        <v/>
      </c>
      <c r="H170" s="135" t="str">
        <f t="shared" si="4"/>
        <v/>
      </c>
      <c r="I170" s="92" t="str">
        <f>IF(G170="","",IF(G170="","",(VLOOKUP(G170,Listes!$C$31:$D$35,2,FALSE))))</f>
        <v/>
      </c>
      <c r="J170" s="91" t="str">
        <f>IF($G170="","",IF($C170=Listes!$B$32,IF(Barèmes!$E170&lt;=Listes!$B$53,(Barèmes!$E170*(VLOOKUP(Barèmes!$D170,Listes!$A$54:$E$60,2,FALSE))),IF(Barèmes!$E170&gt;Listes!$E$53,(Barèmes!$E170*(VLOOKUP(Barèmes!$D170,Listes!$A$54:$E$60,5,FALSE))),(Barèmes!$E170*(VLOOKUP(Barèmes!$D170,Listes!$A$54:$E$60,3,FALSE)))+(VLOOKUP(Barèmes!$D170,Listes!$A$54:$E$60,4,FALSE))))))</f>
        <v/>
      </c>
      <c r="K170" s="91" t="str">
        <f>IF($G170="","",IF($C170=Listes!$B$31,IF(Barèmes!$E170&lt;=Listes!$B$42,(Barèmes!$E170*(VLOOKUP(Barèmes!$D170,Listes!$A$43:$E$49,2,FALSE))),IF(Barèmes!$E170&gt;Listes!$D$42,(Barèmes!$E170*(VLOOKUP(Barèmes!$D170,Listes!$A$43:$E$49,5,FALSE))),(Barèmes!$E170*(VLOOKUP(Barèmes!$D170,Listes!$A$43:$E$49,3,FALSE)))+(VLOOKUP(Barèmes!$D170,Listes!$A$43:$E$49,4,FALSE))))))</f>
        <v/>
      </c>
      <c r="L170" s="91" t="str">
        <f>IF($G170="","",IF($C170=Listes!$B$34,Listes!$I$31,IF($C170=Listes!$B$35,(VLOOKUP(Barèmes!$F170,Listes!$E$31:$F$36,2,FALSE)),IF($C170=Listes!$B$33,IF(Barèmes!$E170&lt;=Listes!$A$64,Barèmes!$E170*Listes!$A$65,IF(Barèmes!$E170&gt;Listes!$D$64,Barèmes!$E170*Listes!$D$65,((Barèmes!$E170*Listes!$B$65)+Listes!$C$65)))))))</f>
        <v/>
      </c>
      <c r="M170" s="92" t="str">
        <f t="shared" si="5"/>
        <v/>
      </c>
      <c r="N170" s="164"/>
    </row>
    <row r="171" spans="1:14" ht="20.100000000000001" customHeight="1" x14ac:dyDescent="0.25">
      <c r="A171" s="38">
        <v>166</v>
      </c>
      <c r="B171" s="135"/>
      <c r="C171" s="135"/>
      <c r="D171" s="135"/>
      <c r="E171" s="135"/>
      <c r="F171" s="135"/>
      <c r="G171" s="111" t="str">
        <f>IF(C171="","",IF(C171="","",(VLOOKUP(C171,Listes!$B$31:$C$35,2,FALSE))))</f>
        <v/>
      </c>
      <c r="H171" s="135" t="str">
        <f t="shared" si="4"/>
        <v/>
      </c>
      <c r="I171" s="92" t="str">
        <f>IF(G171="","",IF(G171="","",(VLOOKUP(G171,Listes!$C$31:$D$35,2,FALSE))))</f>
        <v/>
      </c>
      <c r="J171" s="91" t="str">
        <f>IF($G171="","",IF($C171=Listes!$B$32,IF(Barèmes!$E171&lt;=Listes!$B$53,(Barèmes!$E171*(VLOOKUP(Barèmes!$D171,Listes!$A$54:$E$60,2,FALSE))),IF(Barèmes!$E171&gt;Listes!$E$53,(Barèmes!$E171*(VLOOKUP(Barèmes!$D171,Listes!$A$54:$E$60,5,FALSE))),(Barèmes!$E171*(VLOOKUP(Barèmes!$D171,Listes!$A$54:$E$60,3,FALSE)))+(VLOOKUP(Barèmes!$D171,Listes!$A$54:$E$60,4,FALSE))))))</f>
        <v/>
      </c>
      <c r="K171" s="91" t="str">
        <f>IF($G171="","",IF($C171=Listes!$B$31,IF(Barèmes!$E171&lt;=Listes!$B$42,(Barèmes!$E171*(VLOOKUP(Barèmes!$D171,Listes!$A$43:$E$49,2,FALSE))),IF(Barèmes!$E171&gt;Listes!$D$42,(Barèmes!$E171*(VLOOKUP(Barèmes!$D171,Listes!$A$43:$E$49,5,FALSE))),(Barèmes!$E171*(VLOOKUP(Barèmes!$D171,Listes!$A$43:$E$49,3,FALSE)))+(VLOOKUP(Barèmes!$D171,Listes!$A$43:$E$49,4,FALSE))))))</f>
        <v/>
      </c>
      <c r="L171" s="91" t="str">
        <f>IF($G171="","",IF($C171=Listes!$B$34,Listes!$I$31,IF($C171=Listes!$B$35,(VLOOKUP(Barèmes!$F171,Listes!$E$31:$F$36,2,FALSE)),IF($C171=Listes!$B$33,IF(Barèmes!$E171&lt;=Listes!$A$64,Barèmes!$E171*Listes!$A$65,IF(Barèmes!$E171&gt;Listes!$D$64,Barèmes!$E171*Listes!$D$65,((Barèmes!$E171*Listes!$B$65)+Listes!$C$65)))))))</f>
        <v/>
      </c>
      <c r="M171" s="92" t="str">
        <f t="shared" si="5"/>
        <v/>
      </c>
      <c r="N171" s="164"/>
    </row>
    <row r="172" spans="1:14" ht="20.100000000000001" customHeight="1" x14ac:dyDescent="0.25">
      <c r="A172" s="38">
        <v>167</v>
      </c>
      <c r="B172" s="135"/>
      <c r="C172" s="135"/>
      <c r="D172" s="135"/>
      <c r="E172" s="135"/>
      <c r="F172" s="135"/>
      <c r="G172" s="111" t="str">
        <f>IF(C172="","",IF(C172="","",(VLOOKUP(C172,Listes!$B$31:$C$35,2,FALSE))))</f>
        <v/>
      </c>
      <c r="H172" s="135" t="str">
        <f t="shared" si="4"/>
        <v/>
      </c>
      <c r="I172" s="92" t="str">
        <f>IF(G172="","",IF(G172="","",(VLOOKUP(G172,Listes!$C$31:$D$35,2,FALSE))))</f>
        <v/>
      </c>
      <c r="J172" s="91" t="str">
        <f>IF($G172="","",IF($C172=Listes!$B$32,IF(Barèmes!$E172&lt;=Listes!$B$53,(Barèmes!$E172*(VLOOKUP(Barèmes!$D172,Listes!$A$54:$E$60,2,FALSE))),IF(Barèmes!$E172&gt;Listes!$E$53,(Barèmes!$E172*(VLOOKUP(Barèmes!$D172,Listes!$A$54:$E$60,5,FALSE))),(Barèmes!$E172*(VLOOKUP(Barèmes!$D172,Listes!$A$54:$E$60,3,FALSE)))+(VLOOKUP(Barèmes!$D172,Listes!$A$54:$E$60,4,FALSE))))))</f>
        <v/>
      </c>
      <c r="K172" s="91" t="str">
        <f>IF($G172="","",IF($C172=Listes!$B$31,IF(Barèmes!$E172&lt;=Listes!$B$42,(Barèmes!$E172*(VLOOKUP(Barèmes!$D172,Listes!$A$43:$E$49,2,FALSE))),IF(Barèmes!$E172&gt;Listes!$D$42,(Barèmes!$E172*(VLOOKUP(Barèmes!$D172,Listes!$A$43:$E$49,5,FALSE))),(Barèmes!$E172*(VLOOKUP(Barèmes!$D172,Listes!$A$43:$E$49,3,FALSE)))+(VLOOKUP(Barèmes!$D172,Listes!$A$43:$E$49,4,FALSE))))))</f>
        <v/>
      </c>
      <c r="L172" s="91" t="str">
        <f>IF($G172="","",IF($C172=Listes!$B$34,Listes!$I$31,IF($C172=Listes!$B$35,(VLOOKUP(Barèmes!$F172,Listes!$E$31:$F$36,2,FALSE)),IF($C172=Listes!$B$33,IF(Barèmes!$E172&lt;=Listes!$A$64,Barèmes!$E172*Listes!$A$65,IF(Barèmes!$E172&gt;Listes!$D$64,Barèmes!$E172*Listes!$D$65,((Barèmes!$E172*Listes!$B$65)+Listes!$C$65)))))))</f>
        <v/>
      </c>
      <c r="M172" s="92" t="str">
        <f t="shared" si="5"/>
        <v/>
      </c>
      <c r="N172" s="164"/>
    </row>
    <row r="173" spans="1:14" ht="20.100000000000001" customHeight="1" x14ac:dyDescent="0.25">
      <c r="A173" s="38">
        <v>168</v>
      </c>
      <c r="B173" s="135"/>
      <c r="C173" s="135"/>
      <c r="D173" s="135"/>
      <c r="E173" s="135"/>
      <c r="F173" s="135"/>
      <c r="G173" s="111" t="str">
        <f>IF(C173="","",IF(C173="","",(VLOOKUP(C173,Listes!$B$31:$C$35,2,FALSE))))</f>
        <v/>
      </c>
      <c r="H173" s="135" t="str">
        <f t="shared" si="4"/>
        <v/>
      </c>
      <c r="I173" s="92" t="str">
        <f>IF(G173="","",IF(G173="","",(VLOOKUP(G173,Listes!$C$31:$D$35,2,FALSE))))</f>
        <v/>
      </c>
      <c r="J173" s="91" t="str">
        <f>IF($G173="","",IF($C173=Listes!$B$32,IF(Barèmes!$E173&lt;=Listes!$B$53,(Barèmes!$E173*(VLOOKUP(Barèmes!$D173,Listes!$A$54:$E$60,2,FALSE))),IF(Barèmes!$E173&gt;Listes!$E$53,(Barèmes!$E173*(VLOOKUP(Barèmes!$D173,Listes!$A$54:$E$60,5,FALSE))),(Barèmes!$E173*(VLOOKUP(Barèmes!$D173,Listes!$A$54:$E$60,3,FALSE)))+(VLOOKUP(Barèmes!$D173,Listes!$A$54:$E$60,4,FALSE))))))</f>
        <v/>
      </c>
      <c r="K173" s="91" t="str">
        <f>IF($G173="","",IF($C173=Listes!$B$31,IF(Barèmes!$E173&lt;=Listes!$B$42,(Barèmes!$E173*(VLOOKUP(Barèmes!$D173,Listes!$A$43:$E$49,2,FALSE))),IF(Barèmes!$E173&gt;Listes!$D$42,(Barèmes!$E173*(VLOOKUP(Barèmes!$D173,Listes!$A$43:$E$49,5,FALSE))),(Barèmes!$E173*(VLOOKUP(Barèmes!$D173,Listes!$A$43:$E$49,3,FALSE)))+(VLOOKUP(Barèmes!$D173,Listes!$A$43:$E$49,4,FALSE))))))</f>
        <v/>
      </c>
      <c r="L173" s="91" t="str">
        <f>IF($G173="","",IF($C173=Listes!$B$34,Listes!$I$31,IF($C173=Listes!$B$35,(VLOOKUP(Barèmes!$F173,Listes!$E$31:$F$36,2,FALSE)),IF($C173=Listes!$B$33,IF(Barèmes!$E173&lt;=Listes!$A$64,Barèmes!$E173*Listes!$A$65,IF(Barèmes!$E173&gt;Listes!$D$64,Barèmes!$E173*Listes!$D$65,((Barèmes!$E173*Listes!$B$65)+Listes!$C$65)))))))</f>
        <v/>
      </c>
      <c r="M173" s="92" t="str">
        <f t="shared" si="5"/>
        <v/>
      </c>
      <c r="N173" s="164"/>
    </row>
    <row r="174" spans="1:14" ht="20.100000000000001" customHeight="1" x14ac:dyDescent="0.25">
      <c r="A174" s="38">
        <v>169</v>
      </c>
      <c r="B174" s="135"/>
      <c r="C174" s="135"/>
      <c r="D174" s="135"/>
      <c r="E174" s="135"/>
      <c r="F174" s="135"/>
      <c r="G174" s="111" t="str">
        <f>IF(C174="","",IF(C174="","",(VLOOKUP(C174,Listes!$B$31:$C$35,2,FALSE))))</f>
        <v/>
      </c>
      <c r="H174" s="135" t="str">
        <f t="shared" si="4"/>
        <v/>
      </c>
      <c r="I174" s="92" t="str">
        <f>IF(G174="","",IF(G174="","",(VLOOKUP(G174,Listes!$C$31:$D$35,2,FALSE))))</f>
        <v/>
      </c>
      <c r="J174" s="91" t="str">
        <f>IF($G174="","",IF($C174=Listes!$B$32,IF(Barèmes!$E174&lt;=Listes!$B$53,(Barèmes!$E174*(VLOOKUP(Barèmes!$D174,Listes!$A$54:$E$60,2,FALSE))),IF(Barèmes!$E174&gt;Listes!$E$53,(Barèmes!$E174*(VLOOKUP(Barèmes!$D174,Listes!$A$54:$E$60,5,FALSE))),(Barèmes!$E174*(VLOOKUP(Barèmes!$D174,Listes!$A$54:$E$60,3,FALSE)))+(VLOOKUP(Barèmes!$D174,Listes!$A$54:$E$60,4,FALSE))))))</f>
        <v/>
      </c>
      <c r="K174" s="91" t="str">
        <f>IF($G174="","",IF($C174=Listes!$B$31,IF(Barèmes!$E174&lt;=Listes!$B$42,(Barèmes!$E174*(VLOOKUP(Barèmes!$D174,Listes!$A$43:$E$49,2,FALSE))),IF(Barèmes!$E174&gt;Listes!$D$42,(Barèmes!$E174*(VLOOKUP(Barèmes!$D174,Listes!$A$43:$E$49,5,FALSE))),(Barèmes!$E174*(VLOOKUP(Barèmes!$D174,Listes!$A$43:$E$49,3,FALSE)))+(VLOOKUP(Barèmes!$D174,Listes!$A$43:$E$49,4,FALSE))))))</f>
        <v/>
      </c>
      <c r="L174" s="91" t="str">
        <f>IF($G174="","",IF($C174=Listes!$B$34,Listes!$I$31,IF($C174=Listes!$B$35,(VLOOKUP(Barèmes!$F174,Listes!$E$31:$F$36,2,FALSE)),IF($C174=Listes!$B$33,IF(Barèmes!$E174&lt;=Listes!$A$64,Barèmes!$E174*Listes!$A$65,IF(Barèmes!$E174&gt;Listes!$D$64,Barèmes!$E174*Listes!$D$65,((Barèmes!$E174*Listes!$B$65)+Listes!$C$65)))))))</f>
        <v/>
      </c>
      <c r="M174" s="92" t="str">
        <f t="shared" si="5"/>
        <v/>
      </c>
      <c r="N174" s="164"/>
    </row>
    <row r="175" spans="1:14" ht="20.100000000000001" customHeight="1" x14ac:dyDescent="0.25">
      <c r="A175" s="38">
        <v>170</v>
      </c>
      <c r="B175" s="135"/>
      <c r="C175" s="135"/>
      <c r="D175" s="135"/>
      <c r="E175" s="135"/>
      <c r="F175" s="135"/>
      <c r="G175" s="111" t="str">
        <f>IF(C175="","",IF(C175="","",(VLOOKUP(C175,Listes!$B$31:$C$35,2,FALSE))))</f>
        <v/>
      </c>
      <c r="H175" s="135" t="str">
        <f t="shared" si="4"/>
        <v/>
      </c>
      <c r="I175" s="92" t="str">
        <f>IF(G175="","",IF(G175="","",(VLOOKUP(G175,Listes!$C$31:$D$35,2,FALSE))))</f>
        <v/>
      </c>
      <c r="J175" s="91" t="str">
        <f>IF($G175="","",IF($C175=Listes!$B$32,IF(Barèmes!$E175&lt;=Listes!$B$53,(Barèmes!$E175*(VLOOKUP(Barèmes!$D175,Listes!$A$54:$E$60,2,FALSE))),IF(Barèmes!$E175&gt;Listes!$E$53,(Barèmes!$E175*(VLOOKUP(Barèmes!$D175,Listes!$A$54:$E$60,5,FALSE))),(Barèmes!$E175*(VLOOKUP(Barèmes!$D175,Listes!$A$54:$E$60,3,FALSE)))+(VLOOKUP(Barèmes!$D175,Listes!$A$54:$E$60,4,FALSE))))))</f>
        <v/>
      </c>
      <c r="K175" s="91" t="str">
        <f>IF($G175="","",IF($C175=Listes!$B$31,IF(Barèmes!$E175&lt;=Listes!$B$42,(Barèmes!$E175*(VLOOKUP(Barèmes!$D175,Listes!$A$43:$E$49,2,FALSE))),IF(Barèmes!$E175&gt;Listes!$D$42,(Barèmes!$E175*(VLOOKUP(Barèmes!$D175,Listes!$A$43:$E$49,5,FALSE))),(Barèmes!$E175*(VLOOKUP(Barèmes!$D175,Listes!$A$43:$E$49,3,FALSE)))+(VLOOKUP(Barèmes!$D175,Listes!$A$43:$E$49,4,FALSE))))))</f>
        <v/>
      </c>
      <c r="L175" s="91" t="str">
        <f>IF($G175="","",IF($C175=Listes!$B$34,Listes!$I$31,IF($C175=Listes!$B$35,(VLOOKUP(Barèmes!$F175,Listes!$E$31:$F$36,2,FALSE)),IF($C175=Listes!$B$33,IF(Barèmes!$E175&lt;=Listes!$A$64,Barèmes!$E175*Listes!$A$65,IF(Barèmes!$E175&gt;Listes!$D$64,Barèmes!$E175*Listes!$D$65,((Barèmes!$E175*Listes!$B$65)+Listes!$C$65)))))))</f>
        <v/>
      </c>
      <c r="M175" s="92" t="str">
        <f t="shared" si="5"/>
        <v/>
      </c>
      <c r="N175" s="164"/>
    </row>
    <row r="176" spans="1:14" ht="20.100000000000001" customHeight="1" x14ac:dyDescent="0.25">
      <c r="A176" s="38">
        <v>171</v>
      </c>
      <c r="B176" s="135"/>
      <c r="C176" s="135"/>
      <c r="D176" s="135"/>
      <c r="E176" s="135"/>
      <c r="F176" s="135"/>
      <c r="G176" s="111" t="str">
        <f>IF(C176="","",IF(C176="","",(VLOOKUP(C176,Listes!$B$31:$C$35,2,FALSE))))</f>
        <v/>
      </c>
      <c r="H176" s="135" t="str">
        <f t="shared" si="4"/>
        <v/>
      </c>
      <c r="I176" s="92" t="str">
        <f>IF(G176="","",IF(G176="","",(VLOOKUP(G176,Listes!$C$31:$D$35,2,FALSE))))</f>
        <v/>
      </c>
      <c r="J176" s="91" t="str">
        <f>IF($G176="","",IF($C176=Listes!$B$32,IF(Barèmes!$E176&lt;=Listes!$B$53,(Barèmes!$E176*(VLOOKUP(Barèmes!$D176,Listes!$A$54:$E$60,2,FALSE))),IF(Barèmes!$E176&gt;Listes!$E$53,(Barèmes!$E176*(VLOOKUP(Barèmes!$D176,Listes!$A$54:$E$60,5,FALSE))),(Barèmes!$E176*(VLOOKUP(Barèmes!$D176,Listes!$A$54:$E$60,3,FALSE)))+(VLOOKUP(Barèmes!$D176,Listes!$A$54:$E$60,4,FALSE))))))</f>
        <v/>
      </c>
      <c r="K176" s="91" t="str">
        <f>IF($G176="","",IF($C176=Listes!$B$31,IF(Barèmes!$E176&lt;=Listes!$B$42,(Barèmes!$E176*(VLOOKUP(Barèmes!$D176,Listes!$A$43:$E$49,2,FALSE))),IF(Barèmes!$E176&gt;Listes!$D$42,(Barèmes!$E176*(VLOOKUP(Barèmes!$D176,Listes!$A$43:$E$49,5,FALSE))),(Barèmes!$E176*(VLOOKUP(Barèmes!$D176,Listes!$A$43:$E$49,3,FALSE)))+(VLOOKUP(Barèmes!$D176,Listes!$A$43:$E$49,4,FALSE))))))</f>
        <v/>
      </c>
      <c r="L176" s="91" t="str">
        <f>IF($G176="","",IF($C176=Listes!$B$34,Listes!$I$31,IF($C176=Listes!$B$35,(VLOOKUP(Barèmes!$F176,Listes!$E$31:$F$36,2,FALSE)),IF($C176=Listes!$B$33,IF(Barèmes!$E176&lt;=Listes!$A$64,Barèmes!$E176*Listes!$A$65,IF(Barèmes!$E176&gt;Listes!$D$64,Barèmes!$E176*Listes!$D$65,((Barèmes!$E176*Listes!$B$65)+Listes!$C$65)))))))</f>
        <v/>
      </c>
      <c r="M176" s="92" t="str">
        <f t="shared" si="5"/>
        <v/>
      </c>
      <c r="N176" s="164"/>
    </row>
    <row r="177" spans="1:14" ht="20.100000000000001" customHeight="1" x14ac:dyDescent="0.25">
      <c r="A177" s="38">
        <v>172</v>
      </c>
      <c r="B177" s="135"/>
      <c r="C177" s="135"/>
      <c r="D177" s="135"/>
      <c r="E177" s="135"/>
      <c r="F177" s="135"/>
      <c r="G177" s="111" t="str">
        <f>IF(C177="","",IF(C177="","",(VLOOKUP(C177,Listes!$B$31:$C$35,2,FALSE))))</f>
        <v/>
      </c>
      <c r="H177" s="135" t="str">
        <f t="shared" si="4"/>
        <v/>
      </c>
      <c r="I177" s="92" t="str">
        <f>IF(G177="","",IF(G177="","",(VLOOKUP(G177,Listes!$C$31:$D$35,2,FALSE))))</f>
        <v/>
      </c>
      <c r="J177" s="91" t="str">
        <f>IF($G177="","",IF($C177=Listes!$B$32,IF(Barèmes!$E177&lt;=Listes!$B$53,(Barèmes!$E177*(VLOOKUP(Barèmes!$D177,Listes!$A$54:$E$60,2,FALSE))),IF(Barèmes!$E177&gt;Listes!$E$53,(Barèmes!$E177*(VLOOKUP(Barèmes!$D177,Listes!$A$54:$E$60,5,FALSE))),(Barèmes!$E177*(VLOOKUP(Barèmes!$D177,Listes!$A$54:$E$60,3,FALSE)))+(VLOOKUP(Barèmes!$D177,Listes!$A$54:$E$60,4,FALSE))))))</f>
        <v/>
      </c>
      <c r="K177" s="91" t="str">
        <f>IF($G177="","",IF($C177=Listes!$B$31,IF(Barèmes!$E177&lt;=Listes!$B$42,(Barèmes!$E177*(VLOOKUP(Barèmes!$D177,Listes!$A$43:$E$49,2,FALSE))),IF(Barèmes!$E177&gt;Listes!$D$42,(Barèmes!$E177*(VLOOKUP(Barèmes!$D177,Listes!$A$43:$E$49,5,FALSE))),(Barèmes!$E177*(VLOOKUP(Barèmes!$D177,Listes!$A$43:$E$49,3,FALSE)))+(VLOOKUP(Barèmes!$D177,Listes!$A$43:$E$49,4,FALSE))))))</f>
        <v/>
      </c>
      <c r="L177" s="91" t="str">
        <f>IF($G177="","",IF($C177=Listes!$B$34,Listes!$I$31,IF($C177=Listes!$B$35,(VLOOKUP(Barèmes!$F177,Listes!$E$31:$F$36,2,FALSE)),IF($C177=Listes!$B$33,IF(Barèmes!$E177&lt;=Listes!$A$64,Barèmes!$E177*Listes!$A$65,IF(Barèmes!$E177&gt;Listes!$D$64,Barèmes!$E177*Listes!$D$65,((Barèmes!$E177*Listes!$B$65)+Listes!$C$65)))))))</f>
        <v/>
      </c>
      <c r="M177" s="92" t="str">
        <f t="shared" si="5"/>
        <v/>
      </c>
      <c r="N177" s="164"/>
    </row>
    <row r="178" spans="1:14" ht="20.100000000000001" customHeight="1" x14ac:dyDescent="0.25">
      <c r="A178" s="38">
        <v>173</v>
      </c>
      <c r="B178" s="135"/>
      <c r="C178" s="135"/>
      <c r="D178" s="135"/>
      <c r="E178" s="135"/>
      <c r="F178" s="135"/>
      <c r="G178" s="111" t="str">
        <f>IF(C178="","",IF(C178="","",(VLOOKUP(C178,Listes!$B$31:$C$35,2,FALSE))))</f>
        <v/>
      </c>
      <c r="H178" s="135" t="str">
        <f t="shared" si="4"/>
        <v/>
      </c>
      <c r="I178" s="92" t="str">
        <f>IF(G178="","",IF(G178="","",(VLOOKUP(G178,Listes!$C$31:$D$35,2,FALSE))))</f>
        <v/>
      </c>
      <c r="J178" s="91" t="str">
        <f>IF($G178="","",IF($C178=Listes!$B$32,IF(Barèmes!$E178&lt;=Listes!$B$53,(Barèmes!$E178*(VLOOKUP(Barèmes!$D178,Listes!$A$54:$E$60,2,FALSE))),IF(Barèmes!$E178&gt;Listes!$E$53,(Barèmes!$E178*(VLOOKUP(Barèmes!$D178,Listes!$A$54:$E$60,5,FALSE))),(Barèmes!$E178*(VLOOKUP(Barèmes!$D178,Listes!$A$54:$E$60,3,FALSE)))+(VLOOKUP(Barèmes!$D178,Listes!$A$54:$E$60,4,FALSE))))))</f>
        <v/>
      </c>
      <c r="K178" s="91" t="str">
        <f>IF($G178="","",IF($C178=Listes!$B$31,IF(Barèmes!$E178&lt;=Listes!$B$42,(Barèmes!$E178*(VLOOKUP(Barèmes!$D178,Listes!$A$43:$E$49,2,FALSE))),IF(Barèmes!$E178&gt;Listes!$D$42,(Barèmes!$E178*(VLOOKUP(Barèmes!$D178,Listes!$A$43:$E$49,5,FALSE))),(Barèmes!$E178*(VLOOKUP(Barèmes!$D178,Listes!$A$43:$E$49,3,FALSE)))+(VLOOKUP(Barèmes!$D178,Listes!$A$43:$E$49,4,FALSE))))))</f>
        <v/>
      </c>
      <c r="L178" s="91" t="str">
        <f>IF($G178="","",IF($C178=Listes!$B$34,Listes!$I$31,IF($C178=Listes!$B$35,(VLOOKUP(Barèmes!$F178,Listes!$E$31:$F$36,2,FALSE)),IF($C178=Listes!$B$33,IF(Barèmes!$E178&lt;=Listes!$A$64,Barèmes!$E178*Listes!$A$65,IF(Barèmes!$E178&gt;Listes!$D$64,Barèmes!$E178*Listes!$D$65,((Barèmes!$E178*Listes!$B$65)+Listes!$C$65)))))))</f>
        <v/>
      </c>
      <c r="M178" s="92" t="str">
        <f t="shared" si="5"/>
        <v/>
      </c>
      <c r="N178" s="164"/>
    </row>
    <row r="179" spans="1:14" ht="20.100000000000001" customHeight="1" x14ac:dyDescent="0.25">
      <c r="A179" s="38">
        <v>174</v>
      </c>
      <c r="B179" s="135"/>
      <c r="C179" s="135"/>
      <c r="D179" s="135"/>
      <c r="E179" s="135"/>
      <c r="F179" s="135"/>
      <c r="G179" s="111" t="str">
        <f>IF(C179="","",IF(C179="","",(VLOOKUP(C179,Listes!$B$31:$C$35,2,FALSE))))</f>
        <v/>
      </c>
      <c r="H179" s="135" t="str">
        <f t="shared" si="4"/>
        <v/>
      </c>
      <c r="I179" s="92" t="str">
        <f>IF(G179="","",IF(G179="","",(VLOOKUP(G179,Listes!$C$31:$D$35,2,FALSE))))</f>
        <v/>
      </c>
      <c r="J179" s="91" t="str">
        <f>IF($G179="","",IF($C179=Listes!$B$32,IF(Barèmes!$E179&lt;=Listes!$B$53,(Barèmes!$E179*(VLOOKUP(Barèmes!$D179,Listes!$A$54:$E$60,2,FALSE))),IF(Barèmes!$E179&gt;Listes!$E$53,(Barèmes!$E179*(VLOOKUP(Barèmes!$D179,Listes!$A$54:$E$60,5,FALSE))),(Barèmes!$E179*(VLOOKUP(Barèmes!$D179,Listes!$A$54:$E$60,3,FALSE)))+(VLOOKUP(Barèmes!$D179,Listes!$A$54:$E$60,4,FALSE))))))</f>
        <v/>
      </c>
      <c r="K179" s="91" t="str">
        <f>IF($G179="","",IF($C179=Listes!$B$31,IF(Barèmes!$E179&lt;=Listes!$B$42,(Barèmes!$E179*(VLOOKUP(Barèmes!$D179,Listes!$A$43:$E$49,2,FALSE))),IF(Barèmes!$E179&gt;Listes!$D$42,(Barèmes!$E179*(VLOOKUP(Barèmes!$D179,Listes!$A$43:$E$49,5,FALSE))),(Barèmes!$E179*(VLOOKUP(Barèmes!$D179,Listes!$A$43:$E$49,3,FALSE)))+(VLOOKUP(Barèmes!$D179,Listes!$A$43:$E$49,4,FALSE))))))</f>
        <v/>
      </c>
      <c r="L179" s="91" t="str">
        <f>IF($G179="","",IF($C179=Listes!$B$34,Listes!$I$31,IF($C179=Listes!$B$35,(VLOOKUP(Barèmes!$F179,Listes!$E$31:$F$36,2,FALSE)),IF($C179=Listes!$B$33,IF(Barèmes!$E179&lt;=Listes!$A$64,Barèmes!$E179*Listes!$A$65,IF(Barèmes!$E179&gt;Listes!$D$64,Barèmes!$E179*Listes!$D$65,((Barèmes!$E179*Listes!$B$65)+Listes!$C$65)))))))</f>
        <v/>
      </c>
      <c r="M179" s="92" t="str">
        <f t="shared" si="5"/>
        <v/>
      </c>
      <c r="N179" s="164"/>
    </row>
    <row r="180" spans="1:14" ht="20.100000000000001" customHeight="1" x14ac:dyDescent="0.25">
      <c r="A180" s="38">
        <v>175</v>
      </c>
      <c r="B180" s="135"/>
      <c r="C180" s="135"/>
      <c r="D180" s="135"/>
      <c r="E180" s="135"/>
      <c r="F180" s="135"/>
      <c r="G180" s="111" t="str">
        <f>IF(C180="","",IF(C180="","",(VLOOKUP(C180,Listes!$B$31:$C$35,2,FALSE))))</f>
        <v/>
      </c>
      <c r="H180" s="135" t="str">
        <f t="shared" si="4"/>
        <v/>
      </c>
      <c r="I180" s="92" t="str">
        <f>IF(G180="","",IF(G180="","",(VLOOKUP(G180,Listes!$C$31:$D$35,2,FALSE))))</f>
        <v/>
      </c>
      <c r="J180" s="91" t="str">
        <f>IF($G180="","",IF($C180=Listes!$B$32,IF(Barèmes!$E180&lt;=Listes!$B$53,(Barèmes!$E180*(VLOOKUP(Barèmes!$D180,Listes!$A$54:$E$60,2,FALSE))),IF(Barèmes!$E180&gt;Listes!$E$53,(Barèmes!$E180*(VLOOKUP(Barèmes!$D180,Listes!$A$54:$E$60,5,FALSE))),(Barèmes!$E180*(VLOOKUP(Barèmes!$D180,Listes!$A$54:$E$60,3,FALSE)))+(VLOOKUP(Barèmes!$D180,Listes!$A$54:$E$60,4,FALSE))))))</f>
        <v/>
      </c>
      <c r="K180" s="91" t="str">
        <f>IF($G180="","",IF($C180=Listes!$B$31,IF(Barèmes!$E180&lt;=Listes!$B$42,(Barèmes!$E180*(VLOOKUP(Barèmes!$D180,Listes!$A$43:$E$49,2,FALSE))),IF(Barèmes!$E180&gt;Listes!$D$42,(Barèmes!$E180*(VLOOKUP(Barèmes!$D180,Listes!$A$43:$E$49,5,FALSE))),(Barèmes!$E180*(VLOOKUP(Barèmes!$D180,Listes!$A$43:$E$49,3,FALSE)))+(VLOOKUP(Barèmes!$D180,Listes!$A$43:$E$49,4,FALSE))))))</f>
        <v/>
      </c>
      <c r="L180" s="91" t="str">
        <f>IF($G180="","",IF($C180=Listes!$B$34,Listes!$I$31,IF($C180=Listes!$B$35,(VLOOKUP(Barèmes!$F180,Listes!$E$31:$F$36,2,FALSE)),IF($C180=Listes!$B$33,IF(Barèmes!$E180&lt;=Listes!$A$64,Barèmes!$E180*Listes!$A$65,IF(Barèmes!$E180&gt;Listes!$D$64,Barèmes!$E180*Listes!$D$65,((Barèmes!$E180*Listes!$B$65)+Listes!$C$65)))))))</f>
        <v/>
      </c>
      <c r="M180" s="92" t="str">
        <f t="shared" si="5"/>
        <v/>
      </c>
      <c r="N180" s="164"/>
    </row>
    <row r="181" spans="1:14" ht="20.100000000000001" customHeight="1" x14ac:dyDescent="0.25">
      <c r="A181" s="38">
        <v>176</v>
      </c>
      <c r="B181" s="135"/>
      <c r="C181" s="135"/>
      <c r="D181" s="135"/>
      <c r="E181" s="135"/>
      <c r="F181" s="135"/>
      <c r="G181" s="111" t="str">
        <f>IF(C181="","",IF(C181="","",(VLOOKUP(C181,Listes!$B$31:$C$35,2,FALSE))))</f>
        <v/>
      </c>
      <c r="H181" s="135" t="str">
        <f t="shared" si="4"/>
        <v/>
      </c>
      <c r="I181" s="92" t="str">
        <f>IF(G181="","",IF(G181="","",(VLOOKUP(G181,Listes!$C$31:$D$35,2,FALSE))))</f>
        <v/>
      </c>
      <c r="J181" s="91" t="str">
        <f>IF($G181="","",IF($C181=Listes!$B$32,IF(Barèmes!$E181&lt;=Listes!$B$53,(Barèmes!$E181*(VLOOKUP(Barèmes!$D181,Listes!$A$54:$E$60,2,FALSE))),IF(Barèmes!$E181&gt;Listes!$E$53,(Barèmes!$E181*(VLOOKUP(Barèmes!$D181,Listes!$A$54:$E$60,5,FALSE))),(Barèmes!$E181*(VLOOKUP(Barèmes!$D181,Listes!$A$54:$E$60,3,FALSE)))+(VLOOKUP(Barèmes!$D181,Listes!$A$54:$E$60,4,FALSE))))))</f>
        <v/>
      </c>
      <c r="K181" s="91" t="str">
        <f>IF($G181="","",IF($C181=Listes!$B$31,IF(Barèmes!$E181&lt;=Listes!$B$42,(Barèmes!$E181*(VLOOKUP(Barèmes!$D181,Listes!$A$43:$E$49,2,FALSE))),IF(Barèmes!$E181&gt;Listes!$D$42,(Barèmes!$E181*(VLOOKUP(Barèmes!$D181,Listes!$A$43:$E$49,5,FALSE))),(Barèmes!$E181*(VLOOKUP(Barèmes!$D181,Listes!$A$43:$E$49,3,FALSE)))+(VLOOKUP(Barèmes!$D181,Listes!$A$43:$E$49,4,FALSE))))))</f>
        <v/>
      </c>
      <c r="L181" s="91" t="str">
        <f>IF($G181="","",IF($C181=Listes!$B$34,Listes!$I$31,IF($C181=Listes!$B$35,(VLOOKUP(Barèmes!$F181,Listes!$E$31:$F$36,2,FALSE)),IF($C181=Listes!$B$33,IF(Barèmes!$E181&lt;=Listes!$A$64,Barèmes!$E181*Listes!$A$65,IF(Barèmes!$E181&gt;Listes!$D$64,Barèmes!$E181*Listes!$D$65,((Barèmes!$E181*Listes!$B$65)+Listes!$C$65)))))))</f>
        <v/>
      </c>
      <c r="M181" s="92" t="str">
        <f t="shared" si="5"/>
        <v/>
      </c>
      <c r="N181" s="164"/>
    </row>
    <row r="182" spans="1:14" ht="20.100000000000001" customHeight="1" x14ac:dyDescent="0.25">
      <c r="A182" s="38">
        <v>177</v>
      </c>
      <c r="B182" s="135"/>
      <c r="C182" s="135"/>
      <c r="D182" s="135"/>
      <c r="E182" s="135"/>
      <c r="F182" s="135"/>
      <c r="G182" s="111" t="str">
        <f>IF(C182="","",IF(C182="","",(VLOOKUP(C182,Listes!$B$31:$C$35,2,FALSE))))</f>
        <v/>
      </c>
      <c r="H182" s="135" t="str">
        <f t="shared" si="4"/>
        <v/>
      </c>
      <c r="I182" s="92" t="str">
        <f>IF(G182="","",IF(G182="","",(VLOOKUP(G182,Listes!$C$31:$D$35,2,FALSE))))</f>
        <v/>
      </c>
      <c r="J182" s="91" t="str">
        <f>IF($G182="","",IF($C182=Listes!$B$32,IF(Barèmes!$E182&lt;=Listes!$B$53,(Barèmes!$E182*(VLOOKUP(Barèmes!$D182,Listes!$A$54:$E$60,2,FALSE))),IF(Barèmes!$E182&gt;Listes!$E$53,(Barèmes!$E182*(VLOOKUP(Barèmes!$D182,Listes!$A$54:$E$60,5,FALSE))),(Barèmes!$E182*(VLOOKUP(Barèmes!$D182,Listes!$A$54:$E$60,3,FALSE)))+(VLOOKUP(Barèmes!$D182,Listes!$A$54:$E$60,4,FALSE))))))</f>
        <v/>
      </c>
      <c r="K182" s="91" t="str">
        <f>IF($G182="","",IF($C182=Listes!$B$31,IF(Barèmes!$E182&lt;=Listes!$B$42,(Barèmes!$E182*(VLOOKUP(Barèmes!$D182,Listes!$A$43:$E$49,2,FALSE))),IF(Barèmes!$E182&gt;Listes!$D$42,(Barèmes!$E182*(VLOOKUP(Barèmes!$D182,Listes!$A$43:$E$49,5,FALSE))),(Barèmes!$E182*(VLOOKUP(Barèmes!$D182,Listes!$A$43:$E$49,3,FALSE)))+(VLOOKUP(Barèmes!$D182,Listes!$A$43:$E$49,4,FALSE))))))</f>
        <v/>
      </c>
      <c r="L182" s="91" t="str">
        <f>IF($G182="","",IF($C182=Listes!$B$34,Listes!$I$31,IF($C182=Listes!$B$35,(VLOOKUP(Barèmes!$F182,Listes!$E$31:$F$36,2,FALSE)),IF($C182=Listes!$B$33,IF(Barèmes!$E182&lt;=Listes!$A$64,Barèmes!$E182*Listes!$A$65,IF(Barèmes!$E182&gt;Listes!$D$64,Barèmes!$E182*Listes!$D$65,((Barèmes!$E182*Listes!$B$65)+Listes!$C$65)))))))</f>
        <v/>
      </c>
      <c r="M182" s="92" t="str">
        <f t="shared" si="5"/>
        <v/>
      </c>
      <c r="N182" s="164"/>
    </row>
    <row r="183" spans="1:14" ht="20.100000000000001" customHeight="1" x14ac:dyDescent="0.25">
      <c r="A183" s="38">
        <v>178</v>
      </c>
      <c r="B183" s="135"/>
      <c r="C183" s="135"/>
      <c r="D183" s="135"/>
      <c r="E183" s="135"/>
      <c r="F183" s="135"/>
      <c r="G183" s="111" t="str">
        <f>IF(C183="","",IF(C183="","",(VLOOKUP(C183,Listes!$B$31:$C$35,2,FALSE))))</f>
        <v/>
      </c>
      <c r="H183" s="135" t="str">
        <f t="shared" si="4"/>
        <v/>
      </c>
      <c r="I183" s="92" t="str">
        <f>IF(G183="","",IF(G183="","",(VLOOKUP(G183,Listes!$C$31:$D$35,2,FALSE))))</f>
        <v/>
      </c>
      <c r="J183" s="91" t="str">
        <f>IF($G183="","",IF($C183=Listes!$B$32,IF(Barèmes!$E183&lt;=Listes!$B$53,(Barèmes!$E183*(VLOOKUP(Barèmes!$D183,Listes!$A$54:$E$60,2,FALSE))),IF(Barèmes!$E183&gt;Listes!$E$53,(Barèmes!$E183*(VLOOKUP(Barèmes!$D183,Listes!$A$54:$E$60,5,FALSE))),(Barèmes!$E183*(VLOOKUP(Barèmes!$D183,Listes!$A$54:$E$60,3,FALSE)))+(VLOOKUP(Barèmes!$D183,Listes!$A$54:$E$60,4,FALSE))))))</f>
        <v/>
      </c>
      <c r="K183" s="91" t="str">
        <f>IF($G183="","",IF($C183=Listes!$B$31,IF(Barèmes!$E183&lt;=Listes!$B$42,(Barèmes!$E183*(VLOOKUP(Barèmes!$D183,Listes!$A$43:$E$49,2,FALSE))),IF(Barèmes!$E183&gt;Listes!$D$42,(Barèmes!$E183*(VLOOKUP(Barèmes!$D183,Listes!$A$43:$E$49,5,FALSE))),(Barèmes!$E183*(VLOOKUP(Barèmes!$D183,Listes!$A$43:$E$49,3,FALSE)))+(VLOOKUP(Barèmes!$D183,Listes!$A$43:$E$49,4,FALSE))))))</f>
        <v/>
      </c>
      <c r="L183" s="91" t="str">
        <f>IF($G183="","",IF($C183=Listes!$B$34,Listes!$I$31,IF($C183=Listes!$B$35,(VLOOKUP(Barèmes!$F183,Listes!$E$31:$F$36,2,FALSE)),IF($C183=Listes!$B$33,IF(Barèmes!$E183&lt;=Listes!$A$64,Barèmes!$E183*Listes!$A$65,IF(Barèmes!$E183&gt;Listes!$D$64,Barèmes!$E183*Listes!$D$65,((Barèmes!$E183*Listes!$B$65)+Listes!$C$65)))))))</f>
        <v/>
      </c>
      <c r="M183" s="92" t="str">
        <f t="shared" si="5"/>
        <v/>
      </c>
      <c r="N183" s="164"/>
    </row>
    <row r="184" spans="1:14" ht="20.100000000000001" customHeight="1" x14ac:dyDescent="0.25">
      <c r="A184" s="38">
        <v>179</v>
      </c>
      <c r="B184" s="135"/>
      <c r="C184" s="135"/>
      <c r="D184" s="135"/>
      <c r="E184" s="135"/>
      <c r="F184" s="135"/>
      <c r="G184" s="111" t="str">
        <f>IF(C184="","",IF(C184="","",(VLOOKUP(C184,Listes!$B$31:$C$35,2,FALSE))))</f>
        <v/>
      </c>
      <c r="H184" s="135" t="str">
        <f t="shared" si="4"/>
        <v/>
      </c>
      <c r="I184" s="92" t="str">
        <f>IF(G184="","",IF(G184="","",(VLOOKUP(G184,Listes!$C$31:$D$35,2,FALSE))))</f>
        <v/>
      </c>
      <c r="J184" s="91" t="str">
        <f>IF($G184="","",IF($C184=Listes!$B$32,IF(Barèmes!$E184&lt;=Listes!$B$53,(Barèmes!$E184*(VLOOKUP(Barèmes!$D184,Listes!$A$54:$E$60,2,FALSE))),IF(Barèmes!$E184&gt;Listes!$E$53,(Barèmes!$E184*(VLOOKUP(Barèmes!$D184,Listes!$A$54:$E$60,5,FALSE))),(Barèmes!$E184*(VLOOKUP(Barèmes!$D184,Listes!$A$54:$E$60,3,FALSE)))+(VLOOKUP(Barèmes!$D184,Listes!$A$54:$E$60,4,FALSE))))))</f>
        <v/>
      </c>
      <c r="K184" s="91" t="str">
        <f>IF($G184="","",IF($C184=Listes!$B$31,IF(Barèmes!$E184&lt;=Listes!$B$42,(Barèmes!$E184*(VLOOKUP(Barèmes!$D184,Listes!$A$43:$E$49,2,FALSE))),IF(Barèmes!$E184&gt;Listes!$D$42,(Barèmes!$E184*(VLOOKUP(Barèmes!$D184,Listes!$A$43:$E$49,5,FALSE))),(Barèmes!$E184*(VLOOKUP(Barèmes!$D184,Listes!$A$43:$E$49,3,FALSE)))+(VLOOKUP(Barèmes!$D184,Listes!$A$43:$E$49,4,FALSE))))))</f>
        <v/>
      </c>
      <c r="L184" s="91" t="str">
        <f>IF($G184="","",IF($C184=Listes!$B$34,Listes!$I$31,IF($C184=Listes!$B$35,(VLOOKUP(Barèmes!$F184,Listes!$E$31:$F$36,2,FALSE)),IF($C184=Listes!$B$33,IF(Barèmes!$E184&lt;=Listes!$A$64,Barèmes!$E184*Listes!$A$65,IF(Barèmes!$E184&gt;Listes!$D$64,Barèmes!$E184*Listes!$D$65,((Barèmes!$E184*Listes!$B$65)+Listes!$C$65)))))))</f>
        <v/>
      </c>
      <c r="M184" s="92" t="str">
        <f t="shared" si="5"/>
        <v/>
      </c>
      <c r="N184" s="164"/>
    </row>
    <row r="185" spans="1:14" ht="20.100000000000001" customHeight="1" x14ac:dyDescent="0.25">
      <c r="A185" s="38">
        <v>180</v>
      </c>
      <c r="B185" s="135"/>
      <c r="C185" s="135"/>
      <c r="D185" s="135"/>
      <c r="E185" s="135"/>
      <c r="F185" s="135"/>
      <c r="G185" s="111" t="str">
        <f>IF(C185="","",IF(C185="","",(VLOOKUP(C185,Listes!$B$31:$C$35,2,FALSE))))</f>
        <v/>
      </c>
      <c r="H185" s="135" t="str">
        <f t="shared" si="4"/>
        <v/>
      </c>
      <c r="I185" s="92" t="str">
        <f>IF(G185="","",IF(G185="","",(VLOOKUP(G185,Listes!$C$31:$D$35,2,FALSE))))</f>
        <v/>
      </c>
      <c r="J185" s="91" t="str">
        <f>IF($G185="","",IF($C185=Listes!$B$32,IF(Barèmes!$E185&lt;=Listes!$B$53,(Barèmes!$E185*(VLOOKUP(Barèmes!$D185,Listes!$A$54:$E$60,2,FALSE))),IF(Barèmes!$E185&gt;Listes!$E$53,(Barèmes!$E185*(VLOOKUP(Barèmes!$D185,Listes!$A$54:$E$60,5,FALSE))),(Barèmes!$E185*(VLOOKUP(Barèmes!$D185,Listes!$A$54:$E$60,3,FALSE)))+(VLOOKUP(Barèmes!$D185,Listes!$A$54:$E$60,4,FALSE))))))</f>
        <v/>
      </c>
      <c r="K185" s="91" t="str">
        <f>IF($G185="","",IF($C185=Listes!$B$31,IF(Barèmes!$E185&lt;=Listes!$B$42,(Barèmes!$E185*(VLOOKUP(Barèmes!$D185,Listes!$A$43:$E$49,2,FALSE))),IF(Barèmes!$E185&gt;Listes!$D$42,(Barèmes!$E185*(VLOOKUP(Barèmes!$D185,Listes!$A$43:$E$49,5,FALSE))),(Barèmes!$E185*(VLOOKUP(Barèmes!$D185,Listes!$A$43:$E$49,3,FALSE)))+(VLOOKUP(Barèmes!$D185,Listes!$A$43:$E$49,4,FALSE))))))</f>
        <v/>
      </c>
      <c r="L185" s="91" t="str">
        <f>IF($G185="","",IF($C185=Listes!$B$34,Listes!$I$31,IF($C185=Listes!$B$35,(VLOOKUP(Barèmes!$F185,Listes!$E$31:$F$36,2,FALSE)),IF($C185=Listes!$B$33,IF(Barèmes!$E185&lt;=Listes!$A$64,Barèmes!$E185*Listes!$A$65,IF(Barèmes!$E185&gt;Listes!$D$64,Barèmes!$E185*Listes!$D$65,((Barèmes!$E185*Listes!$B$65)+Listes!$C$65)))))))</f>
        <v/>
      </c>
      <c r="M185" s="92" t="str">
        <f t="shared" si="5"/>
        <v/>
      </c>
      <c r="N185" s="164"/>
    </row>
    <row r="186" spans="1:14" ht="20.100000000000001" customHeight="1" x14ac:dyDescent="0.25">
      <c r="A186" s="38">
        <v>181</v>
      </c>
      <c r="B186" s="135"/>
      <c r="C186" s="135"/>
      <c r="D186" s="135"/>
      <c r="E186" s="135"/>
      <c r="F186" s="135"/>
      <c r="G186" s="111" t="str">
        <f>IF(C186="","",IF(C186="","",(VLOOKUP(C186,Listes!$B$31:$C$35,2,FALSE))))</f>
        <v/>
      </c>
      <c r="H186" s="135" t="str">
        <f t="shared" si="4"/>
        <v/>
      </c>
      <c r="I186" s="92" t="str">
        <f>IF(G186="","",IF(G186="","",(VLOOKUP(G186,Listes!$C$31:$D$35,2,FALSE))))</f>
        <v/>
      </c>
      <c r="J186" s="91" t="str">
        <f>IF($G186="","",IF($C186=Listes!$B$32,IF(Barèmes!$E186&lt;=Listes!$B$53,(Barèmes!$E186*(VLOOKUP(Barèmes!$D186,Listes!$A$54:$E$60,2,FALSE))),IF(Barèmes!$E186&gt;Listes!$E$53,(Barèmes!$E186*(VLOOKUP(Barèmes!$D186,Listes!$A$54:$E$60,5,FALSE))),(Barèmes!$E186*(VLOOKUP(Barèmes!$D186,Listes!$A$54:$E$60,3,FALSE)))+(VLOOKUP(Barèmes!$D186,Listes!$A$54:$E$60,4,FALSE))))))</f>
        <v/>
      </c>
      <c r="K186" s="91" t="str">
        <f>IF($G186="","",IF($C186=Listes!$B$31,IF(Barèmes!$E186&lt;=Listes!$B$42,(Barèmes!$E186*(VLOOKUP(Barèmes!$D186,Listes!$A$43:$E$49,2,FALSE))),IF(Barèmes!$E186&gt;Listes!$D$42,(Barèmes!$E186*(VLOOKUP(Barèmes!$D186,Listes!$A$43:$E$49,5,FALSE))),(Barèmes!$E186*(VLOOKUP(Barèmes!$D186,Listes!$A$43:$E$49,3,FALSE)))+(VLOOKUP(Barèmes!$D186,Listes!$A$43:$E$49,4,FALSE))))))</f>
        <v/>
      </c>
      <c r="L186" s="91" t="str">
        <f>IF($G186="","",IF($C186=Listes!$B$34,Listes!$I$31,IF($C186=Listes!$B$35,(VLOOKUP(Barèmes!$F186,Listes!$E$31:$F$36,2,FALSE)),IF($C186=Listes!$B$33,IF(Barèmes!$E186&lt;=Listes!$A$64,Barèmes!$E186*Listes!$A$65,IF(Barèmes!$E186&gt;Listes!$D$64,Barèmes!$E186*Listes!$D$65,((Barèmes!$E186*Listes!$B$65)+Listes!$C$65)))))))</f>
        <v/>
      </c>
      <c r="M186" s="92" t="str">
        <f t="shared" si="5"/>
        <v/>
      </c>
      <c r="N186" s="164"/>
    </row>
    <row r="187" spans="1:14" ht="20.100000000000001" customHeight="1" x14ac:dyDescent="0.25">
      <c r="A187" s="38">
        <v>182</v>
      </c>
      <c r="B187" s="135"/>
      <c r="C187" s="135"/>
      <c r="D187" s="135"/>
      <c r="E187" s="135"/>
      <c r="F187" s="135"/>
      <c r="G187" s="111" t="str">
        <f>IF(C187="","",IF(C187="","",(VLOOKUP(C187,Listes!$B$31:$C$35,2,FALSE))))</f>
        <v/>
      </c>
      <c r="H187" s="135" t="str">
        <f t="shared" si="4"/>
        <v/>
      </c>
      <c r="I187" s="92" t="str">
        <f>IF(G187="","",IF(G187="","",(VLOOKUP(G187,Listes!$C$31:$D$35,2,FALSE))))</f>
        <v/>
      </c>
      <c r="J187" s="91" t="str">
        <f>IF($G187="","",IF($C187=Listes!$B$32,IF(Barèmes!$E187&lt;=Listes!$B$53,(Barèmes!$E187*(VLOOKUP(Barèmes!$D187,Listes!$A$54:$E$60,2,FALSE))),IF(Barèmes!$E187&gt;Listes!$E$53,(Barèmes!$E187*(VLOOKUP(Barèmes!$D187,Listes!$A$54:$E$60,5,FALSE))),(Barèmes!$E187*(VLOOKUP(Barèmes!$D187,Listes!$A$54:$E$60,3,FALSE)))+(VLOOKUP(Barèmes!$D187,Listes!$A$54:$E$60,4,FALSE))))))</f>
        <v/>
      </c>
      <c r="K187" s="91" t="str">
        <f>IF($G187="","",IF($C187=Listes!$B$31,IF(Barèmes!$E187&lt;=Listes!$B$42,(Barèmes!$E187*(VLOOKUP(Barèmes!$D187,Listes!$A$43:$E$49,2,FALSE))),IF(Barèmes!$E187&gt;Listes!$D$42,(Barèmes!$E187*(VLOOKUP(Barèmes!$D187,Listes!$A$43:$E$49,5,FALSE))),(Barèmes!$E187*(VLOOKUP(Barèmes!$D187,Listes!$A$43:$E$49,3,FALSE)))+(VLOOKUP(Barèmes!$D187,Listes!$A$43:$E$49,4,FALSE))))))</f>
        <v/>
      </c>
      <c r="L187" s="91" t="str">
        <f>IF($G187="","",IF($C187=Listes!$B$34,Listes!$I$31,IF($C187=Listes!$B$35,(VLOOKUP(Barèmes!$F187,Listes!$E$31:$F$36,2,FALSE)),IF($C187=Listes!$B$33,IF(Barèmes!$E187&lt;=Listes!$A$64,Barèmes!$E187*Listes!$A$65,IF(Barèmes!$E187&gt;Listes!$D$64,Barèmes!$E187*Listes!$D$65,((Barèmes!$E187*Listes!$B$65)+Listes!$C$65)))))))</f>
        <v/>
      </c>
      <c r="M187" s="92" t="str">
        <f t="shared" si="5"/>
        <v/>
      </c>
      <c r="N187" s="164"/>
    </row>
    <row r="188" spans="1:14" ht="20.100000000000001" customHeight="1" x14ac:dyDescent="0.25">
      <c r="A188" s="38">
        <v>183</v>
      </c>
      <c r="B188" s="135"/>
      <c r="C188" s="135"/>
      <c r="D188" s="135"/>
      <c r="E188" s="135"/>
      <c r="F188" s="135"/>
      <c r="G188" s="111" t="str">
        <f>IF(C188="","",IF(C188="","",(VLOOKUP(C188,Listes!$B$31:$C$35,2,FALSE))))</f>
        <v/>
      </c>
      <c r="H188" s="135" t="str">
        <f t="shared" si="4"/>
        <v/>
      </c>
      <c r="I188" s="92" t="str">
        <f>IF(G188="","",IF(G188="","",(VLOOKUP(G188,Listes!$C$31:$D$35,2,FALSE))))</f>
        <v/>
      </c>
      <c r="J188" s="91" t="str">
        <f>IF($G188="","",IF($C188=Listes!$B$32,IF(Barèmes!$E188&lt;=Listes!$B$53,(Barèmes!$E188*(VLOOKUP(Barèmes!$D188,Listes!$A$54:$E$60,2,FALSE))),IF(Barèmes!$E188&gt;Listes!$E$53,(Barèmes!$E188*(VLOOKUP(Barèmes!$D188,Listes!$A$54:$E$60,5,FALSE))),(Barèmes!$E188*(VLOOKUP(Barèmes!$D188,Listes!$A$54:$E$60,3,FALSE)))+(VLOOKUP(Barèmes!$D188,Listes!$A$54:$E$60,4,FALSE))))))</f>
        <v/>
      </c>
      <c r="K188" s="91" t="str">
        <f>IF($G188="","",IF($C188=Listes!$B$31,IF(Barèmes!$E188&lt;=Listes!$B$42,(Barèmes!$E188*(VLOOKUP(Barèmes!$D188,Listes!$A$43:$E$49,2,FALSE))),IF(Barèmes!$E188&gt;Listes!$D$42,(Barèmes!$E188*(VLOOKUP(Barèmes!$D188,Listes!$A$43:$E$49,5,FALSE))),(Barèmes!$E188*(VLOOKUP(Barèmes!$D188,Listes!$A$43:$E$49,3,FALSE)))+(VLOOKUP(Barèmes!$D188,Listes!$A$43:$E$49,4,FALSE))))))</f>
        <v/>
      </c>
      <c r="L188" s="91" t="str">
        <f>IF($G188="","",IF($C188=Listes!$B$34,Listes!$I$31,IF($C188=Listes!$B$35,(VLOOKUP(Barèmes!$F188,Listes!$E$31:$F$36,2,FALSE)),IF($C188=Listes!$B$33,IF(Barèmes!$E188&lt;=Listes!$A$64,Barèmes!$E188*Listes!$A$65,IF(Barèmes!$E188&gt;Listes!$D$64,Barèmes!$E188*Listes!$D$65,((Barèmes!$E188*Listes!$B$65)+Listes!$C$65)))))))</f>
        <v/>
      </c>
      <c r="M188" s="92" t="str">
        <f t="shared" si="5"/>
        <v/>
      </c>
      <c r="N188" s="164"/>
    </row>
    <row r="189" spans="1:14" ht="20.100000000000001" customHeight="1" x14ac:dyDescent="0.25">
      <c r="A189" s="38">
        <v>184</v>
      </c>
      <c r="B189" s="135"/>
      <c r="C189" s="135"/>
      <c r="D189" s="135"/>
      <c r="E189" s="135"/>
      <c r="F189" s="135"/>
      <c r="G189" s="111" t="str">
        <f>IF(C189="","",IF(C189="","",(VLOOKUP(C189,Listes!$B$31:$C$35,2,FALSE))))</f>
        <v/>
      </c>
      <c r="H189" s="135" t="str">
        <f t="shared" si="4"/>
        <v/>
      </c>
      <c r="I189" s="92" t="str">
        <f>IF(G189="","",IF(G189="","",(VLOOKUP(G189,Listes!$C$31:$D$35,2,FALSE))))</f>
        <v/>
      </c>
      <c r="J189" s="91" t="str">
        <f>IF($G189="","",IF($C189=Listes!$B$32,IF(Barèmes!$E189&lt;=Listes!$B$53,(Barèmes!$E189*(VLOOKUP(Barèmes!$D189,Listes!$A$54:$E$60,2,FALSE))),IF(Barèmes!$E189&gt;Listes!$E$53,(Barèmes!$E189*(VLOOKUP(Barèmes!$D189,Listes!$A$54:$E$60,5,FALSE))),(Barèmes!$E189*(VLOOKUP(Barèmes!$D189,Listes!$A$54:$E$60,3,FALSE)))+(VLOOKUP(Barèmes!$D189,Listes!$A$54:$E$60,4,FALSE))))))</f>
        <v/>
      </c>
      <c r="K189" s="91" t="str">
        <f>IF($G189="","",IF($C189=Listes!$B$31,IF(Barèmes!$E189&lt;=Listes!$B$42,(Barèmes!$E189*(VLOOKUP(Barèmes!$D189,Listes!$A$43:$E$49,2,FALSE))),IF(Barèmes!$E189&gt;Listes!$D$42,(Barèmes!$E189*(VLOOKUP(Barèmes!$D189,Listes!$A$43:$E$49,5,FALSE))),(Barèmes!$E189*(VLOOKUP(Barèmes!$D189,Listes!$A$43:$E$49,3,FALSE)))+(VLOOKUP(Barèmes!$D189,Listes!$A$43:$E$49,4,FALSE))))))</f>
        <v/>
      </c>
      <c r="L189" s="91" t="str">
        <f>IF($G189="","",IF($C189=Listes!$B$34,Listes!$I$31,IF($C189=Listes!$B$35,(VLOOKUP(Barèmes!$F189,Listes!$E$31:$F$36,2,FALSE)),IF($C189=Listes!$B$33,IF(Barèmes!$E189&lt;=Listes!$A$64,Barèmes!$E189*Listes!$A$65,IF(Barèmes!$E189&gt;Listes!$D$64,Barèmes!$E189*Listes!$D$65,((Barèmes!$E189*Listes!$B$65)+Listes!$C$65)))))))</f>
        <v/>
      </c>
      <c r="M189" s="92" t="str">
        <f t="shared" si="5"/>
        <v/>
      </c>
      <c r="N189" s="164"/>
    </row>
    <row r="190" spans="1:14" ht="20.100000000000001" customHeight="1" x14ac:dyDescent="0.25">
      <c r="A190" s="38">
        <v>185</v>
      </c>
      <c r="B190" s="135"/>
      <c r="C190" s="135"/>
      <c r="D190" s="135"/>
      <c r="E190" s="135"/>
      <c r="F190" s="135"/>
      <c r="G190" s="111" t="str">
        <f>IF(C190="","",IF(C190="","",(VLOOKUP(C190,Listes!$B$31:$C$35,2,FALSE))))</f>
        <v/>
      </c>
      <c r="H190" s="135" t="str">
        <f t="shared" si="4"/>
        <v/>
      </c>
      <c r="I190" s="92" t="str">
        <f>IF(G190="","",IF(G190="","",(VLOOKUP(G190,Listes!$C$31:$D$35,2,FALSE))))</f>
        <v/>
      </c>
      <c r="J190" s="91" t="str">
        <f>IF($G190="","",IF($C190=Listes!$B$32,IF(Barèmes!$E190&lt;=Listes!$B$53,(Barèmes!$E190*(VLOOKUP(Barèmes!$D190,Listes!$A$54:$E$60,2,FALSE))),IF(Barèmes!$E190&gt;Listes!$E$53,(Barèmes!$E190*(VLOOKUP(Barèmes!$D190,Listes!$A$54:$E$60,5,FALSE))),(Barèmes!$E190*(VLOOKUP(Barèmes!$D190,Listes!$A$54:$E$60,3,FALSE)))+(VLOOKUP(Barèmes!$D190,Listes!$A$54:$E$60,4,FALSE))))))</f>
        <v/>
      </c>
      <c r="K190" s="91" t="str">
        <f>IF($G190="","",IF($C190=Listes!$B$31,IF(Barèmes!$E190&lt;=Listes!$B$42,(Barèmes!$E190*(VLOOKUP(Barèmes!$D190,Listes!$A$43:$E$49,2,FALSE))),IF(Barèmes!$E190&gt;Listes!$D$42,(Barèmes!$E190*(VLOOKUP(Barèmes!$D190,Listes!$A$43:$E$49,5,FALSE))),(Barèmes!$E190*(VLOOKUP(Barèmes!$D190,Listes!$A$43:$E$49,3,FALSE)))+(VLOOKUP(Barèmes!$D190,Listes!$A$43:$E$49,4,FALSE))))))</f>
        <v/>
      </c>
      <c r="L190" s="91" t="str">
        <f>IF($G190="","",IF($C190=Listes!$B$34,Listes!$I$31,IF($C190=Listes!$B$35,(VLOOKUP(Barèmes!$F190,Listes!$E$31:$F$36,2,FALSE)),IF($C190=Listes!$B$33,IF(Barèmes!$E190&lt;=Listes!$A$64,Barèmes!$E190*Listes!$A$65,IF(Barèmes!$E190&gt;Listes!$D$64,Barèmes!$E190*Listes!$D$65,((Barèmes!$E190*Listes!$B$65)+Listes!$C$65)))))))</f>
        <v/>
      </c>
      <c r="M190" s="92" t="str">
        <f t="shared" si="5"/>
        <v/>
      </c>
      <c r="N190" s="164"/>
    </row>
    <row r="191" spans="1:14" ht="20.100000000000001" customHeight="1" x14ac:dyDescent="0.25">
      <c r="A191" s="38">
        <v>186</v>
      </c>
      <c r="B191" s="135"/>
      <c r="C191" s="135"/>
      <c r="D191" s="135"/>
      <c r="E191" s="135"/>
      <c r="F191" s="135"/>
      <c r="G191" s="111" t="str">
        <f>IF(C191="","",IF(C191="","",(VLOOKUP(C191,Listes!$B$31:$C$35,2,FALSE))))</f>
        <v/>
      </c>
      <c r="H191" s="135" t="str">
        <f t="shared" si="4"/>
        <v/>
      </c>
      <c r="I191" s="92" t="str">
        <f>IF(G191="","",IF(G191="","",(VLOOKUP(G191,Listes!$C$31:$D$35,2,FALSE))))</f>
        <v/>
      </c>
      <c r="J191" s="91" t="str">
        <f>IF($G191="","",IF($C191=Listes!$B$32,IF(Barèmes!$E191&lt;=Listes!$B$53,(Barèmes!$E191*(VLOOKUP(Barèmes!$D191,Listes!$A$54:$E$60,2,FALSE))),IF(Barèmes!$E191&gt;Listes!$E$53,(Barèmes!$E191*(VLOOKUP(Barèmes!$D191,Listes!$A$54:$E$60,5,FALSE))),(Barèmes!$E191*(VLOOKUP(Barèmes!$D191,Listes!$A$54:$E$60,3,FALSE)))+(VLOOKUP(Barèmes!$D191,Listes!$A$54:$E$60,4,FALSE))))))</f>
        <v/>
      </c>
      <c r="K191" s="91" t="str">
        <f>IF($G191="","",IF($C191=Listes!$B$31,IF(Barèmes!$E191&lt;=Listes!$B$42,(Barèmes!$E191*(VLOOKUP(Barèmes!$D191,Listes!$A$43:$E$49,2,FALSE))),IF(Barèmes!$E191&gt;Listes!$D$42,(Barèmes!$E191*(VLOOKUP(Barèmes!$D191,Listes!$A$43:$E$49,5,FALSE))),(Barèmes!$E191*(VLOOKUP(Barèmes!$D191,Listes!$A$43:$E$49,3,FALSE)))+(VLOOKUP(Barèmes!$D191,Listes!$A$43:$E$49,4,FALSE))))))</f>
        <v/>
      </c>
      <c r="L191" s="91" t="str">
        <f>IF($G191="","",IF($C191=Listes!$B$34,Listes!$I$31,IF($C191=Listes!$B$35,(VLOOKUP(Barèmes!$F191,Listes!$E$31:$F$36,2,FALSE)),IF($C191=Listes!$B$33,IF(Barèmes!$E191&lt;=Listes!$A$64,Barèmes!$E191*Listes!$A$65,IF(Barèmes!$E191&gt;Listes!$D$64,Barèmes!$E191*Listes!$D$65,((Barèmes!$E191*Listes!$B$65)+Listes!$C$65)))))))</f>
        <v/>
      </c>
      <c r="M191" s="92" t="str">
        <f t="shared" si="5"/>
        <v/>
      </c>
      <c r="N191" s="164"/>
    </row>
    <row r="192" spans="1:14" ht="20.100000000000001" customHeight="1" x14ac:dyDescent="0.25">
      <c r="A192" s="38">
        <v>187</v>
      </c>
      <c r="B192" s="135"/>
      <c r="C192" s="135"/>
      <c r="D192" s="135"/>
      <c r="E192" s="135"/>
      <c r="F192" s="135"/>
      <c r="G192" s="111" t="str">
        <f>IF(C192="","",IF(C192="","",(VLOOKUP(C192,Listes!$B$31:$C$35,2,FALSE))))</f>
        <v/>
      </c>
      <c r="H192" s="135" t="str">
        <f t="shared" si="4"/>
        <v/>
      </c>
      <c r="I192" s="92" t="str">
        <f>IF(G192="","",IF(G192="","",(VLOOKUP(G192,Listes!$C$31:$D$35,2,FALSE))))</f>
        <v/>
      </c>
      <c r="J192" s="91" t="str">
        <f>IF($G192="","",IF($C192=Listes!$B$32,IF(Barèmes!$E192&lt;=Listes!$B$53,(Barèmes!$E192*(VLOOKUP(Barèmes!$D192,Listes!$A$54:$E$60,2,FALSE))),IF(Barèmes!$E192&gt;Listes!$E$53,(Barèmes!$E192*(VLOOKUP(Barèmes!$D192,Listes!$A$54:$E$60,5,FALSE))),(Barèmes!$E192*(VLOOKUP(Barèmes!$D192,Listes!$A$54:$E$60,3,FALSE)))+(VLOOKUP(Barèmes!$D192,Listes!$A$54:$E$60,4,FALSE))))))</f>
        <v/>
      </c>
      <c r="K192" s="91" t="str">
        <f>IF($G192="","",IF($C192=Listes!$B$31,IF(Barèmes!$E192&lt;=Listes!$B$42,(Barèmes!$E192*(VLOOKUP(Barèmes!$D192,Listes!$A$43:$E$49,2,FALSE))),IF(Barèmes!$E192&gt;Listes!$D$42,(Barèmes!$E192*(VLOOKUP(Barèmes!$D192,Listes!$A$43:$E$49,5,FALSE))),(Barèmes!$E192*(VLOOKUP(Barèmes!$D192,Listes!$A$43:$E$49,3,FALSE)))+(VLOOKUP(Barèmes!$D192,Listes!$A$43:$E$49,4,FALSE))))))</f>
        <v/>
      </c>
      <c r="L192" s="91" t="str">
        <f>IF($G192="","",IF($C192=Listes!$B$34,Listes!$I$31,IF($C192=Listes!$B$35,(VLOOKUP(Barèmes!$F192,Listes!$E$31:$F$36,2,FALSE)),IF($C192=Listes!$B$33,IF(Barèmes!$E192&lt;=Listes!$A$64,Barèmes!$E192*Listes!$A$65,IF(Barèmes!$E192&gt;Listes!$D$64,Barèmes!$E192*Listes!$D$65,((Barèmes!$E192*Listes!$B$65)+Listes!$C$65)))))))</f>
        <v/>
      </c>
      <c r="M192" s="92" t="str">
        <f t="shared" si="5"/>
        <v/>
      </c>
      <c r="N192" s="164"/>
    </row>
    <row r="193" spans="1:14" ht="20.100000000000001" customHeight="1" x14ac:dyDescent="0.25">
      <c r="A193" s="38">
        <v>188</v>
      </c>
      <c r="B193" s="135"/>
      <c r="C193" s="135"/>
      <c r="D193" s="135"/>
      <c r="E193" s="135"/>
      <c r="F193" s="135"/>
      <c r="G193" s="111" t="str">
        <f>IF(C193="","",IF(C193="","",(VLOOKUP(C193,Listes!$B$31:$C$35,2,FALSE))))</f>
        <v/>
      </c>
      <c r="H193" s="135" t="str">
        <f t="shared" si="4"/>
        <v/>
      </c>
      <c r="I193" s="92" t="str">
        <f>IF(G193="","",IF(G193="","",(VLOOKUP(G193,Listes!$C$31:$D$35,2,FALSE))))</f>
        <v/>
      </c>
      <c r="J193" s="91" t="str">
        <f>IF($G193="","",IF($C193=Listes!$B$32,IF(Barèmes!$E193&lt;=Listes!$B$53,(Barèmes!$E193*(VLOOKUP(Barèmes!$D193,Listes!$A$54:$E$60,2,FALSE))),IF(Barèmes!$E193&gt;Listes!$E$53,(Barèmes!$E193*(VLOOKUP(Barèmes!$D193,Listes!$A$54:$E$60,5,FALSE))),(Barèmes!$E193*(VLOOKUP(Barèmes!$D193,Listes!$A$54:$E$60,3,FALSE)))+(VLOOKUP(Barèmes!$D193,Listes!$A$54:$E$60,4,FALSE))))))</f>
        <v/>
      </c>
      <c r="K193" s="91" t="str">
        <f>IF($G193="","",IF($C193=Listes!$B$31,IF(Barèmes!$E193&lt;=Listes!$B$42,(Barèmes!$E193*(VLOOKUP(Barèmes!$D193,Listes!$A$43:$E$49,2,FALSE))),IF(Barèmes!$E193&gt;Listes!$D$42,(Barèmes!$E193*(VLOOKUP(Barèmes!$D193,Listes!$A$43:$E$49,5,FALSE))),(Barèmes!$E193*(VLOOKUP(Barèmes!$D193,Listes!$A$43:$E$49,3,FALSE)))+(VLOOKUP(Barèmes!$D193,Listes!$A$43:$E$49,4,FALSE))))))</f>
        <v/>
      </c>
      <c r="L193" s="91" t="str">
        <f>IF($G193="","",IF($C193=Listes!$B$34,Listes!$I$31,IF($C193=Listes!$B$35,(VLOOKUP(Barèmes!$F193,Listes!$E$31:$F$36,2,FALSE)),IF($C193=Listes!$B$33,IF(Barèmes!$E193&lt;=Listes!$A$64,Barèmes!$E193*Listes!$A$65,IF(Barèmes!$E193&gt;Listes!$D$64,Barèmes!$E193*Listes!$D$65,((Barèmes!$E193*Listes!$B$65)+Listes!$C$65)))))))</f>
        <v/>
      </c>
      <c r="M193" s="92" t="str">
        <f t="shared" si="5"/>
        <v/>
      </c>
      <c r="N193" s="164"/>
    </row>
    <row r="194" spans="1:14" ht="20.100000000000001" customHeight="1" x14ac:dyDescent="0.25">
      <c r="A194" s="38">
        <v>189</v>
      </c>
      <c r="B194" s="135"/>
      <c r="C194" s="135"/>
      <c r="D194" s="135"/>
      <c r="E194" s="135"/>
      <c r="F194" s="135"/>
      <c r="G194" s="111" t="str">
        <f>IF(C194="","",IF(C194="","",(VLOOKUP(C194,Listes!$B$31:$C$35,2,FALSE))))</f>
        <v/>
      </c>
      <c r="H194" s="135" t="str">
        <f t="shared" si="4"/>
        <v/>
      </c>
      <c r="I194" s="92" t="str">
        <f>IF(G194="","",IF(G194="","",(VLOOKUP(G194,Listes!$C$31:$D$35,2,FALSE))))</f>
        <v/>
      </c>
      <c r="J194" s="91" t="str">
        <f>IF($G194="","",IF($C194=Listes!$B$32,IF(Barèmes!$E194&lt;=Listes!$B$53,(Barèmes!$E194*(VLOOKUP(Barèmes!$D194,Listes!$A$54:$E$60,2,FALSE))),IF(Barèmes!$E194&gt;Listes!$E$53,(Barèmes!$E194*(VLOOKUP(Barèmes!$D194,Listes!$A$54:$E$60,5,FALSE))),(Barèmes!$E194*(VLOOKUP(Barèmes!$D194,Listes!$A$54:$E$60,3,FALSE)))+(VLOOKUP(Barèmes!$D194,Listes!$A$54:$E$60,4,FALSE))))))</f>
        <v/>
      </c>
      <c r="K194" s="91" t="str">
        <f>IF($G194="","",IF($C194=Listes!$B$31,IF(Barèmes!$E194&lt;=Listes!$B$42,(Barèmes!$E194*(VLOOKUP(Barèmes!$D194,Listes!$A$43:$E$49,2,FALSE))),IF(Barèmes!$E194&gt;Listes!$D$42,(Barèmes!$E194*(VLOOKUP(Barèmes!$D194,Listes!$A$43:$E$49,5,FALSE))),(Barèmes!$E194*(VLOOKUP(Barèmes!$D194,Listes!$A$43:$E$49,3,FALSE)))+(VLOOKUP(Barèmes!$D194,Listes!$A$43:$E$49,4,FALSE))))))</f>
        <v/>
      </c>
      <c r="L194" s="91" t="str">
        <f>IF($G194="","",IF($C194=Listes!$B$34,Listes!$I$31,IF($C194=Listes!$B$35,(VLOOKUP(Barèmes!$F194,Listes!$E$31:$F$36,2,FALSE)),IF($C194=Listes!$B$33,IF(Barèmes!$E194&lt;=Listes!$A$64,Barèmes!$E194*Listes!$A$65,IF(Barèmes!$E194&gt;Listes!$D$64,Barèmes!$E194*Listes!$D$65,((Barèmes!$E194*Listes!$B$65)+Listes!$C$65)))))))</f>
        <v/>
      </c>
      <c r="M194" s="92" t="str">
        <f t="shared" si="5"/>
        <v/>
      </c>
      <c r="N194" s="164"/>
    </row>
    <row r="195" spans="1:14" ht="20.100000000000001" customHeight="1" x14ac:dyDescent="0.25">
      <c r="A195" s="38">
        <v>190</v>
      </c>
      <c r="B195" s="135"/>
      <c r="C195" s="135"/>
      <c r="D195" s="135"/>
      <c r="E195" s="135"/>
      <c r="F195" s="135"/>
      <c r="G195" s="111" t="str">
        <f>IF(C195="","",IF(C195="","",(VLOOKUP(C195,Listes!$B$31:$C$35,2,FALSE))))</f>
        <v/>
      </c>
      <c r="H195" s="135" t="str">
        <f t="shared" si="4"/>
        <v/>
      </c>
      <c r="I195" s="92" t="str">
        <f>IF(G195="","",IF(G195="","",(VLOOKUP(G195,Listes!$C$31:$D$35,2,FALSE))))</f>
        <v/>
      </c>
      <c r="J195" s="91" t="str">
        <f>IF($G195="","",IF($C195=Listes!$B$32,IF(Barèmes!$E195&lt;=Listes!$B$53,(Barèmes!$E195*(VLOOKUP(Barèmes!$D195,Listes!$A$54:$E$60,2,FALSE))),IF(Barèmes!$E195&gt;Listes!$E$53,(Barèmes!$E195*(VLOOKUP(Barèmes!$D195,Listes!$A$54:$E$60,5,FALSE))),(Barèmes!$E195*(VLOOKUP(Barèmes!$D195,Listes!$A$54:$E$60,3,FALSE)))+(VLOOKUP(Barèmes!$D195,Listes!$A$54:$E$60,4,FALSE))))))</f>
        <v/>
      </c>
      <c r="K195" s="91" t="str">
        <f>IF($G195="","",IF($C195=Listes!$B$31,IF(Barèmes!$E195&lt;=Listes!$B$42,(Barèmes!$E195*(VLOOKUP(Barèmes!$D195,Listes!$A$43:$E$49,2,FALSE))),IF(Barèmes!$E195&gt;Listes!$D$42,(Barèmes!$E195*(VLOOKUP(Barèmes!$D195,Listes!$A$43:$E$49,5,FALSE))),(Barèmes!$E195*(VLOOKUP(Barèmes!$D195,Listes!$A$43:$E$49,3,FALSE)))+(VLOOKUP(Barèmes!$D195,Listes!$A$43:$E$49,4,FALSE))))))</f>
        <v/>
      </c>
      <c r="L195" s="91" t="str">
        <f>IF($G195="","",IF($C195=Listes!$B$34,Listes!$I$31,IF($C195=Listes!$B$35,(VLOOKUP(Barèmes!$F195,Listes!$E$31:$F$36,2,FALSE)),IF($C195=Listes!$B$33,IF(Barèmes!$E195&lt;=Listes!$A$64,Barèmes!$E195*Listes!$A$65,IF(Barèmes!$E195&gt;Listes!$D$64,Barèmes!$E195*Listes!$D$65,((Barèmes!$E195*Listes!$B$65)+Listes!$C$65)))))))</f>
        <v/>
      </c>
      <c r="M195" s="92" t="str">
        <f t="shared" si="5"/>
        <v/>
      </c>
      <c r="N195" s="164"/>
    </row>
    <row r="196" spans="1:14" ht="20.100000000000001" customHeight="1" x14ac:dyDescent="0.25">
      <c r="A196" s="38">
        <v>191</v>
      </c>
      <c r="B196" s="135"/>
      <c r="C196" s="135"/>
      <c r="D196" s="135"/>
      <c r="E196" s="135"/>
      <c r="F196" s="135"/>
      <c r="G196" s="111" t="str">
        <f>IF(C196="","",IF(C196="","",(VLOOKUP(C196,Listes!$B$31:$C$35,2,FALSE))))</f>
        <v/>
      </c>
      <c r="H196" s="135" t="str">
        <f t="shared" si="4"/>
        <v/>
      </c>
      <c r="I196" s="92" t="str">
        <f>IF(G196="","",IF(G196="","",(VLOOKUP(G196,Listes!$C$31:$D$35,2,FALSE))))</f>
        <v/>
      </c>
      <c r="J196" s="91" t="str">
        <f>IF($G196="","",IF($C196=Listes!$B$32,IF(Barèmes!$E196&lt;=Listes!$B$53,(Barèmes!$E196*(VLOOKUP(Barèmes!$D196,Listes!$A$54:$E$60,2,FALSE))),IF(Barèmes!$E196&gt;Listes!$E$53,(Barèmes!$E196*(VLOOKUP(Barèmes!$D196,Listes!$A$54:$E$60,5,FALSE))),(Barèmes!$E196*(VLOOKUP(Barèmes!$D196,Listes!$A$54:$E$60,3,FALSE)))+(VLOOKUP(Barèmes!$D196,Listes!$A$54:$E$60,4,FALSE))))))</f>
        <v/>
      </c>
      <c r="K196" s="91" t="str">
        <f>IF($G196="","",IF($C196=Listes!$B$31,IF(Barèmes!$E196&lt;=Listes!$B$42,(Barèmes!$E196*(VLOOKUP(Barèmes!$D196,Listes!$A$43:$E$49,2,FALSE))),IF(Barèmes!$E196&gt;Listes!$D$42,(Barèmes!$E196*(VLOOKUP(Barèmes!$D196,Listes!$A$43:$E$49,5,FALSE))),(Barèmes!$E196*(VLOOKUP(Barèmes!$D196,Listes!$A$43:$E$49,3,FALSE)))+(VLOOKUP(Barèmes!$D196,Listes!$A$43:$E$49,4,FALSE))))))</f>
        <v/>
      </c>
      <c r="L196" s="91" t="str">
        <f>IF($G196="","",IF($C196=Listes!$B$34,Listes!$I$31,IF($C196=Listes!$B$35,(VLOOKUP(Barèmes!$F196,Listes!$E$31:$F$36,2,FALSE)),IF($C196=Listes!$B$33,IF(Barèmes!$E196&lt;=Listes!$A$64,Barèmes!$E196*Listes!$A$65,IF(Barèmes!$E196&gt;Listes!$D$64,Barèmes!$E196*Listes!$D$65,((Barèmes!$E196*Listes!$B$65)+Listes!$C$65)))))))</f>
        <v/>
      </c>
      <c r="M196" s="92" t="str">
        <f t="shared" si="5"/>
        <v/>
      </c>
      <c r="N196" s="164"/>
    </row>
    <row r="197" spans="1:14" ht="20.100000000000001" customHeight="1" x14ac:dyDescent="0.25">
      <c r="A197" s="38">
        <v>192</v>
      </c>
      <c r="B197" s="135"/>
      <c r="C197" s="135"/>
      <c r="D197" s="135"/>
      <c r="E197" s="135"/>
      <c r="F197" s="135"/>
      <c r="G197" s="111" t="str">
        <f>IF(C197="","",IF(C197="","",(VLOOKUP(C197,Listes!$B$31:$C$35,2,FALSE))))</f>
        <v/>
      </c>
      <c r="H197" s="135" t="str">
        <f t="shared" si="4"/>
        <v/>
      </c>
      <c r="I197" s="92" t="str">
        <f>IF(G197="","",IF(G197="","",(VLOOKUP(G197,Listes!$C$31:$D$35,2,FALSE))))</f>
        <v/>
      </c>
      <c r="J197" s="91" t="str">
        <f>IF($G197="","",IF($C197=Listes!$B$32,IF(Barèmes!$E197&lt;=Listes!$B$53,(Barèmes!$E197*(VLOOKUP(Barèmes!$D197,Listes!$A$54:$E$60,2,FALSE))),IF(Barèmes!$E197&gt;Listes!$E$53,(Barèmes!$E197*(VLOOKUP(Barèmes!$D197,Listes!$A$54:$E$60,5,FALSE))),(Barèmes!$E197*(VLOOKUP(Barèmes!$D197,Listes!$A$54:$E$60,3,FALSE)))+(VLOOKUP(Barèmes!$D197,Listes!$A$54:$E$60,4,FALSE))))))</f>
        <v/>
      </c>
      <c r="K197" s="91" t="str">
        <f>IF($G197="","",IF($C197=Listes!$B$31,IF(Barèmes!$E197&lt;=Listes!$B$42,(Barèmes!$E197*(VLOOKUP(Barèmes!$D197,Listes!$A$43:$E$49,2,FALSE))),IF(Barèmes!$E197&gt;Listes!$D$42,(Barèmes!$E197*(VLOOKUP(Barèmes!$D197,Listes!$A$43:$E$49,5,FALSE))),(Barèmes!$E197*(VLOOKUP(Barèmes!$D197,Listes!$A$43:$E$49,3,FALSE)))+(VLOOKUP(Barèmes!$D197,Listes!$A$43:$E$49,4,FALSE))))))</f>
        <v/>
      </c>
      <c r="L197" s="91" t="str">
        <f>IF($G197="","",IF($C197=Listes!$B$34,Listes!$I$31,IF($C197=Listes!$B$35,(VLOOKUP(Barèmes!$F197,Listes!$E$31:$F$36,2,FALSE)),IF($C197=Listes!$B$33,IF(Barèmes!$E197&lt;=Listes!$A$64,Barèmes!$E197*Listes!$A$65,IF(Barèmes!$E197&gt;Listes!$D$64,Barèmes!$E197*Listes!$D$65,((Barèmes!$E197*Listes!$B$65)+Listes!$C$65)))))))</f>
        <v/>
      </c>
      <c r="M197" s="92" t="str">
        <f t="shared" si="5"/>
        <v/>
      </c>
      <c r="N197" s="164"/>
    </row>
    <row r="198" spans="1:14" ht="20.100000000000001" customHeight="1" x14ac:dyDescent="0.25">
      <c r="A198" s="38">
        <v>193</v>
      </c>
      <c r="B198" s="135"/>
      <c r="C198" s="135"/>
      <c r="D198" s="135"/>
      <c r="E198" s="135"/>
      <c r="F198" s="135"/>
      <c r="G198" s="111" t="str">
        <f>IF(C198="","",IF(C198="","",(VLOOKUP(C198,Listes!$B$31:$C$35,2,FALSE))))</f>
        <v/>
      </c>
      <c r="H198" s="135" t="str">
        <f t="shared" si="4"/>
        <v/>
      </c>
      <c r="I198" s="92" t="str">
        <f>IF(G198="","",IF(G198="","",(VLOOKUP(G198,Listes!$C$31:$D$35,2,FALSE))))</f>
        <v/>
      </c>
      <c r="J198" s="91" t="str">
        <f>IF($G198="","",IF($C198=Listes!$B$32,IF(Barèmes!$E198&lt;=Listes!$B$53,(Barèmes!$E198*(VLOOKUP(Barèmes!$D198,Listes!$A$54:$E$60,2,FALSE))),IF(Barèmes!$E198&gt;Listes!$E$53,(Barèmes!$E198*(VLOOKUP(Barèmes!$D198,Listes!$A$54:$E$60,5,FALSE))),(Barèmes!$E198*(VLOOKUP(Barèmes!$D198,Listes!$A$54:$E$60,3,FALSE)))+(VLOOKUP(Barèmes!$D198,Listes!$A$54:$E$60,4,FALSE))))))</f>
        <v/>
      </c>
      <c r="K198" s="91" t="str">
        <f>IF($G198="","",IF($C198=Listes!$B$31,IF(Barèmes!$E198&lt;=Listes!$B$42,(Barèmes!$E198*(VLOOKUP(Barèmes!$D198,Listes!$A$43:$E$49,2,FALSE))),IF(Barèmes!$E198&gt;Listes!$D$42,(Barèmes!$E198*(VLOOKUP(Barèmes!$D198,Listes!$A$43:$E$49,5,FALSE))),(Barèmes!$E198*(VLOOKUP(Barèmes!$D198,Listes!$A$43:$E$49,3,FALSE)))+(VLOOKUP(Barèmes!$D198,Listes!$A$43:$E$49,4,FALSE))))))</f>
        <v/>
      </c>
      <c r="L198" s="91" t="str">
        <f>IF($G198="","",IF($C198=Listes!$B$34,Listes!$I$31,IF($C198=Listes!$B$35,(VLOOKUP(Barèmes!$F198,Listes!$E$31:$F$36,2,FALSE)),IF($C198=Listes!$B$33,IF(Barèmes!$E198&lt;=Listes!$A$64,Barèmes!$E198*Listes!$A$65,IF(Barèmes!$E198&gt;Listes!$D$64,Barèmes!$E198*Listes!$D$65,((Barèmes!$E198*Listes!$B$65)+Listes!$C$65)))))))</f>
        <v/>
      </c>
      <c r="M198" s="92" t="str">
        <f t="shared" si="5"/>
        <v/>
      </c>
      <c r="N198" s="164"/>
    </row>
    <row r="199" spans="1:14" ht="20.100000000000001" customHeight="1" x14ac:dyDescent="0.25">
      <c r="A199" s="38">
        <v>194</v>
      </c>
      <c r="B199" s="135"/>
      <c r="C199" s="135"/>
      <c r="D199" s="135"/>
      <c r="E199" s="135"/>
      <c r="F199" s="135"/>
      <c r="G199" s="111" t="str">
        <f>IF(C199="","",IF(C199="","",(VLOOKUP(C199,Listes!$B$31:$C$35,2,FALSE))))</f>
        <v/>
      </c>
      <c r="H199" s="135" t="str">
        <f t="shared" ref="H199:H262" si="6">IF(G199="Frais de déplacement (barèmes kilométriques) ",1,"")</f>
        <v/>
      </c>
      <c r="I199" s="92" t="str">
        <f>IF(G199="","",IF(G199="","",(VLOOKUP(G199,Listes!$C$31:$D$35,2,FALSE))))</f>
        <v/>
      </c>
      <c r="J199" s="91" t="str">
        <f>IF($G199="","",IF($C199=Listes!$B$32,IF(Barèmes!$E199&lt;=Listes!$B$53,(Barèmes!$E199*(VLOOKUP(Barèmes!$D199,Listes!$A$54:$E$60,2,FALSE))),IF(Barèmes!$E199&gt;Listes!$E$53,(Barèmes!$E199*(VLOOKUP(Barèmes!$D199,Listes!$A$54:$E$60,5,FALSE))),(Barèmes!$E199*(VLOOKUP(Barèmes!$D199,Listes!$A$54:$E$60,3,FALSE)))+(VLOOKUP(Barèmes!$D199,Listes!$A$54:$E$60,4,FALSE))))))</f>
        <v/>
      </c>
      <c r="K199" s="91" t="str">
        <f>IF($G199="","",IF($C199=Listes!$B$31,IF(Barèmes!$E199&lt;=Listes!$B$42,(Barèmes!$E199*(VLOOKUP(Barèmes!$D199,Listes!$A$43:$E$49,2,FALSE))),IF(Barèmes!$E199&gt;Listes!$D$42,(Barèmes!$E199*(VLOOKUP(Barèmes!$D199,Listes!$A$43:$E$49,5,FALSE))),(Barèmes!$E199*(VLOOKUP(Barèmes!$D199,Listes!$A$43:$E$49,3,FALSE)))+(VLOOKUP(Barèmes!$D199,Listes!$A$43:$E$49,4,FALSE))))))</f>
        <v/>
      </c>
      <c r="L199" s="91" t="str">
        <f>IF($G199="","",IF($C199=Listes!$B$34,Listes!$I$31,IF($C199=Listes!$B$35,(VLOOKUP(Barèmes!$F199,Listes!$E$31:$F$36,2,FALSE)),IF($C199=Listes!$B$33,IF(Barèmes!$E199&lt;=Listes!$A$64,Barèmes!$E199*Listes!$A$65,IF(Barèmes!$E199&gt;Listes!$D$64,Barèmes!$E199*Listes!$D$65,((Barèmes!$E199*Listes!$B$65)+Listes!$C$65)))))))</f>
        <v/>
      </c>
      <c r="M199" s="92" t="str">
        <f t="shared" ref="M199:M262" si="7">IF($H199="","",($L199+$K199+$J199)*$H199)</f>
        <v/>
      </c>
      <c r="N199" s="164"/>
    </row>
    <row r="200" spans="1:14" ht="20.100000000000001" customHeight="1" x14ac:dyDescent="0.25">
      <c r="A200" s="38">
        <v>195</v>
      </c>
      <c r="B200" s="135"/>
      <c r="C200" s="135"/>
      <c r="D200" s="135"/>
      <c r="E200" s="135"/>
      <c r="F200" s="135"/>
      <c r="G200" s="111" t="str">
        <f>IF(C200="","",IF(C200="","",(VLOOKUP(C200,Listes!$B$31:$C$35,2,FALSE))))</f>
        <v/>
      </c>
      <c r="H200" s="135" t="str">
        <f t="shared" si="6"/>
        <v/>
      </c>
      <c r="I200" s="92" t="str">
        <f>IF(G200="","",IF(G200="","",(VLOOKUP(G200,Listes!$C$31:$D$35,2,FALSE))))</f>
        <v/>
      </c>
      <c r="J200" s="91" t="str">
        <f>IF($G200="","",IF($C200=Listes!$B$32,IF(Barèmes!$E200&lt;=Listes!$B$53,(Barèmes!$E200*(VLOOKUP(Barèmes!$D200,Listes!$A$54:$E$60,2,FALSE))),IF(Barèmes!$E200&gt;Listes!$E$53,(Barèmes!$E200*(VLOOKUP(Barèmes!$D200,Listes!$A$54:$E$60,5,FALSE))),(Barèmes!$E200*(VLOOKUP(Barèmes!$D200,Listes!$A$54:$E$60,3,FALSE)))+(VLOOKUP(Barèmes!$D200,Listes!$A$54:$E$60,4,FALSE))))))</f>
        <v/>
      </c>
      <c r="K200" s="91" t="str">
        <f>IF($G200="","",IF($C200=Listes!$B$31,IF(Barèmes!$E200&lt;=Listes!$B$42,(Barèmes!$E200*(VLOOKUP(Barèmes!$D200,Listes!$A$43:$E$49,2,FALSE))),IF(Barèmes!$E200&gt;Listes!$D$42,(Barèmes!$E200*(VLOOKUP(Barèmes!$D200,Listes!$A$43:$E$49,5,FALSE))),(Barèmes!$E200*(VLOOKUP(Barèmes!$D200,Listes!$A$43:$E$49,3,FALSE)))+(VLOOKUP(Barèmes!$D200,Listes!$A$43:$E$49,4,FALSE))))))</f>
        <v/>
      </c>
      <c r="L200" s="91" t="str">
        <f>IF($G200="","",IF($C200=Listes!$B$34,Listes!$I$31,IF($C200=Listes!$B$35,(VLOOKUP(Barèmes!$F200,Listes!$E$31:$F$36,2,FALSE)),IF($C200=Listes!$B$33,IF(Barèmes!$E200&lt;=Listes!$A$64,Barèmes!$E200*Listes!$A$65,IF(Barèmes!$E200&gt;Listes!$D$64,Barèmes!$E200*Listes!$D$65,((Barèmes!$E200*Listes!$B$65)+Listes!$C$65)))))))</f>
        <v/>
      </c>
      <c r="M200" s="92" t="str">
        <f t="shared" si="7"/>
        <v/>
      </c>
      <c r="N200" s="164"/>
    </row>
    <row r="201" spans="1:14" ht="20.100000000000001" customHeight="1" x14ac:dyDescent="0.25">
      <c r="A201" s="38">
        <v>196</v>
      </c>
      <c r="B201" s="135"/>
      <c r="C201" s="135"/>
      <c r="D201" s="135"/>
      <c r="E201" s="135"/>
      <c r="F201" s="135"/>
      <c r="G201" s="111" t="str">
        <f>IF(C201="","",IF(C201="","",(VLOOKUP(C201,Listes!$B$31:$C$35,2,FALSE))))</f>
        <v/>
      </c>
      <c r="H201" s="135" t="str">
        <f t="shared" si="6"/>
        <v/>
      </c>
      <c r="I201" s="92" t="str">
        <f>IF(G201="","",IF(G201="","",(VLOOKUP(G201,Listes!$C$31:$D$35,2,FALSE))))</f>
        <v/>
      </c>
      <c r="J201" s="91" t="str">
        <f>IF($G201="","",IF($C201=Listes!$B$32,IF(Barèmes!$E201&lt;=Listes!$B$53,(Barèmes!$E201*(VLOOKUP(Barèmes!$D201,Listes!$A$54:$E$60,2,FALSE))),IF(Barèmes!$E201&gt;Listes!$E$53,(Barèmes!$E201*(VLOOKUP(Barèmes!$D201,Listes!$A$54:$E$60,5,FALSE))),(Barèmes!$E201*(VLOOKUP(Barèmes!$D201,Listes!$A$54:$E$60,3,FALSE)))+(VLOOKUP(Barèmes!$D201,Listes!$A$54:$E$60,4,FALSE))))))</f>
        <v/>
      </c>
      <c r="K201" s="91" t="str">
        <f>IF($G201="","",IF($C201=Listes!$B$31,IF(Barèmes!$E201&lt;=Listes!$B$42,(Barèmes!$E201*(VLOOKUP(Barèmes!$D201,Listes!$A$43:$E$49,2,FALSE))),IF(Barèmes!$E201&gt;Listes!$D$42,(Barèmes!$E201*(VLOOKUP(Barèmes!$D201,Listes!$A$43:$E$49,5,FALSE))),(Barèmes!$E201*(VLOOKUP(Barèmes!$D201,Listes!$A$43:$E$49,3,FALSE)))+(VLOOKUP(Barèmes!$D201,Listes!$A$43:$E$49,4,FALSE))))))</f>
        <v/>
      </c>
      <c r="L201" s="91" t="str">
        <f>IF($G201="","",IF($C201=Listes!$B$34,Listes!$I$31,IF($C201=Listes!$B$35,(VLOOKUP(Barèmes!$F201,Listes!$E$31:$F$36,2,FALSE)),IF($C201=Listes!$B$33,IF(Barèmes!$E201&lt;=Listes!$A$64,Barèmes!$E201*Listes!$A$65,IF(Barèmes!$E201&gt;Listes!$D$64,Barèmes!$E201*Listes!$D$65,((Barèmes!$E201*Listes!$B$65)+Listes!$C$65)))))))</f>
        <v/>
      </c>
      <c r="M201" s="92" t="str">
        <f t="shared" si="7"/>
        <v/>
      </c>
      <c r="N201" s="164"/>
    </row>
    <row r="202" spans="1:14" ht="20.100000000000001" customHeight="1" x14ac:dyDescent="0.25">
      <c r="A202" s="38">
        <v>197</v>
      </c>
      <c r="B202" s="135"/>
      <c r="C202" s="135"/>
      <c r="D202" s="135"/>
      <c r="E202" s="135"/>
      <c r="F202" s="135"/>
      <c r="G202" s="111" t="str">
        <f>IF(C202="","",IF(C202="","",(VLOOKUP(C202,Listes!$B$31:$C$35,2,FALSE))))</f>
        <v/>
      </c>
      <c r="H202" s="135" t="str">
        <f t="shared" si="6"/>
        <v/>
      </c>
      <c r="I202" s="92" t="str">
        <f>IF(G202="","",IF(G202="","",(VLOOKUP(G202,Listes!$C$31:$D$35,2,FALSE))))</f>
        <v/>
      </c>
      <c r="J202" s="91" t="str">
        <f>IF($G202="","",IF($C202=Listes!$B$32,IF(Barèmes!$E202&lt;=Listes!$B$53,(Barèmes!$E202*(VLOOKUP(Barèmes!$D202,Listes!$A$54:$E$60,2,FALSE))),IF(Barèmes!$E202&gt;Listes!$E$53,(Barèmes!$E202*(VLOOKUP(Barèmes!$D202,Listes!$A$54:$E$60,5,FALSE))),(Barèmes!$E202*(VLOOKUP(Barèmes!$D202,Listes!$A$54:$E$60,3,FALSE)))+(VLOOKUP(Barèmes!$D202,Listes!$A$54:$E$60,4,FALSE))))))</f>
        <v/>
      </c>
      <c r="K202" s="91" t="str">
        <f>IF($G202="","",IF($C202=Listes!$B$31,IF(Barèmes!$E202&lt;=Listes!$B$42,(Barèmes!$E202*(VLOOKUP(Barèmes!$D202,Listes!$A$43:$E$49,2,FALSE))),IF(Barèmes!$E202&gt;Listes!$D$42,(Barèmes!$E202*(VLOOKUP(Barèmes!$D202,Listes!$A$43:$E$49,5,FALSE))),(Barèmes!$E202*(VLOOKUP(Barèmes!$D202,Listes!$A$43:$E$49,3,FALSE)))+(VLOOKUP(Barèmes!$D202,Listes!$A$43:$E$49,4,FALSE))))))</f>
        <v/>
      </c>
      <c r="L202" s="91" t="str">
        <f>IF($G202="","",IF($C202=Listes!$B$34,Listes!$I$31,IF($C202=Listes!$B$35,(VLOOKUP(Barèmes!$F202,Listes!$E$31:$F$36,2,FALSE)),IF($C202=Listes!$B$33,IF(Barèmes!$E202&lt;=Listes!$A$64,Barèmes!$E202*Listes!$A$65,IF(Barèmes!$E202&gt;Listes!$D$64,Barèmes!$E202*Listes!$D$65,((Barèmes!$E202*Listes!$B$65)+Listes!$C$65)))))))</f>
        <v/>
      </c>
      <c r="M202" s="92" t="str">
        <f t="shared" si="7"/>
        <v/>
      </c>
      <c r="N202" s="164"/>
    </row>
    <row r="203" spans="1:14" ht="20.100000000000001" customHeight="1" x14ac:dyDescent="0.25">
      <c r="A203" s="38">
        <v>198</v>
      </c>
      <c r="B203" s="135"/>
      <c r="C203" s="135"/>
      <c r="D203" s="135"/>
      <c r="E203" s="135"/>
      <c r="F203" s="135"/>
      <c r="G203" s="111" t="str">
        <f>IF(C203="","",IF(C203="","",(VLOOKUP(C203,Listes!$B$31:$C$35,2,FALSE))))</f>
        <v/>
      </c>
      <c r="H203" s="135" t="str">
        <f t="shared" si="6"/>
        <v/>
      </c>
      <c r="I203" s="92" t="str">
        <f>IF(G203="","",IF(G203="","",(VLOOKUP(G203,Listes!$C$31:$D$35,2,FALSE))))</f>
        <v/>
      </c>
      <c r="J203" s="91" t="str">
        <f>IF($G203="","",IF($C203=Listes!$B$32,IF(Barèmes!$E203&lt;=Listes!$B$53,(Barèmes!$E203*(VLOOKUP(Barèmes!$D203,Listes!$A$54:$E$60,2,FALSE))),IF(Barèmes!$E203&gt;Listes!$E$53,(Barèmes!$E203*(VLOOKUP(Barèmes!$D203,Listes!$A$54:$E$60,5,FALSE))),(Barèmes!$E203*(VLOOKUP(Barèmes!$D203,Listes!$A$54:$E$60,3,FALSE)))+(VLOOKUP(Barèmes!$D203,Listes!$A$54:$E$60,4,FALSE))))))</f>
        <v/>
      </c>
      <c r="K203" s="91" t="str">
        <f>IF($G203="","",IF($C203=Listes!$B$31,IF(Barèmes!$E203&lt;=Listes!$B$42,(Barèmes!$E203*(VLOOKUP(Barèmes!$D203,Listes!$A$43:$E$49,2,FALSE))),IF(Barèmes!$E203&gt;Listes!$D$42,(Barèmes!$E203*(VLOOKUP(Barèmes!$D203,Listes!$A$43:$E$49,5,FALSE))),(Barèmes!$E203*(VLOOKUP(Barèmes!$D203,Listes!$A$43:$E$49,3,FALSE)))+(VLOOKUP(Barèmes!$D203,Listes!$A$43:$E$49,4,FALSE))))))</f>
        <v/>
      </c>
      <c r="L203" s="91" t="str">
        <f>IF($G203="","",IF($C203=Listes!$B$34,Listes!$I$31,IF($C203=Listes!$B$35,(VLOOKUP(Barèmes!$F203,Listes!$E$31:$F$36,2,FALSE)),IF($C203=Listes!$B$33,IF(Barèmes!$E203&lt;=Listes!$A$64,Barèmes!$E203*Listes!$A$65,IF(Barèmes!$E203&gt;Listes!$D$64,Barèmes!$E203*Listes!$D$65,((Barèmes!$E203*Listes!$B$65)+Listes!$C$65)))))))</f>
        <v/>
      </c>
      <c r="M203" s="92" t="str">
        <f t="shared" si="7"/>
        <v/>
      </c>
      <c r="N203" s="164"/>
    </row>
    <row r="204" spans="1:14" ht="20.100000000000001" customHeight="1" x14ac:dyDescent="0.25">
      <c r="A204" s="38">
        <v>199</v>
      </c>
      <c r="B204" s="135"/>
      <c r="C204" s="135"/>
      <c r="D204" s="135"/>
      <c r="E204" s="135"/>
      <c r="F204" s="135"/>
      <c r="G204" s="111" t="str">
        <f>IF(C204="","",IF(C204="","",(VLOOKUP(C204,Listes!$B$31:$C$35,2,FALSE))))</f>
        <v/>
      </c>
      <c r="H204" s="135" t="str">
        <f t="shared" si="6"/>
        <v/>
      </c>
      <c r="I204" s="92" t="str">
        <f>IF(G204="","",IF(G204="","",(VLOOKUP(G204,Listes!$C$31:$D$35,2,FALSE))))</f>
        <v/>
      </c>
      <c r="J204" s="91" t="str">
        <f>IF($G204="","",IF($C204=Listes!$B$32,IF(Barèmes!$E204&lt;=Listes!$B$53,(Barèmes!$E204*(VLOOKUP(Barèmes!$D204,Listes!$A$54:$E$60,2,FALSE))),IF(Barèmes!$E204&gt;Listes!$E$53,(Barèmes!$E204*(VLOOKUP(Barèmes!$D204,Listes!$A$54:$E$60,5,FALSE))),(Barèmes!$E204*(VLOOKUP(Barèmes!$D204,Listes!$A$54:$E$60,3,FALSE)))+(VLOOKUP(Barèmes!$D204,Listes!$A$54:$E$60,4,FALSE))))))</f>
        <v/>
      </c>
      <c r="K204" s="91" t="str">
        <f>IF($G204="","",IF($C204=Listes!$B$31,IF(Barèmes!$E204&lt;=Listes!$B$42,(Barèmes!$E204*(VLOOKUP(Barèmes!$D204,Listes!$A$43:$E$49,2,FALSE))),IF(Barèmes!$E204&gt;Listes!$D$42,(Barèmes!$E204*(VLOOKUP(Barèmes!$D204,Listes!$A$43:$E$49,5,FALSE))),(Barèmes!$E204*(VLOOKUP(Barèmes!$D204,Listes!$A$43:$E$49,3,FALSE)))+(VLOOKUP(Barèmes!$D204,Listes!$A$43:$E$49,4,FALSE))))))</f>
        <v/>
      </c>
      <c r="L204" s="91" t="str">
        <f>IF($G204="","",IF($C204=Listes!$B$34,Listes!$I$31,IF($C204=Listes!$B$35,(VLOOKUP(Barèmes!$F204,Listes!$E$31:$F$36,2,FALSE)),IF($C204=Listes!$B$33,IF(Barèmes!$E204&lt;=Listes!$A$64,Barèmes!$E204*Listes!$A$65,IF(Barèmes!$E204&gt;Listes!$D$64,Barèmes!$E204*Listes!$D$65,((Barèmes!$E204*Listes!$B$65)+Listes!$C$65)))))))</f>
        <v/>
      </c>
      <c r="M204" s="92" t="str">
        <f t="shared" si="7"/>
        <v/>
      </c>
      <c r="N204" s="164"/>
    </row>
    <row r="205" spans="1:14" ht="20.100000000000001" customHeight="1" x14ac:dyDescent="0.25">
      <c r="A205" s="38">
        <v>200</v>
      </c>
      <c r="B205" s="135"/>
      <c r="C205" s="135"/>
      <c r="D205" s="135"/>
      <c r="E205" s="135"/>
      <c r="F205" s="135"/>
      <c r="G205" s="111" t="str">
        <f>IF(C205="","",IF(C205="","",(VLOOKUP(C205,Listes!$B$31:$C$35,2,FALSE))))</f>
        <v/>
      </c>
      <c r="H205" s="135" t="str">
        <f t="shared" si="6"/>
        <v/>
      </c>
      <c r="I205" s="92" t="str">
        <f>IF(G205="","",IF(G205="","",(VLOOKUP(G205,Listes!$C$31:$D$35,2,FALSE))))</f>
        <v/>
      </c>
      <c r="J205" s="91" t="str">
        <f>IF($G205="","",IF($C205=Listes!$B$32,IF(Barèmes!$E205&lt;=Listes!$B$53,(Barèmes!$E205*(VLOOKUP(Barèmes!$D205,Listes!$A$54:$E$60,2,FALSE))),IF(Barèmes!$E205&gt;Listes!$E$53,(Barèmes!$E205*(VLOOKUP(Barèmes!$D205,Listes!$A$54:$E$60,5,FALSE))),(Barèmes!$E205*(VLOOKUP(Barèmes!$D205,Listes!$A$54:$E$60,3,FALSE)))+(VLOOKUP(Barèmes!$D205,Listes!$A$54:$E$60,4,FALSE))))))</f>
        <v/>
      </c>
      <c r="K205" s="91" t="str">
        <f>IF($G205="","",IF($C205=Listes!$B$31,IF(Barèmes!$E205&lt;=Listes!$B$42,(Barèmes!$E205*(VLOOKUP(Barèmes!$D205,Listes!$A$43:$E$49,2,FALSE))),IF(Barèmes!$E205&gt;Listes!$D$42,(Barèmes!$E205*(VLOOKUP(Barèmes!$D205,Listes!$A$43:$E$49,5,FALSE))),(Barèmes!$E205*(VLOOKUP(Barèmes!$D205,Listes!$A$43:$E$49,3,FALSE)))+(VLOOKUP(Barèmes!$D205,Listes!$A$43:$E$49,4,FALSE))))))</f>
        <v/>
      </c>
      <c r="L205" s="91" t="str">
        <f>IF($G205="","",IF($C205=Listes!$B$34,Listes!$I$31,IF($C205=Listes!$B$35,(VLOOKUP(Barèmes!$F205,Listes!$E$31:$F$36,2,FALSE)),IF($C205=Listes!$B$33,IF(Barèmes!$E205&lt;=Listes!$A$64,Barèmes!$E205*Listes!$A$65,IF(Barèmes!$E205&gt;Listes!$D$64,Barèmes!$E205*Listes!$D$65,((Barèmes!$E205*Listes!$B$65)+Listes!$C$65)))))))</f>
        <v/>
      </c>
      <c r="M205" s="92" t="str">
        <f t="shared" si="7"/>
        <v/>
      </c>
      <c r="N205" s="164"/>
    </row>
    <row r="206" spans="1:14" ht="20.100000000000001" customHeight="1" x14ac:dyDescent="0.25">
      <c r="A206" s="38">
        <v>201</v>
      </c>
      <c r="B206" s="135"/>
      <c r="C206" s="135"/>
      <c r="D206" s="135"/>
      <c r="E206" s="135"/>
      <c r="F206" s="135"/>
      <c r="G206" s="111" t="str">
        <f>IF(C206="","",IF(C206="","",(VLOOKUP(C206,Listes!$B$31:$C$35,2,FALSE))))</f>
        <v/>
      </c>
      <c r="H206" s="135" t="str">
        <f t="shared" si="6"/>
        <v/>
      </c>
      <c r="I206" s="92" t="str">
        <f>IF(G206="","",IF(G206="","",(VLOOKUP(G206,Listes!$C$31:$D$35,2,FALSE))))</f>
        <v/>
      </c>
      <c r="J206" s="91" t="str">
        <f>IF($G206="","",IF($C206=Listes!$B$32,IF(Barèmes!$E206&lt;=Listes!$B$53,(Barèmes!$E206*(VLOOKUP(Barèmes!$D206,Listes!$A$54:$E$60,2,FALSE))),IF(Barèmes!$E206&gt;Listes!$E$53,(Barèmes!$E206*(VLOOKUP(Barèmes!$D206,Listes!$A$54:$E$60,5,FALSE))),(Barèmes!$E206*(VLOOKUP(Barèmes!$D206,Listes!$A$54:$E$60,3,FALSE)))+(VLOOKUP(Barèmes!$D206,Listes!$A$54:$E$60,4,FALSE))))))</f>
        <v/>
      </c>
      <c r="K206" s="91" t="str">
        <f>IF($G206="","",IF($C206=Listes!$B$31,IF(Barèmes!$E206&lt;=Listes!$B$42,(Barèmes!$E206*(VLOOKUP(Barèmes!$D206,Listes!$A$43:$E$49,2,FALSE))),IF(Barèmes!$E206&gt;Listes!$D$42,(Barèmes!$E206*(VLOOKUP(Barèmes!$D206,Listes!$A$43:$E$49,5,FALSE))),(Barèmes!$E206*(VLOOKUP(Barèmes!$D206,Listes!$A$43:$E$49,3,FALSE)))+(VLOOKUP(Barèmes!$D206,Listes!$A$43:$E$49,4,FALSE))))))</f>
        <v/>
      </c>
      <c r="L206" s="91" t="str">
        <f>IF($G206="","",IF($C206=Listes!$B$34,Listes!$I$31,IF($C206=Listes!$B$35,(VLOOKUP(Barèmes!$F206,Listes!$E$31:$F$36,2,FALSE)),IF($C206=Listes!$B$33,IF(Barèmes!$E206&lt;=Listes!$A$64,Barèmes!$E206*Listes!$A$65,IF(Barèmes!$E206&gt;Listes!$D$64,Barèmes!$E206*Listes!$D$65,((Barèmes!$E206*Listes!$B$65)+Listes!$C$65)))))))</f>
        <v/>
      </c>
      <c r="M206" s="92" t="str">
        <f t="shared" si="7"/>
        <v/>
      </c>
      <c r="N206" s="164"/>
    </row>
    <row r="207" spans="1:14" ht="20.100000000000001" customHeight="1" x14ac:dyDescent="0.25">
      <c r="A207" s="38">
        <v>202</v>
      </c>
      <c r="B207" s="135"/>
      <c r="C207" s="135"/>
      <c r="D207" s="135"/>
      <c r="E207" s="135"/>
      <c r="F207" s="135"/>
      <c r="G207" s="111" t="str">
        <f>IF(C207="","",IF(C207="","",(VLOOKUP(C207,Listes!$B$31:$C$35,2,FALSE))))</f>
        <v/>
      </c>
      <c r="H207" s="135" t="str">
        <f t="shared" si="6"/>
        <v/>
      </c>
      <c r="I207" s="92" t="str">
        <f>IF(G207="","",IF(G207="","",(VLOOKUP(G207,Listes!$C$31:$D$35,2,FALSE))))</f>
        <v/>
      </c>
      <c r="J207" s="91" t="str">
        <f>IF($G207="","",IF($C207=Listes!$B$32,IF(Barèmes!$E207&lt;=Listes!$B$53,(Barèmes!$E207*(VLOOKUP(Barèmes!$D207,Listes!$A$54:$E$60,2,FALSE))),IF(Barèmes!$E207&gt;Listes!$E$53,(Barèmes!$E207*(VLOOKUP(Barèmes!$D207,Listes!$A$54:$E$60,5,FALSE))),(Barèmes!$E207*(VLOOKUP(Barèmes!$D207,Listes!$A$54:$E$60,3,FALSE)))+(VLOOKUP(Barèmes!$D207,Listes!$A$54:$E$60,4,FALSE))))))</f>
        <v/>
      </c>
      <c r="K207" s="91" t="str">
        <f>IF($G207="","",IF($C207=Listes!$B$31,IF(Barèmes!$E207&lt;=Listes!$B$42,(Barèmes!$E207*(VLOOKUP(Barèmes!$D207,Listes!$A$43:$E$49,2,FALSE))),IF(Barèmes!$E207&gt;Listes!$D$42,(Barèmes!$E207*(VLOOKUP(Barèmes!$D207,Listes!$A$43:$E$49,5,FALSE))),(Barèmes!$E207*(VLOOKUP(Barèmes!$D207,Listes!$A$43:$E$49,3,FALSE)))+(VLOOKUP(Barèmes!$D207,Listes!$A$43:$E$49,4,FALSE))))))</f>
        <v/>
      </c>
      <c r="L207" s="91" t="str">
        <f>IF($G207="","",IF($C207=Listes!$B$34,Listes!$I$31,IF($C207=Listes!$B$35,(VLOOKUP(Barèmes!$F207,Listes!$E$31:$F$36,2,FALSE)),IF($C207=Listes!$B$33,IF(Barèmes!$E207&lt;=Listes!$A$64,Barèmes!$E207*Listes!$A$65,IF(Barèmes!$E207&gt;Listes!$D$64,Barèmes!$E207*Listes!$D$65,((Barèmes!$E207*Listes!$B$65)+Listes!$C$65)))))))</f>
        <v/>
      </c>
      <c r="M207" s="92" t="str">
        <f t="shared" si="7"/>
        <v/>
      </c>
      <c r="N207" s="164"/>
    </row>
    <row r="208" spans="1:14" ht="20.100000000000001" customHeight="1" x14ac:dyDescent="0.25">
      <c r="A208" s="38">
        <v>203</v>
      </c>
      <c r="B208" s="135"/>
      <c r="C208" s="135"/>
      <c r="D208" s="135"/>
      <c r="E208" s="135"/>
      <c r="F208" s="135"/>
      <c r="G208" s="111" t="str">
        <f>IF(C208="","",IF(C208="","",(VLOOKUP(C208,Listes!$B$31:$C$35,2,FALSE))))</f>
        <v/>
      </c>
      <c r="H208" s="135" t="str">
        <f t="shared" si="6"/>
        <v/>
      </c>
      <c r="I208" s="92" t="str">
        <f>IF(G208="","",IF(G208="","",(VLOOKUP(G208,Listes!$C$31:$D$35,2,FALSE))))</f>
        <v/>
      </c>
      <c r="J208" s="91" t="str">
        <f>IF($G208="","",IF($C208=Listes!$B$32,IF(Barèmes!$E208&lt;=Listes!$B$53,(Barèmes!$E208*(VLOOKUP(Barèmes!$D208,Listes!$A$54:$E$60,2,FALSE))),IF(Barèmes!$E208&gt;Listes!$E$53,(Barèmes!$E208*(VLOOKUP(Barèmes!$D208,Listes!$A$54:$E$60,5,FALSE))),(Barèmes!$E208*(VLOOKUP(Barèmes!$D208,Listes!$A$54:$E$60,3,FALSE)))+(VLOOKUP(Barèmes!$D208,Listes!$A$54:$E$60,4,FALSE))))))</f>
        <v/>
      </c>
      <c r="K208" s="91" t="str">
        <f>IF($G208="","",IF($C208=Listes!$B$31,IF(Barèmes!$E208&lt;=Listes!$B$42,(Barèmes!$E208*(VLOOKUP(Barèmes!$D208,Listes!$A$43:$E$49,2,FALSE))),IF(Barèmes!$E208&gt;Listes!$D$42,(Barèmes!$E208*(VLOOKUP(Barèmes!$D208,Listes!$A$43:$E$49,5,FALSE))),(Barèmes!$E208*(VLOOKUP(Barèmes!$D208,Listes!$A$43:$E$49,3,FALSE)))+(VLOOKUP(Barèmes!$D208,Listes!$A$43:$E$49,4,FALSE))))))</f>
        <v/>
      </c>
      <c r="L208" s="91" t="str">
        <f>IF($G208="","",IF($C208=Listes!$B$34,Listes!$I$31,IF($C208=Listes!$B$35,(VLOOKUP(Barèmes!$F208,Listes!$E$31:$F$36,2,FALSE)),IF($C208=Listes!$B$33,IF(Barèmes!$E208&lt;=Listes!$A$64,Barèmes!$E208*Listes!$A$65,IF(Barèmes!$E208&gt;Listes!$D$64,Barèmes!$E208*Listes!$D$65,((Barèmes!$E208*Listes!$B$65)+Listes!$C$65)))))))</f>
        <v/>
      </c>
      <c r="M208" s="92" t="str">
        <f t="shared" si="7"/>
        <v/>
      </c>
      <c r="N208" s="164"/>
    </row>
    <row r="209" spans="1:14" ht="20.100000000000001" customHeight="1" x14ac:dyDescent="0.25">
      <c r="A209" s="38">
        <v>204</v>
      </c>
      <c r="B209" s="135"/>
      <c r="C209" s="135"/>
      <c r="D209" s="135"/>
      <c r="E209" s="135"/>
      <c r="F209" s="135"/>
      <c r="G209" s="111" t="str">
        <f>IF(C209="","",IF(C209="","",(VLOOKUP(C209,Listes!$B$31:$C$35,2,FALSE))))</f>
        <v/>
      </c>
      <c r="H209" s="135" t="str">
        <f t="shared" si="6"/>
        <v/>
      </c>
      <c r="I209" s="92" t="str">
        <f>IF(G209="","",IF(G209="","",(VLOOKUP(G209,Listes!$C$31:$D$35,2,FALSE))))</f>
        <v/>
      </c>
      <c r="J209" s="91" t="str">
        <f>IF($G209="","",IF($C209=Listes!$B$32,IF(Barèmes!$E209&lt;=Listes!$B$53,(Barèmes!$E209*(VLOOKUP(Barèmes!$D209,Listes!$A$54:$E$60,2,FALSE))),IF(Barèmes!$E209&gt;Listes!$E$53,(Barèmes!$E209*(VLOOKUP(Barèmes!$D209,Listes!$A$54:$E$60,5,FALSE))),(Barèmes!$E209*(VLOOKUP(Barèmes!$D209,Listes!$A$54:$E$60,3,FALSE)))+(VLOOKUP(Barèmes!$D209,Listes!$A$54:$E$60,4,FALSE))))))</f>
        <v/>
      </c>
      <c r="K209" s="91" t="str">
        <f>IF($G209="","",IF($C209=Listes!$B$31,IF(Barèmes!$E209&lt;=Listes!$B$42,(Barèmes!$E209*(VLOOKUP(Barèmes!$D209,Listes!$A$43:$E$49,2,FALSE))),IF(Barèmes!$E209&gt;Listes!$D$42,(Barèmes!$E209*(VLOOKUP(Barèmes!$D209,Listes!$A$43:$E$49,5,FALSE))),(Barèmes!$E209*(VLOOKUP(Barèmes!$D209,Listes!$A$43:$E$49,3,FALSE)))+(VLOOKUP(Barèmes!$D209,Listes!$A$43:$E$49,4,FALSE))))))</f>
        <v/>
      </c>
      <c r="L209" s="91" t="str">
        <f>IF($G209="","",IF($C209=Listes!$B$34,Listes!$I$31,IF($C209=Listes!$B$35,(VLOOKUP(Barèmes!$F209,Listes!$E$31:$F$36,2,FALSE)),IF($C209=Listes!$B$33,IF(Barèmes!$E209&lt;=Listes!$A$64,Barèmes!$E209*Listes!$A$65,IF(Barèmes!$E209&gt;Listes!$D$64,Barèmes!$E209*Listes!$D$65,((Barèmes!$E209*Listes!$B$65)+Listes!$C$65)))))))</f>
        <v/>
      </c>
      <c r="M209" s="92" t="str">
        <f t="shared" si="7"/>
        <v/>
      </c>
      <c r="N209" s="164"/>
    </row>
    <row r="210" spans="1:14" ht="20.100000000000001" customHeight="1" x14ac:dyDescent="0.25">
      <c r="A210" s="38">
        <v>205</v>
      </c>
      <c r="B210" s="135"/>
      <c r="C210" s="135"/>
      <c r="D210" s="135"/>
      <c r="E210" s="135"/>
      <c r="F210" s="135"/>
      <c r="G210" s="111" t="str">
        <f>IF(C210="","",IF(C210="","",(VLOOKUP(C210,Listes!$B$31:$C$35,2,FALSE))))</f>
        <v/>
      </c>
      <c r="H210" s="135" t="str">
        <f t="shared" si="6"/>
        <v/>
      </c>
      <c r="I210" s="92" t="str">
        <f>IF(G210="","",IF(G210="","",(VLOOKUP(G210,Listes!$C$31:$D$35,2,FALSE))))</f>
        <v/>
      </c>
      <c r="J210" s="91" t="str">
        <f>IF($G210="","",IF($C210=Listes!$B$32,IF(Barèmes!$E210&lt;=Listes!$B$53,(Barèmes!$E210*(VLOOKUP(Barèmes!$D210,Listes!$A$54:$E$60,2,FALSE))),IF(Barèmes!$E210&gt;Listes!$E$53,(Barèmes!$E210*(VLOOKUP(Barèmes!$D210,Listes!$A$54:$E$60,5,FALSE))),(Barèmes!$E210*(VLOOKUP(Barèmes!$D210,Listes!$A$54:$E$60,3,FALSE)))+(VLOOKUP(Barèmes!$D210,Listes!$A$54:$E$60,4,FALSE))))))</f>
        <v/>
      </c>
      <c r="K210" s="91" t="str">
        <f>IF($G210="","",IF($C210=Listes!$B$31,IF(Barèmes!$E210&lt;=Listes!$B$42,(Barèmes!$E210*(VLOOKUP(Barèmes!$D210,Listes!$A$43:$E$49,2,FALSE))),IF(Barèmes!$E210&gt;Listes!$D$42,(Barèmes!$E210*(VLOOKUP(Barèmes!$D210,Listes!$A$43:$E$49,5,FALSE))),(Barèmes!$E210*(VLOOKUP(Barèmes!$D210,Listes!$A$43:$E$49,3,FALSE)))+(VLOOKUP(Barèmes!$D210,Listes!$A$43:$E$49,4,FALSE))))))</f>
        <v/>
      </c>
      <c r="L210" s="91" t="str">
        <f>IF($G210="","",IF($C210=Listes!$B$34,Listes!$I$31,IF($C210=Listes!$B$35,(VLOOKUP(Barèmes!$F210,Listes!$E$31:$F$36,2,FALSE)),IF($C210=Listes!$B$33,IF(Barèmes!$E210&lt;=Listes!$A$64,Barèmes!$E210*Listes!$A$65,IF(Barèmes!$E210&gt;Listes!$D$64,Barèmes!$E210*Listes!$D$65,((Barèmes!$E210*Listes!$B$65)+Listes!$C$65)))))))</f>
        <v/>
      </c>
      <c r="M210" s="92" t="str">
        <f t="shared" si="7"/>
        <v/>
      </c>
      <c r="N210" s="164"/>
    </row>
    <row r="211" spans="1:14" ht="20.100000000000001" customHeight="1" x14ac:dyDescent="0.25">
      <c r="A211" s="38">
        <v>206</v>
      </c>
      <c r="B211" s="135"/>
      <c r="C211" s="135"/>
      <c r="D211" s="135"/>
      <c r="E211" s="135"/>
      <c r="F211" s="135"/>
      <c r="G211" s="111" t="str">
        <f>IF(C211="","",IF(C211="","",(VLOOKUP(C211,Listes!$B$31:$C$35,2,FALSE))))</f>
        <v/>
      </c>
      <c r="H211" s="135" t="str">
        <f t="shared" si="6"/>
        <v/>
      </c>
      <c r="I211" s="92" t="str">
        <f>IF(G211="","",IF(G211="","",(VLOOKUP(G211,Listes!$C$31:$D$35,2,FALSE))))</f>
        <v/>
      </c>
      <c r="J211" s="91" t="str">
        <f>IF($G211="","",IF($C211=Listes!$B$32,IF(Barèmes!$E211&lt;=Listes!$B$53,(Barèmes!$E211*(VLOOKUP(Barèmes!$D211,Listes!$A$54:$E$60,2,FALSE))),IF(Barèmes!$E211&gt;Listes!$E$53,(Barèmes!$E211*(VLOOKUP(Barèmes!$D211,Listes!$A$54:$E$60,5,FALSE))),(Barèmes!$E211*(VLOOKUP(Barèmes!$D211,Listes!$A$54:$E$60,3,FALSE)))+(VLOOKUP(Barèmes!$D211,Listes!$A$54:$E$60,4,FALSE))))))</f>
        <v/>
      </c>
      <c r="K211" s="91" t="str">
        <f>IF($G211="","",IF($C211=Listes!$B$31,IF(Barèmes!$E211&lt;=Listes!$B$42,(Barèmes!$E211*(VLOOKUP(Barèmes!$D211,Listes!$A$43:$E$49,2,FALSE))),IF(Barèmes!$E211&gt;Listes!$D$42,(Barèmes!$E211*(VLOOKUP(Barèmes!$D211,Listes!$A$43:$E$49,5,FALSE))),(Barèmes!$E211*(VLOOKUP(Barèmes!$D211,Listes!$A$43:$E$49,3,FALSE)))+(VLOOKUP(Barèmes!$D211,Listes!$A$43:$E$49,4,FALSE))))))</f>
        <v/>
      </c>
      <c r="L211" s="91" t="str">
        <f>IF($G211="","",IF($C211=Listes!$B$34,Listes!$I$31,IF($C211=Listes!$B$35,(VLOOKUP(Barèmes!$F211,Listes!$E$31:$F$36,2,FALSE)),IF($C211=Listes!$B$33,IF(Barèmes!$E211&lt;=Listes!$A$64,Barèmes!$E211*Listes!$A$65,IF(Barèmes!$E211&gt;Listes!$D$64,Barèmes!$E211*Listes!$D$65,((Barèmes!$E211*Listes!$B$65)+Listes!$C$65)))))))</f>
        <v/>
      </c>
      <c r="M211" s="92" t="str">
        <f t="shared" si="7"/>
        <v/>
      </c>
      <c r="N211" s="164"/>
    </row>
    <row r="212" spans="1:14" ht="20.100000000000001" customHeight="1" x14ac:dyDescent="0.25">
      <c r="A212" s="38">
        <v>207</v>
      </c>
      <c r="B212" s="135"/>
      <c r="C212" s="135"/>
      <c r="D212" s="135"/>
      <c r="E212" s="135"/>
      <c r="F212" s="135"/>
      <c r="G212" s="111" t="str">
        <f>IF(C212="","",IF(C212="","",(VLOOKUP(C212,Listes!$B$31:$C$35,2,FALSE))))</f>
        <v/>
      </c>
      <c r="H212" s="135" t="str">
        <f t="shared" si="6"/>
        <v/>
      </c>
      <c r="I212" s="92" t="str">
        <f>IF(G212="","",IF(G212="","",(VLOOKUP(G212,Listes!$C$31:$D$35,2,FALSE))))</f>
        <v/>
      </c>
      <c r="J212" s="91" t="str">
        <f>IF($G212="","",IF($C212=Listes!$B$32,IF(Barèmes!$E212&lt;=Listes!$B$53,(Barèmes!$E212*(VLOOKUP(Barèmes!$D212,Listes!$A$54:$E$60,2,FALSE))),IF(Barèmes!$E212&gt;Listes!$E$53,(Barèmes!$E212*(VLOOKUP(Barèmes!$D212,Listes!$A$54:$E$60,5,FALSE))),(Barèmes!$E212*(VLOOKUP(Barèmes!$D212,Listes!$A$54:$E$60,3,FALSE)))+(VLOOKUP(Barèmes!$D212,Listes!$A$54:$E$60,4,FALSE))))))</f>
        <v/>
      </c>
      <c r="K212" s="91" t="str">
        <f>IF($G212="","",IF($C212=Listes!$B$31,IF(Barèmes!$E212&lt;=Listes!$B$42,(Barèmes!$E212*(VLOOKUP(Barèmes!$D212,Listes!$A$43:$E$49,2,FALSE))),IF(Barèmes!$E212&gt;Listes!$D$42,(Barèmes!$E212*(VLOOKUP(Barèmes!$D212,Listes!$A$43:$E$49,5,FALSE))),(Barèmes!$E212*(VLOOKUP(Barèmes!$D212,Listes!$A$43:$E$49,3,FALSE)))+(VLOOKUP(Barèmes!$D212,Listes!$A$43:$E$49,4,FALSE))))))</f>
        <v/>
      </c>
      <c r="L212" s="91" t="str">
        <f>IF($G212="","",IF($C212=Listes!$B$34,Listes!$I$31,IF($C212=Listes!$B$35,(VLOOKUP(Barèmes!$F212,Listes!$E$31:$F$36,2,FALSE)),IF($C212=Listes!$B$33,IF(Barèmes!$E212&lt;=Listes!$A$64,Barèmes!$E212*Listes!$A$65,IF(Barèmes!$E212&gt;Listes!$D$64,Barèmes!$E212*Listes!$D$65,((Barèmes!$E212*Listes!$B$65)+Listes!$C$65)))))))</f>
        <v/>
      </c>
      <c r="M212" s="92" t="str">
        <f t="shared" si="7"/>
        <v/>
      </c>
      <c r="N212" s="164"/>
    </row>
    <row r="213" spans="1:14" ht="20.100000000000001" customHeight="1" x14ac:dyDescent="0.25">
      <c r="A213" s="38">
        <v>208</v>
      </c>
      <c r="B213" s="135"/>
      <c r="C213" s="135"/>
      <c r="D213" s="135"/>
      <c r="E213" s="135"/>
      <c r="F213" s="135"/>
      <c r="G213" s="111" t="str">
        <f>IF(C213="","",IF(C213="","",(VLOOKUP(C213,Listes!$B$31:$C$35,2,FALSE))))</f>
        <v/>
      </c>
      <c r="H213" s="135" t="str">
        <f t="shared" si="6"/>
        <v/>
      </c>
      <c r="I213" s="92" t="str">
        <f>IF(G213="","",IF(G213="","",(VLOOKUP(G213,Listes!$C$31:$D$35,2,FALSE))))</f>
        <v/>
      </c>
      <c r="J213" s="91" t="str">
        <f>IF($G213="","",IF($C213=Listes!$B$32,IF(Barèmes!$E213&lt;=Listes!$B$53,(Barèmes!$E213*(VLOOKUP(Barèmes!$D213,Listes!$A$54:$E$60,2,FALSE))),IF(Barèmes!$E213&gt;Listes!$E$53,(Barèmes!$E213*(VLOOKUP(Barèmes!$D213,Listes!$A$54:$E$60,5,FALSE))),(Barèmes!$E213*(VLOOKUP(Barèmes!$D213,Listes!$A$54:$E$60,3,FALSE)))+(VLOOKUP(Barèmes!$D213,Listes!$A$54:$E$60,4,FALSE))))))</f>
        <v/>
      </c>
      <c r="K213" s="91" t="str">
        <f>IF($G213="","",IF($C213=Listes!$B$31,IF(Barèmes!$E213&lt;=Listes!$B$42,(Barèmes!$E213*(VLOOKUP(Barèmes!$D213,Listes!$A$43:$E$49,2,FALSE))),IF(Barèmes!$E213&gt;Listes!$D$42,(Barèmes!$E213*(VLOOKUP(Barèmes!$D213,Listes!$A$43:$E$49,5,FALSE))),(Barèmes!$E213*(VLOOKUP(Barèmes!$D213,Listes!$A$43:$E$49,3,FALSE)))+(VLOOKUP(Barèmes!$D213,Listes!$A$43:$E$49,4,FALSE))))))</f>
        <v/>
      </c>
      <c r="L213" s="91" t="str">
        <f>IF($G213="","",IF($C213=Listes!$B$34,Listes!$I$31,IF($C213=Listes!$B$35,(VLOOKUP(Barèmes!$F213,Listes!$E$31:$F$36,2,FALSE)),IF($C213=Listes!$B$33,IF(Barèmes!$E213&lt;=Listes!$A$64,Barèmes!$E213*Listes!$A$65,IF(Barèmes!$E213&gt;Listes!$D$64,Barèmes!$E213*Listes!$D$65,((Barèmes!$E213*Listes!$B$65)+Listes!$C$65)))))))</f>
        <v/>
      </c>
      <c r="M213" s="92" t="str">
        <f t="shared" si="7"/>
        <v/>
      </c>
      <c r="N213" s="164"/>
    </row>
    <row r="214" spans="1:14" ht="20.100000000000001" customHeight="1" x14ac:dyDescent="0.25">
      <c r="A214" s="38">
        <v>209</v>
      </c>
      <c r="B214" s="135"/>
      <c r="C214" s="135"/>
      <c r="D214" s="135"/>
      <c r="E214" s="135"/>
      <c r="F214" s="135"/>
      <c r="G214" s="111" t="str">
        <f>IF(C214="","",IF(C214="","",(VLOOKUP(C214,Listes!$B$31:$C$35,2,FALSE))))</f>
        <v/>
      </c>
      <c r="H214" s="135" t="str">
        <f t="shared" si="6"/>
        <v/>
      </c>
      <c r="I214" s="92" t="str">
        <f>IF(G214="","",IF(G214="","",(VLOOKUP(G214,Listes!$C$31:$D$35,2,FALSE))))</f>
        <v/>
      </c>
      <c r="J214" s="91" t="str">
        <f>IF($G214="","",IF($C214=Listes!$B$32,IF(Barèmes!$E214&lt;=Listes!$B$53,(Barèmes!$E214*(VLOOKUP(Barèmes!$D214,Listes!$A$54:$E$60,2,FALSE))),IF(Barèmes!$E214&gt;Listes!$E$53,(Barèmes!$E214*(VLOOKUP(Barèmes!$D214,Listes!$A$54:$E$60,5,FALSE))),(Barèmes!$E214*(VLOOKUP(Barèmes!$D214,Listes!$A$54:$E$60,3,FALSE)))+(VLOOKUP(Barèmes!$D214,Listes!$A$54:$E$60,4,FALSE))))))</f>
        <v/>
      </c>
      <c r="K214" s="91" t="str">
        <f>IF($G214="","",IF($C214=Listes!$B$31,IF(Barèmes!$E214&lt;=Listes!$B$42,(Barèmes!$E214*(VLOOKUP(Barèmes!$D214,Listes!$A$43:$E$49,2,FALSE))),IF(Barèmes!$E214&gt;Listes!$D$42,(Barèmes!$E214*(VLOOKUP(Barèmes!$D214,Listes!$A$43:$E$49,5,FALSE))),(Barèmes!$E214*(VLOOKUP(Barèmes!$D214,Listes!$A$43:$E$49,3,FALSE)))+(VLOOKUP(Barèmes!$D214,Listes!$A$43:$E$49,4,FALSE))))))</f>
        <v/>
      </c>
      <c r="L214" s="91" t="str">
        <f>IF($G214="","",IF($C214=Listes!$B$34,Listes!$I$31,IF($C214=Listes!$B$35,(VLOOKUP(Barèmes!$F214,Listes!$E$31:$F$36,2,FALSE)),IF($C214=Listes!$B$33,IF(Barèmes!$E214&lt;=Listes!$A$64,Barèmes!$E214*Listes!$A$65,IF(Barèmes!$E214&gt;Listes!$D$64,Barèmes!$E214*Listes!$D$65,((Barèmes!$E214*Listes!$B$65)+Listes!$C$65)))))))</f>
        <v/>
      </c>
      <c r="M214" s="92" t="str">
        <f t="shared" si="7"/>
        <v/>
      </c>
      <c r="N214" s="164"/>
    </row>
    <row r="215" spans="1:14" ht="20.100000000000001" customHeight="1" x14ac:dyDescent="0.25">
      <c r="A215" s="38">
        <v>210</v>
      </c>
      <c r="B215" s="135"/>
      <c r="C215" s="135"/>
      <c r="D215" s="135"/>
      <c r="E215" s="135"/>
      <c r="F215" s="135"/>
      <c r="G215" s="111" t="str">
        <f>IF(C215="","",IF(C215="","",(VLOOKUP(C215,Listes!$B$31:$C$35,2,FALSE))))</f>
        <v/>
      </c>
      <c r="H215" s="135" t="str">
        <f t="shared" si="6"/>
        <v/>
      </c>
      <c r="I215" s="92" t="str">
        <f>IF(G215="","",IF(G215="","",(VLOOKUP(G215,Listes!$C$31:$D$35,2,FALSE))))</f>
        <v/>
      </c>
      <c r="J215" s="91" t="str">
        <f>IF($G215="","",IF($C215=Listes!$B$32,IF(Barèmes!$E215&lt;=Listes!$B$53,(Barèmes!$E215*(VLOOKUP(Barèmes!$D215,Listes!$A$54:$E$60,2,FALSE))),IF(Barèmes!$E215&gt;Listes!$E$53,(Barèmes!$E215*(VLOOKUP(Barèmes!$D215,Listes!$A$54:$E$60,5,FALSE))),(Barèmes!$E215*(VLOOKUP(Barèmes!$D215,Listes!$A$54:$E$60,3,FALSE)))+(VLOOKUP(Barèmes!$D215,Listes!$A$54:$E$60,4,FALSE))))))</f>
        <v/>
      </c>
      <c r="K215" s="91" t="str">
        <f>IF($G215="","",IF($C215=Listes!$B$31,IF(Barèmes!$E215&lt;=Listes!$B$42,(Barèmes!$E215*(VLOOKUP(Barèmes!$D215,Listes!$A$43:$E$49,2,FALSE))),IF(Barèmes!$E215&gt;Listes!$D$42,(Barèmes!$E215*(VLOOKUP(Barèmes!$D215,Listes!$A$43:$E$49,5,FALSE))),(Barèmes!$E215*(VLOOKUP(Barèmes!$D215,Listes!$A$43:$E$49,3,FALSE)))+(VLOOKUP(Barèmes!$D215,Listes!$A$43:$E$49,4,FALSE))))))</f>
        <v/>
      </c>
      <c r="L215" s="91" t="str">
        <f>IF($G215="","",IF($C215=Listes!$B$34,Listes!$I$31,IF($C215=Listes!$B$35,(VLOOKUP(Barèmes!$F215,Listes!$E$31:$F$36,2,FALSE)),IF($C215=Listes!$B$33,IF(Barèmes!$E215&lt;=Listes!$A$64,Barèmes!$E215*Listes!$A$65,IF(Barèmes!$E215&gt;Listes!$D$64,Barèmes!$E215*Listes!$D$65,((Barèmes!$E215*Listes!$B$65)+Listes!$C$65)))))))</f>
        <v/>
      </c>
      <c r="M215" s="92" t="str">
        <f t="shared" si="7"/>
        <v/>
      </c>
      <c r="N215" s="164"/>
    </row>
    <row r="216" spans="1:14" ht="20.100000000000001" customHeight="1" x14ac:dyDescent="0.25">
      <c r="A216" s="38">
        <v>211</v>
      </c>
      <c r="B216" s="135"/>
      <c r="C216" s="135"/>
      <c r="D216" s="135"/>
      <c r="E216" s="135"/>
      <c r="F216" s="135"/>
      <c r="G216" s="111" t="str">
        <f>IF(C216="","",IF(C216="","",(VLOOKUP(C216,Listes!$B$31:$C$35,2,FALSE))))</f>
        <v/>
      </c>
      <c r="H216" s="135" t="str">
        <f t="shared" si="6"/>
        <v/>
      </c>
      <c r="I216" s="92" t="str">
        <f>IF(G216="","",IF(G216="","",(VLOOKUP(G216,Listes!$C$31:$D$35,2,FALSE))))</f>
        <v/>
      </c>
      <c r="J216" s="91" t="str">
        <f>IF($G216="","",IF($C216=Listes!$B$32,IF(Barèmes!$E216&lt;=Listes!$B$53,(Barèmes!$E216*(VLOOKUP(Barèmes!$D216,Listes!$A$54:$E$60,2,FALSE))),IF(Barèmes!$E216&gt;Listes!$E$53,(Barèmes!$E216*(VLOOKUP(Barèmes!$D216,Listes!$A$54:$E$60,5,FALSE))),(Barèmes!$E216*(VLOOKUP(Barèmes!$D216,Listes!$A$54:$E$60,3,FALSE)))+(VLOOKUP(Barèmes!$D216,Listes!$A$54:$E$60,4,FALSE))))))</f>
        <v/>
      </c>
      <c r="K216" s="91" t="str">
        <f>IF($G216="","",IF($C216=Listes!$B$31,IF(Barèmes!$E216&lt;=Listes!$B$42,(Barèmes!$E216*(VLOOKUP(Barèmes!$D216,Listes!$A$43:$E$49,2,FALSE))),IF(Barèmes!$E216&gt;Listes!$D$42,(Barèmes!$E216*(VLOOKUP(Barèmes!$D216,Listes!$A$43:$E$49,5,FALSE))),(Barèmes!$E216*(VLOOKUP(Barèmes!$D216,Listes!$A$43:$E$49,3,FALSE)))+(VLOOKUP(Barèmes!$D216,Listes!$A$43:$E$49,4,FALSE))))))</f>
        <v/>
      </c>
      <c r="L216" s="91" t="str">
        <f>IF($G216="","",IF($C216=Listes!$B$34,Listes!$I$31,IF($C216=Listes!$B$35,(VLOOKUP(Barèmes!$F216,Listes!$E$31:$F$36,2,FALSE)),IF($C216=Listes!$B$33,IF(Barèmes!$E216&lt;=Listes!$A$64,Barèmes!$E216*Listes!$A$65,IF(Barèmes!$E216&gt;Listes!$D$64,Barèmes!$E216*Listes!$D$65,((Barèmes!$E216*Listes!$B$65)+Listes!$C$65)))))))</f>
        <v/>
      </c>
      <c r="M216" s="92" t="str">
        <f t="shared" si="7"/>
        <v/>
      </c>
      <c r="N216" s="164"/>
    </row>
    <row r="217" spans="1:14" ht="20.100000000000001" customHeight="1" x14ac:dyDescent="0.25">
      <c r="A217" s="38">
        <v>212</v>
      </c>
      <c r="B217" s="135"/>
      <c r="C217" s="135"/>
      <c r="D217" s="135"/>
      <c r="E217" s="135"/>
      <c r="F217" s="135"/>
      <c r="G217" s="111" t="str">
        <f>IF(C217="","",IF(C217="","",(VLOOKUP(C217,Listes!$B$31:$C$35,2,FALSE))))</f>
        <v/>
      </c>
      <c r="H217" s="135" t="str">
        <f t="shared" si="6"/>
        <v/>
      </c>
      <c r="I217" s="92" t="str">
        <f>IF(G217="","",IF(G217="","",(VLOOKUP(G217,Listes!$C$31:$D$35,2,FALSE))))</f>
        <v/>
      </c>
      <c r="J217" s="91" t="str">
        <f>IF($G217="","",IF($C217=Listes!$B$32,IF(Barèmes!$E217&lt;=Listes!$B$53,(Barèmes!$E217*(VLOOKUP(Barèmes!$D217,Listes!$A$54:$E$60,2,FALSE))),IF(Barèmes!$E217&gt;Listes!$E$53,(Barèmes!$E217*(VLOOKUP(Barèmes!$D217,Listes!$A$54:$E$60,5,FALSE))),(Barèmes!$E217*(VLOOKUP(Barèmes!$D217,Listes!$A$54:$E$60,3,FALSE)))+(VLOOKUP(Barèmes!$D217,Listes!$A$54:$E$60,4,FALSE))))))</f>
        <v/>
      </c>
      <c r="K217" s="91" t="str">
        <f>IF($G217="","",IF($C217=Listes!$B$31,IF(Barèmes!$E217&lt;=Listes!$B$42,(Barèmes!$E217*(VLOOKUP(Barèmes!$D217,Listes!$A$43:$E$49,2,FALSE))),IF(Barèmes!$E217&gt;Listes!$D$42,(Barèmes!$E217*(VLOOKUP(Barèmes!$D217,Listes!$A$43:$E$49,5,FALSE))),(Barèmes!$E217*(VLOOKUP(Barèmes!$D217,Listes!$A$43:$E$49,3,FALSE)))+(VLOOKUP(Barèmes!$D217,Listes!$A$43:$E$49,4,FALSE))))))</f>
        <v/>
      </c>
      <c r="L217" s="91" t="str">
        <f>IF($G217="","",IF($C217=Listes!$B$34,Listes!$I$31,IF($C217=Listes!$B$35,(VLOOKUP(Barèmes!$F217,Listes!$E$31:$F$36,2,FALSE)),IF($C217=Listes!$B$33,IF(Barèmes!$E217&lt;=Listes!$A$64,Barèmes!$E217*Listes!$A$65,IF(Barèmes!$E217&gt;Listes!$D$64,Barèmes!$E217*Listes!$D$65,((Barèmes!$E217*Listes!$B$65)+Listes!$C$65)))))))</f>
        <v/>
      </c>
      <c r="M217" s="92" t="str">
        <f t="shared" si="7"/>
        <v/>
      </c>
      <c r="N217" s="164"/>
    </row>
    <row r="218" spans="1:14" ht="20.100000000000001" customHeight="1" x14ac:dyDescent="0.25">
      <c r="A218" s="38">
        <v>213</v>
      </c>
      <c r="B218" s="135"/>
      <c r="C218" s="135"/>
      <c r="D218" s="135"/>
      <c r="E218" s="135"/>
      <c r="F218" s="135"/>
      <c r="G218" s="111" t="str">
        <f>IF(C218="","",IF(C218="","",(VLOOKUP(C218,Listes!$B$31:$C$35,2,FALSE))))</f>
        <v/>
      </c>
      <c r="H218" s="135" t="str">
        <f t="shared" si="6"/>
        <v/>
      </c>
      <c r="I218" s="92" t="str">
        <f>IF(G218="","",IF(G218="","",(VLOOKUP(G218,Listes!$C$31:$D$35,2,FALSE))))</f>
        <v/>
      </c>
      <c r="J218" s="91" t="str">
        <f>IF($G218="","",IF($C218=Listes!$B$32,IF(Barèmes!$E218&lt;=Listes!$B$53,(Barèmes!$E218*(VLOOKUP(Barèmes!$D218,Listes!$A$54:$E$60,2,FALSE))),IF(Barèmes!$E218&gt;Listes!$E$53,(Barèmes!$E218*(VLOOKUP(Barèmes!$D218,Listes!$A$54:$E$60,5,FALSE))),(Barèmes!$E218*(VLOOKUP(Barèmes!$D218,Listes!$A$54:$E$60,3,FALSE)))+(VLOOKUP(Barèmes!$D218,Listes!$A$54:$E$60,4,FALSE))))))</f>
        <v/>
      </c>
      <c r="K218" s="91" t="str">
        <f>IF($G218="","",IF($C218=Listes!$B$31,IF(Barèmes!$E218&lt;=Listes!$B$42,(Barèmes!$E218*(VLOOKUP(Barèmes!$D218,Listes!$A$43:$E$49,2,FALSE))),IF(Barèmes!$E218&gt;Listes!$D$42,(Barèmes!$E218*(VLOOKUP(Barèmes!$D218,Listes!$A$43:$E$49,5,FALSE))),(Barèmes!$E218*(VLOOKUP(Barèmes!$D218,Listes!$A$43:$E$49,3,FALSE)))+(VLOOKUP(Barèmes!$D218,Listes!$A$43:$E$49,4,FALSE))))))</f>
        <v/>
      </c>
      <c r="L218" s="91" t="str">
        <f>IF($G218="","",IF($C218=Listes!$B$34,Listes!$I$31,IF($C218=Listes!$B$35,(VLOOKUP(Barèmes!$F218,Listes!$E$31:$F$36,2,FALSE)),IF($C218=Listes!$B$33,IF(Barèmes!$E218&lt;=Listes!$A$64,Barèmes!$E218*Listes!$A$65,IF(Barèmes!$E218&gt;Listes!$D$64,Barèmes!$E218*Listes!$D$65,((Barèmes!$E218*Listes!$B$65)+Listes!$C$65)))))))</f>
        <v/>
      </c>
      <c r="M218" s="92" t="str">
        <f t="shared" si="7"/>
        <v/>
      </c>
      <c r="N218" s="164"/>
    </row>
    <row r="219" spans="1:14" ht="20.100000000000001" customHeight="1" x14ac:dyDescent="0.25">
      <c r="A219" s="38">
        <v>214</v>
      </c>
      <c r="B219" s="135"/>
      <c r="C219" s="135"/>
      <c r="D219" s="135"/>
      <c r="E219" s="135"/>
      <c r="F219" s="135"/>
      <c r="G219" s="111" t="str">
        <f>IF(C219="","",IF(C219="","",(VLOOKUP(C219,Listes!$B$31:$C$35,2,FALSE))))</f>
        <v/>
      </c>
      <c r="H219" s="135" t="str">
        <f t="shared" si="6"/>
        <v/>
      </c>
      <c r="I219" s="92" t="str">
        <f>IF(G219="","",IF(G219="","",(VLOOKUP(G219,Listes!$C$31:$D$35,2,FALSE))))</f>
        <v/>
      </c>
      <c r="J219" s="91" t="str">
        <f>IF($G219="","",IF($C219=Listes!$B$32,IF(Barèmes!$E219&lt;=Listes!$B$53,(Barèmes!$E219*(VLOOKUP(Barèmes!$D219,Listes!$A$54:$E$60,2,FALSE))),IF(Barèmes!$E219&gt;Listes!$E$53,(Barèmes!$E219*(VLOOKUP(Barèmes!$D219,Listes!$A$54:$E$60,5,FALSE))),(Barèmes!$E219*(VLOOKUP(Barèmes!$D219,Listes!$A$54:$E$60,3,FALSE)))+(VLOOKUP(Barèmes!$D219,Listes!$A$54:$E$60,4,FALSE))))))</f>
        <v/>
      </c>
      <c r="K219" s="91" t="str">
        <f>IF($G219="","",IF($C219=Listes!$B$31,IF(Barèmes!$E219&lt;=Listes!$B$42,(Barèmes!$E219*(VLOOKUP(Barèmes!$D219,Listes!$A$43:$E$49,2,FALSE))),IF(Barèmes!$E219&gt;Listes!$D$42,(Barèmes!$E219*(VLOOKUP(Barèmes!$D219,Listes!$A$43:$E$49,5,FALSE))),(Barèmes!$E219*(VLOOKUP(Barèmes!$D219,Listes!$A$43:$E$49,3,FALSE)))+(VLOOKUP(Barèmes!$D219,Listes!$A$43:$E$49,4,FALSE))))))</f>
        <v/>
      </c>
      <c r="L219" s="91" t="str">
        <f>IF($G219="","",IF($C219=Listes!$B$34,Listes!$I$31,IF($C219=Listes!$B$35,(VLOOKUP(Barèmes!$F219,Listes!$E$31:$F$36,2,FALSE)),IF($C219=Listes!$B$33,IF(Barèmes!$E219&lt;=Listes!$A$64,Barèmes!$E219*Listes!$A$65,IF(Barèmes!$E219&gt;Listes!$D$64,Barèmes!$E219*Listes!$D$65,((Barèmes!$E219*Listes!$B$65)+Listes!$C$65)))))))</f>
        <v/>
      </c>
      <c r="M219" s="92" t="str">
        <f t="shared" si="7"/>
        <v/>
      </c>
      <c r="N219" s="164"/>
    </row>
    <row r="220" spans="1:14" ht="20.100000000000001" customHeight="1" x14ac:dyDescent="0.25">
      <c r="A220" s="38">
        <v>215</v>
      </c>
      <c r="B220" s="135"/>
      <c r="C220" s="135"/>
      <c r="D220" s="135"/>
      <c r="E220" s="135"/>
      <c r="F220" s="135"/>
      <c r="G220" s="111" t="str">
        <f>IF(C220="","",IF(C220="","",(VLOOKUP(C220,Listes!$B$31:$C$35,2,FALSE))))</f>
        <v/>
      </c>
      <c r="H220" s="135" t="str">
        <f t="shared" si="6"/>
        <v/>
      </c>
      <c r="I220" s="92" t="str">
        <f>IF(G220="","",IF(G220="","",(VLOOKUP(G220,Listes!$C$31:$D$35,2,FALSE))))</f>
        <v/>
      </c>
      <c r="J220" s="91" t="str">
        <f>IF($G220="","",IF($C220=Listes!$B$32,IF(Barèmes!$E220&lt;=Listes!$B$53,(Barèmes!$E220*(VLOOKUP(Barèmes!$D220,Listes!$A$54:$E$60,2,FALSE))),IF(Barèmes!$E220&gt;Listes!$E$53,(Barèmes!$E220*(VLOOKUP(Barèmes!$D220,Listes!$A$54:$E$60,5,FALSE))),(Barèmes!$E220*(VLOOKUP(Barèmes!$D220,Listes!$A$54:$E$60,3,FALSE)))+(VLOOKUP(Barèmes!$D220,Listes!$A$54:$E$60,4,FALSE))))))</f>
        <v/>
      </c>
      <c r="K220" s="91" t="str">
        <f>IF($G220="","",IF($C220=Listes!$B$31,IF(Barèmes!$E220&lt;=Listes!$B$42,(Barèmes!$E220*(VLOOKUP(Barèmes!$D220,Listes!$A$43:$E$49,2,FALSE))),IF(Barèmes!$E220&gt;Listes!$D$42,(Barèmes!$E220*(VLOOKUP(Barèmes!$D220,Listes!$A$43:$E$49,5,FALSE))),(Barèmes!$E220*(VLOOKUP(Barèmes!$D220,Listes!$A$43:$E$49,3,FALSE)))+(VLOOKUP(Barèmes!$D220,Listes!$A$43:$E$49,4,FALSE))))))</f>
        <v/>
      </c>
      <c r="L220" s="91" t="str">
        <f>IF($G220="","",IF($C220=Listes!$B$34,Listes!$I$31,IF($C220=Listes!$B$35,(VLOOKUP(Barèmes!$F220,Listes!$E$31:$F$36,2,FALSE)),IF($C220=Listes!$B$33,IF(Barèmes!$E220&lt;=Listes!$A$64,Barèmes!$E220*Listes!$A$65,IF(Barèmes!$E220&gt;Listes!$D$64,Barèmes!$E220*Listes!$D$65,((Barèmes!$E220*Listes!$B$65)+Listes!$C$65)))))))</f>
        <v/>
      </c>
      <c r="M220" s="92" t="str">
        <f t="shared" si="7"/>
        <v/>
      </c>
      <c r="N220" s="164"/>
    </row>
    <row r="221" spans="1:14" ht="20.100000000000001" customHeight="1" x14ac:dyDescent="0.25">
      <c r="A221" s="38">
        <v>216</v>
      </c>
      <c r="B221" s="135"/>
      <c r="C221" s="135"/>
      <c r="D221" s="135"/>
      <c r="E221" s="135"/>
      <c r="F221" s="135"/>
      <c r="G221" s="111" t="str">
        <f>IF(C221="","",IF(C221="","",(VLOOKUP(C221,Listes!$B$31:$C$35,2,FALSE))))</f>
        <v/>
      </c>
      <c r="H221" s="135" t="str">
        <f t="shared" si="6"/>
        <v/>
      </c>
      <c r="I221" s="92" t="str">
        <f>IF(G221="","",IF(G221="","",(VLOOKUP(G221,Listes!$C$31:$D$35,2,FALSE))))</f>
        <v/>
      </c>
      <c r="J221" s="91" t="str">
        <f>IF($G221="","",IF($C221=Listes!$B$32,IF(Barèmes!$E221&lt;=Listes!$B$53,(Barèmes!$E221*(VLOOKUP(Barèmes!$D221,Listes!$A$54:$E$60,2,FALSE))),IF(Barèmes!$E221&gt;Listes!$E$53,(Barèmes!$E221*(VLOOKUP(Barèmes!$D221,Listes!$A$54:$E$60,5,FALSE))),(Barèmes!$E221*(VLOOKUP(Barèmes!$D221,Listes!$A$54:$E$60,3,FALSE)))+(VLOOKUP(Barèmes!$D221,Listes!$A$54:$E$60,4,FALSE))))))</f>
        <v/>
      </c>
      <c r="K221" s="91" t="str">
        <f>IF($G221="","",IF($C221=Listes!$B$31,IF(Barèmes!$E221&lt;=Listes!$B$42,(Barèmes!$E221*(VLOOKUP(Barèmes!$D221,Listes!$A$43:$E$49,2,FALSE))),IF(Barèmes!$E221&gt;Listes!$D$42,(Barèmes!$E221*(VLOOKUP(Barèmes!$D221,Listes!$A$43:$E$49,5,FALSE))),(Barèmes!$E221*(VLOOKUP(Barèmes!$D221,Listes!$A$43:$E$49,3,FALSE)))+(VLOOKUP(Barèmes!$D221,Listes!$A$43:$E$49,4,FALSE))))))</f>
        <v/>
      </c>
      <c r="L221" s="91" t="str">
        <f>IF($G221="","",IF($C221=Listes!$B$34,Listes!$I$31,IF($C221=Listes!$B$35,(VLOOKUP(Barèmes!$F221,Listes!$E$31:$F$36,2,FALSE)),IF($C221=Listes!$B$33,IF(Barèmes!$E221&lt;=Listes!$A$64,Barèmes!$E221*Listes!$A$65,IF(Barèmes!$E221&gt;Listes!$D$64,Barèmes!$E221*Listes!$D$65,((Barèmes!$E221*Listes!$B$65)+Listes!$C$65)))))))</f>
        <v/>
      </c>
      <c r="M221" s="92" t="str">
        <f t="shared" si="7"/>
        <v/>
      </c>
      <c r="N221" s="164"/>
    </row>
    <row r="222" spans="1:14" ht="20.100000000000001" customHeight="1" x14ac:dyDescent="0.25">
      <c r="A222" s="38">
        <v>217</v>
      </c>
      <c r="B222" s="135"/>
      <c r="C222" s="135"/>
      <c r="D222" s="135"/>
      <c r="E222" s="135"/>
      <c r="F222" s="135"/>
      <c r="G222" s="111" t="str">
        <f>IF(C222="","",IF(C222="","",(VLOOKUP(C222,Listes!$B$31:$C$35,2,FALSE))))</f>
        <v/>
      </c>
      <c r="H222" s="135" t="str">
        <f t="shared" si="6"/>
        <v/>
      </c>
      <c r="I222" s="92" t="str">
        <f>IF(G222="","",IF(G222="","",(VLOOKUP(G222,Listes!$C$31:$D$35,2,FALSE))))</f>
        <v/>
      </c>
      <c r="J222" s="91" t="str">
        <f>IF($G222="","",IF($C222=Listes!$B$32,IF(Barèmes!$E222&lt;=Listes!$B$53,(Barèmes!$E222*(VLOOKUP(Barèmes!$D222,Listes!$A$54:$E$60,2,FALSE))),IF(Barèmes!$E222&gt;Listes!$E$53,(Barèmes!$E222*(VLOOKUP(Barèmes!$D222,Listes!$A$54:$E$60,5,FALSE))),(Barèmes!$E222*(VLOOKUP(Barèmes!$D222,Listes!$A$54:$E$60,3,FALSE)))+(VLOOKUP(Barèmes!$D222,Listes!$A$54:$E$60,4,FALSE))))))</f>
        <v/>
      </c>
      <c r="K222" s="91" t="str">
        <f>IF($G222="","",IF($C222=Listes!$B$31,IF(Barèmes!$E222&lt;=Listes!$B$42,(Barèmes!$E222*(VLOOKUP(Barèmes!$D222,Listes!$A$43:$E$49,2,FALSE))),IF(Barèmes!$E222&gt;Listes!$D$42,(Barèmes!$E222*(VLOOKUP(Barèmes!$D222,Listes!$A$43:$E$49,5,FALSE))),(Barèmes!$E222*(VLOOKUP(Barèmes!$D222,Listes!$A$43:$E$49,3,FALSE)))+(VLOOKUP(Barèmes!$D222,Listes!$A$43:$E$49,4,FALSE))))))</f>
        <v/>
      </c>
      <c r="L222" s="91" t="str">
        <f>IF($G222="","",IF($C222=Listes!$B$34,Listes!$I$31,IF($C222=Listes!$B$35,(VLOOKUP(Barèmes!$F222,Listes!$E$31:$F$36,2,FALSE)),IF($C222=Listes!$B$33,IF(Barèmes!$E222&lt;=Listes!$A$64,Barèmes!$E222*Listes!$A$65,IF(Barèmes!$E222&gt;Listes!$D$64,Barèmes!$E222*Listes!$D$65,((Barèmes!$E222*Listes!$B$65)+Listes!$C$65)))))))</f>
        <v/>
      </c>
      <c r="M222" s="92" t="str">
        <f t="shared" si="7"/>
        <v/>
      </c>
      <c r="N222" s="164"/>
    </row>
    <row r="223" spans="1:14" ht="20.100000000000001" customHeight="1" x14ac:dyDescent="0.25">
      <c r="A223" s="38">
        <v>218</v>
      </c>
      <c r="B223" s="135"/>
      <c r="C223" s="135"/>
      <c r="D223" s="135"/>
      <c r="E223" s="135"/>
      <c r="F223" s="135"/>
      <c r="G223" s="111" t="str">
        <f>IF(C223="","",IF(C223="","",(VLOOKUP(C223,Listes!$B$31:$C$35,2,FALSE))))</f>
        <v/>
      </c>
      <c r="H223" s="135" t="str">
        <f t="shared" si="6"/>
        <v/>
      </c>
      <c r="I223" s="92" t="str">
        <f>IF(G223="","",IF(G223="","",(VLOOKUP(G223,Listes!$C$31:$D$35,2,FALSE))))</f>
        <v/>
      </c>
      <c r="J223" s="91" t="str">
        <f>IF($G223="","",IF($C223=Listes!$B$32,IF(Barèmes!$E223&lt;=Listes!$B$53,(Barèmes!$E223*(VLOOKUP(Barèmes!$D223,Listes!$A$54:$E$60,2,FALSE))),IF(Barèmes!$E223&gt;Listes!$E$53,(Barèmes!$E223*(VLOOKUP(Barèmes!$D223,Listes!$A$54:$E$60,5,FALSE))),(Barèmes!$E223*(VLOOKUP(Barèmes!$D223,Listes!$A$54:$E$60,3,FALSE)))+(VLOOKUP(Barèmes!$D223,Listes!$A$54:$E$60,4,FALSE))))))</f>
        <v/>
      </c>
      <c r="K223" s="91" t="str">
        <f>IF($G223="","",IF($C223=Listes!$B$31,IF(Barèmes!$E223&lt;=Listes!$B$42,(Barèmes!$E223*(VLOOKUP(Barèmes!$D223,Listes!$A$43:$E$49,2,FALSE))),IF(Barèmes!$E223&gt;Listes!$D$42,(Barèmes!$E223*(VLOOKUP(Barèmes!$D223,Listes!$A$43:$E$49,5,FALSE))),(Barèmes!$E223*(VLOOKUP(Barèmes!$D223,Listes!$A$43:$E$49,3,FALSE)))+(VLOOKUP(Barèmes!$D223,Listes!$A$43:$E$49,4,FALSE))))))</f>
        <v/>
      </c>
      <c r="L223" s="91" t="str">
        <f>IF($G223="","",IF($C223=Listes!$B$34,Listes!$I$31,IF($C223=Listes!$B$35,(VLOOKUP(Barèmes!$F223,Listes!$E$31:$F$36,2,FALSE)),IF($C223=Listes!$B$33,IF(Barèmes!$E223&lt;=Listes!$A$64,Barèmes!$E223*Listes!$A$65,IF(Barèmes!$E223&gt;Listes!$D$64,Barèmes!$E223*Listes!$D$65,((Barèmes!$E223*Listes!$B$65)+Listes!$C$65)))))))</f>
        <v/>
      </c>
      <c r="M223" s="92" t="str">
        <f t="shared" si="7"/>
        <v/>
      </c>
      <c r="N223" s="164"/>
    </row>
    <row r="224" spans="1:14" ht="20.100000000000001" customHeight="1" x14ac:dyDescent="0.25">
      <c r="A224" s="38">
        <v>219</v>
      </c>
      <c r="B224" s="135"/>
      <c r="C224" s="135"/>
      <c r="D224" s="135"/>
      <c r="E224" s="135"/>
      <c r="F224" s="135"/>
      <c r="G224" s="111" t="str">
        <f>IF(C224="","",IF(C224="","",(VLOOKUP(C224,Listes!$B$31:$C$35,2,FALSE))))</f>
        <v/>
      </c>
      <c r="H224" s="135" t="str">
        <f t="shared" si="6"/>
        <v/>
      </c>
      <c r="I224" s="92" t="str">
        <f>IF(G224="","",IF(G224="","",(VLOOKUP(G224,Listes!$C$31:$D$35,2,FALSE))))</f>
        <v/>
      </c>
      <c r="J224" s="91" t="str">
        <f>IF($G224="","",IF($C224=Listes!$B$32,IF(Barèmes!$E224&lt;=Listes!$B$53,(Barèmes!$E224*(VLOOKUP(Barèmes!$D224,Listes!$A$54:$E$60,2,FALSE))),IF(Barèmes!$E224&gt;Listes!$E$53,(Barèmes!$E224*(VLOOKUP(Barèmes!$D224,Listes!$A$54:$E$60,5,FALSE))),(Barèmes!$E224*(VLOOKUP(Barèmes!$D224,Listes!$A$54:$E$60,3,FALSE)))+(VLOOKUP(Barèmes!$D224,Listes!$A$54:$E$60,4,FALSE))))))</f>
        <v/>
      </c>
      <c r="K224" s="91" t="str">
        <f>IF($G224="","",IF($C224=Listes!$B$31,IF(Barèmes!$E224&lt;=Listes!$B$42,(Barèmes!$E224*(VLOOKUP(Barèmes!$D224,Listes!$A$43:$E$49,2,FALSE))),IF(Barèmes!$E224&gt;Listes!$D$42,(Barèmes!$E224*(VLOOKUP(Barèmes!$D224,Listes!$A$43:$E$49,5,FALSE))),(Barèmes!$E224*(VLOOKUP(Barèmes!$D224,Listes!$A$43:$E$49,3,FALSE)))+(VLOOKUP(Barèmes!$D224,Listes!$A$43:$E$49,4,FALSE))))))</f>
        <v/>
      </c>
      <c r="L224" s="91" t="str">
        <f>IF($G224="","",IF($C224=Listes!$B$34,Listes!$I$31,IF($C224=Listes!$B$35,(VLOOKUP(Barèmes!$F224,Listes!$E$31:$F$36,2,FALSE)),IF($C224=Listes!$B$33,IF(Barèmes!$E224&lt;=Listes!$A$64,Barèmes!$E224*Listes!$A$65,IF(Barèmes!$E224&gt;Listes!$D$64,Barèmes!$E224*Listes!$D$65,((Barèmes!$E224*Listes!$B$65)+Listes!$C$65)))))))</f>
        <v/>
      </c>
      <c r="M224" s="92" t="str">
        <f t="shared" si="7"/>
        <v/>
      </c>
      <c r="N224" s="164"/>
    </row>
    <row r="225" spans="1:14" ht="20.100000000000001" customHeight="1" x14ac:dyDescent="0.25">
      <c r="A225" s="38">
        <v>220</v>
      </c>
      <c r="B225" s="135"/>
      <c r="C225" s="135"/>
      <c r="D225" s="135"/>
      <c r="E225" s="135"/>
      <c r="F225" s="135"/>
      <c r="G225" s="111" t="str">
        <f>IF(C225="","",IF(C225="","",(VLOOKUP(C225,Listes!$B$31:$C$35,2,FALSE))))</f>
        <v/>
      </c>
      <c r="H225" s="135" t="str">
        <f t="shared" si="6"/>
        <v/>
      </c>
      <c r="I225" s="92" t="str">
        <f>IF(G225="","",IF(G225="","",(VLOOKUP(G225,Listes!$C$31:$D$35,2,FALSE))))</f>
        <v/>
      </c>
      <c r="J225" s="91" t="str">
        <f>IF($G225="","",IF($C225=Listes!$B$32,IF(Barèmes!$E225&lt;=Listes!$B$53,(Barèmes!$E225*(VLOOKUP(Barèmes!$D225,Listes!$A$54:$E$60,2,FALSE))),IF(Barèmes!$E225&gt;Listes!$E$53,(Barèmes!$E225*(VLOOKUP(Barèmes!$D225,Listes!$A$54:$E$60,5,FALSE))),(Barèmes!$E225*(VLOOKUP(Barèmes!$D225,Listes!$A$54:$E$60,3,FALSE)))+(VLOOKUP(Barèmes!$D225,Listes!$A$54:$E$60,4,FALSE))))))</f>
        <v/>
      </c>
      <c r="K225" s="91" t="str">
        <f>IF($G225="","",IF($C225=Listes!$B$31,IF(Barèmes!$E225&lt;=Listes!$B$42,(Barèmes!$E225*(VLOOKUP(Barèmes!$D225,Listes!$A$43:$E$49,2,FALSE))),IF(Barèmes!$E225&gt;Listes!$D$42,(Barèmes!$E225*(VLOOKUP(Barèmes!$D225,Listes!$A$43:$E$49,5,FALSE))),(Barèmes!$E225*(VLOOKUP(Barèmes!$D225,Listes!$A$43:$E$49,3,FALSE)))+(VLOOKUP(Barèmes!$D225,Listes!$A$43:$E$49,4,FALSE))))))</f>
        <v/>
      </c>
      <c r="L225" s="91" t="str">
        <f>IF($G225="","",IF($C225=Listes!$B$34,Listes!$I$31,IF($C225=Listes!$B$35,(VLOOKUP(Barèmes!$F225,Listes!$E$31:$F$36,2,FALSE)),IF($C225=Listes!$B$33,IF(Barèmes!$E225&lt;=Listes!$A$64,Barèmes!$E225*Listes!$A$65,IF(Barèmes!$E225&gt;Listes!$D$64,Barèmes!$E225*Listes!$D$65,((Barèmes!$E225*Listes!$B$65)+Listes!$C$65)))))))</f>
        <v/>
      </c>
      <c r="M225" s="92" t="str">
        <f t="shared" si="7"/>
        <v/>
      </c>
      <c r="N225" s="164"/>
    </row>
    <row r="226" spans="1:14" ht="20.100000000000001" customHeight="1" x14ac:dyDescent="0.25">
      <c r="A226" s="38">
        <v>221</v>
      </c>
      <c r="B226" s="135"/>
      <c r="C226" s="135"/>
      <c r="D226" s="135"/>
      <c r="E226" s="135"/>
      <c r="F226" s="135"/>
      <c r="G226" s="111" t="str">
        <f>IF(C226="","",IF(C226="","",(VLOOKUP(C226,Listes!$B$31:$C$35,2,FALSE))))</f>
        <v/>
      </c>
      <c r="H226" s="135" t="str">
        <f t="shared" si="6"/>
        <v/>
      </c>
      <c r="I226" s="92" t="str">
        <f>IF(G226="","",IF(G226="","",(VLOOKUP(G226,Listes!$C$31:$D$35,2,FALSE))))</f>
        <v/>
      </c>
      <c r="J226" s="91" t="str">
        <f>IF($G226="","",IF($C226=Listes!$B$32,IF(Barèmes!$E226&lt;=Listes!$B$53,(Barèmes!$E226*(VLOOKUP(Barèmes!$D226,Listes!$A$54:$E$60,2,FALSE))),IF(Barèmes!$E226&gt;Listes!$E$53,(Barèmes!$E226*(VLOOKUP(Barèmes!$D226,Listes!$A$54:$E$60,5,FALSE))),(Barèmes!$E226*(VLOOKUP(Barèmes!$D226,Listes!$A$54:$E$60,3,FALSE)))+(VLOOKUP(Barèmes!$D226,Listes!$A$54:$E$60,4,FALSE))))))</f>
        <v/>
      </c>
      <c r="K226" s="91" t="str">
        <f>IF($G226="","",IF($C226=Listes!$B$31,IF(Barèmes!$E226&lt;=Listes!$B$42,(Barèmes!$E226*(VLOOKUP(Barèmes!$D226,Listes!$A$43:$E$49,2,FALSE))),IF(Barèmes!$E226&gt;Listes!$D$42,(Barèmes!$E226*(VLOOKUP(Barèmes!$D226,Listes!$A$43:$E$49,5,FALSE))),(Barèmes!$E226*(VLOOKUP(Barèmes!$D226,Listes!$A$43:$E$49,3,FALSE)))+(VLOOKUP(Barèmes!$D226,Listes!$A$43:$E$49,4,FALSE))))))</f>
        <v/>
      </c>
      <c r="L226" s="91" t="str">
        <f>IF($G226="","",IF($C226=Listes!$B$34,Listes!$I$31,IF($C226=Listes!$B$35,(VLOOKUP(Barèmes!$F226,Listes!$E$31:$F$36,2,FALSE)),IF($C226=Listes!$B$33,IF(Barèmes!$E226&lt;=Listes!$A$64,Barèmes!$E226*Listes!$A$65,IF(Barèmes!$E226&gt;Listes!$D$64,Barèmes!$E226*Listes!$D$65,((Barèmes!$E226*Listes!$B$65)+Listes!$C$65)))))))</f>
        <v/>
      </c>
      <c r="M226" s="92" t="str">
        <f t="shared" si="7"/>
        <v/>
      </c>
      <c r="N226" s="164"/>
    </row>
    <row r="227" spans="1:14" ht="20.100000000000001" customHeight="1" x14ac:dyDescent="0.25">
      <c r="A227" s="38">
        <v>222</v>
      </c>
      <c r="B227" s="135"/>
      <c r="C227" s="135"/>
      <c r="D227" s="135"/>
      <c r="E227" s="135"/>
      <c r="F227" s="135"/>
      <c r="G227" s="111" t="str">
        <f>IF(C227="","",IF(C227="","",(VLOOKUP(C227,Listes!$B$31:$C$35,2,FALSE))))</f>
        <v/>
      </c>
      <c r="H227" s="135" t="str">
        <f t="shared" si="6"/>
        <v/>
      </c>
      <c r="I227" s="92" t="str">
        <f>IF(G227="","",IF(G227="","",(VLOOKUP(G227,Listes!$C$31:$D$35,2,FALSE))))</f>
        <v/>
      </c>
      <c r="J227" s="91" t="str">
        <f>IF($G227="","",IF($C227=Listes!$B$32,IF(Barèmes!$E227&lt;=Listes!$B$53,(Barèmes!$E227*(VLOOKUP(Barèmes!$D227,Listes!$A$54:$E$60,2,FALSE))),IF(Barèmes!$E227&gt;Listes!$E$53,(Barèmes!$E227*(VLOOKUP(Barèmes!$D227,Listes!$A$54:$E$60,5,FALSE))),(Barèmes!$E227*(VLOOKUP(Barèmes!$D227,Listes!$A$54:$E$60,3,FALSE)))+(VLOOKUP(Barèmes!$D227,Listes!$A$54:$E$60,4,FALSE))))))</f>
        <v/>
      </c>
      <c r="K227" s="91" t="str">
        <f>IF($G227="","",IF($C227=Listes!$B$31,IF(Barèmes!$E227&lt;=Listes!$B$42,(Barèmes!$E227*(VLOOKUP(Barèmes!$D227,Listes!$A$43:$E$49,2,FALSE))),IF(Barèmes!$E227&gt;Listes!$D$42,(Barèmes!$E227*(VLOOKUP(Barèmes!$D227,Listes!$A$43:$E$49,5,FALSE))),(Barèmes!$E227*(VLOOKUP(Barèmes!$D227,Listes!$A$43:$E$49,3,FALSE)))+(VLOOKUP(Barèmes!$D227,Listes!$A$43:$E$49,4,FALSE))))))</f>
        <v/>
      </c>
      <c r="L227" s="91" t="str">
        <f>IF($G227="","",IF($C227=Listes!$B$34,Listes!$I$31,IF($C227=Listes!$B$35,(VLOOKUP(Barèmes!$F227,Listes!$E$31:$F$36,2,FALSE)),IF($C227=Listes!$B$33,IF(Barèmes!$E227&lt;=Listes!$A$64,Barèmes!$E227*Listes!$A$65,IF(Barèmes!$E227&gt;Listes!$D$64,Barèmes!$E227*Listes!$D$65,((Barèmes!$E227*Listes!$B$65)+Listes!$C$65)))))))</f>
        <v/>
      </c>
      <c r="M227" s="92" t="str">
        <f t="shared" si="7"/>
        <v/>
      </c>
      <c r="N227" s="164"/>
    </row>
    <row r="228" spans="1:14" ht="20.100000000000001" customHeight="1" x14ac:dyDescent="0.25">
      <c r="A228" s="38">
        <v>223</v>
      </c>
      <c r="B228" s="135"/>
      <c r="C228" s="135"/>
      <c r="D228" s="135"/>
      <c r="E228" s="135"/>
      <c r="F228" s="135"/>
      <c r="G228" s="111" t="str">
        <f>IF(C228="","",IF(C228="","",(VLOOKUP(C228,Listes!$B$31:$C$35,2,FALSE))))</f>
        <v/>
      </c>
      <c r="H228" s="135" t="str">
        <f t="shared" si="6"/>
        <v/>
      </c>
      <c r="I228" s="92" t="str">
        <f>IF(G228="","",IF(G228="","",(VLOOKUP(G228,Listes!$C$31:$D$35,2,FALSE))))</f>
        <v/>
      </c>
      <c r="J228" s="91" t="str">
        <f>IF($G228="","",IF($C228=Listes!$B$32,IF(Barèmes!$E228&lt;=Listes!$B$53,(Barèmes!$E228*(VLOOKUP(Barèmes!$D228,Listes!$A$54:$E$60,2,FALSE))),IF(Barèmes!$E228&gt;Listes!$E$53,(Barèmes!$E228*(VLOOKUP(Barèmes!$D228,Listes!$A$54:$E$60,5,FALSE))),(Barèmes!$E228*(VLOOKUP(Barèmes!$D228,Listes!$A$54:$E$60,3,FALSE)))+(VLOOKUP(Barèmes!$D228,Listes!$A$54:$E$60,4,FALSE))))))</f>
        <v/>
      </c>
      <c r="K228" s="91" t="str">
        <f>IF($G228="","",IF($C228=Listes!$B$31,IF(Barèmes!$E228&lt;=Listes!$B$42,(Barèmes!$E228*(VLOOKUP(Barèmes!$D228,Listes!$A$43:$E$49,2,FALSE))),IF(Barèmes!$E228&gt;Listes!$D$42,(Barèmes!$E228*(VLOOKUP(Barèmes!$D228,Listes!$A$43:$E$49,5,FALSE))),(Barèmes!$E228*(VLOOKUP(Barèmes!$D228,Listes!$A$43:$E$49,3,FALSE)))+(VLOOKUP(Barèmes!$D228,Listes!$A$43:$E$49,4,FALSE))))))</f>
        <v/>
      </c>
      <c r="L228" s="91" t="str">
        <f>IF($G228="","",IF($C228=Listes!$B$34,Listes!$I$31,IF($C228=Listes!$B$35,(VLOOKUP(Barèmes!$F228,Listes!$E$31:$F$36,2,FALSE)),IF($C228=Listes!$B$33,IF(Barèmes!$E228&lt;=Listes!$A$64,Barèmes!$E228*Listes!$A$65,IF(Barèmes!$E228&gt;Listes!$D$64,Barèmes!$E228*Listes!$D$65,((Barèmes!$E228*Listes!$B$65)+Listes!$C$65)))))))</f>
        <v/>
      </c>
      <c r="M228" s="92" t="str">
        <f t="shared" si="7"/>
        <v/>
      </c>
      <c r="N228" s="164"/>
    </row>
    <row r="229" spans="1:14" ht="20.100000000000001" customHeight="1" x14ac:dyDescent="0.25">
      <c r="A229" s="38">
        <v>224</v>
      </c>
      <c r="B229" s="135"/>
      <c r="C229" s="135"/>
      <c r="D229" s="135"/>
      <c r="E229" s="135"/>
      <c r="F229" s="135"/>
      <c r="G229" s="111" t="str">
        <f>IF(C229="","",IF(C229="","",(VLOOKUP(C229,Listes!$B$31:$C$35,2,FALSE))))</f>
        <v/>
      </c>
      <c r="H229" s="135" t="str">
        <f t="shared" si="6"/>
        <v/>
      </c>
      <c r="I229" s="92" t="str">
        <f>IF(G229="","",IF(G229="","",(VLOOKUP(G229,Listes!$C$31:$D$35,2,FALSE))))</f>
        <v/>
      </c>
      <c r="J229" s="91" t="str">
        <f>IF($G229="","",IF($C229=Listes!$B$32,IF(Barèmes!$E229&lt;=Listes!$B$53,(Barèmes!$E229*(VLOOKUP(Barèmes!$D229,Listes!$A$54:$E$60,2,FALSE))),IF(Barèmes!$E229&gt;Listes!$E$53,(Barèmes!$E229*(VLOOKUP(Barèmes!$D229,Listes!$A$54:$E$60,5,FALSE))),(Barèmes!$E229*(VLOOKUP(Barèmes!$D229,Listes!$A$54:$E$60,3,FALSE)))+(VLOOKUP(Barèmes!$D229,Listes!$A$54:$E$60,4,FALSE))))))</f>
        <v/>
      </c>
      <c r="K229" s="91" t="str">
        <f>IF($G229="","",IF($C229=Listes!$B$31,IF(Barèmes!$E229&lt;=Listes!$B$42,(Barèmes!$E229*(VLOOKUP(Barèmes!$D229,Listes!$A$43:$E$49,2,FALSE))),IF(Barèmes!$E229&gt;Listes!$D$42,(Barèmes!$E229*(VLOOKUP(Barèmes!$D229,Listes!$A$43:$E$49,5,FALSE))),(Barèmes!$E229*(VLOOKUP(Barèmes!$D229,Listes!$A$43:$E$49,3,FALSE)))+(VLOOKUP(Barèmes!$D229,Listes!$A$43:$E$49,4,FALSE))))))</f>
        <v/>
      </c>
      <c r="L229" s="91" t="str">
        <f>IF($G229="","",IF($C229=Listes!$B$34,Listes!$I$31,IF($C229=Listes!$B$35,(VLOOKUP(Barèmes!$F229,Listes!$E$31:$F$36,2,FALSE)),IF($C229=Listes!$B$33,IF(Barèmes!$E229&lt;=Listes!$A$64,Barèmes!$E229*Listes!$A$65,IF(Barèmes!$E229&gt;Listes!$D$64,Barèmes!$E229*Listes!$D$65,((Barèmes!$E229*Listes!$B$65)+Listes!$C$65)))))))</f>
        <v/>
      </c>
      <c r="M229" s="92" t="str">
        <f t="shared" si="7"/>
        <v/>
      </c>
      <c r="N229" s="164"/>
    </row>
    <row r="230" spans="1:14" ht="20.100000000000001" customHeight="1" x14ac:dyDescent="0.25">
      <c r="A230" s="38">
        <v>225</v>
      </c>
      <c r="B230" s="135"/>
      <c r="C230" s="135"/>
      <c r="D230" s="135"/>
      <c r="E230" s="135"/>
      <c r="F230" s="135"/>
      <c r="G230" s="111" t="str">
        <f>IF(C230="","",IF(C230="","",(VLOOKUP(C230,Listes!$B$31:$C$35,2,FALSE))))</f>
        <v/>
      </c>
      <c r="H230" s="135" t="str">
        <f t="shared" si="6"/>
        <v/>
      </c>
      <c r="I230" s="92" t="str">
        <f>IF(G230="","",IF(G230="","",(VLOOKUP(G230,Listes!$C$31:$D$35,2,FALSE))))</f>
        <v/>
      </c>
      <c r="J230" s="91" t="str">
        <f>IF($G230="","",IF($C230=Listes!$B$32,IF(Barèmes!$E230&lt;=Listes!$B$53,(Barèmes!$E230*(VLOOKUP(Barèmes!$D230,Listes!$A$54:$E$60,2,FALSE))),IF(Barèmes!$E230&gt;Listes!$E$53,(Barèmes!$E230*(VLOOKUP(Barèmes!$D230,Listes!$A$54:$E$60,5,FALSE))),(Barèmes!$E230*(VLOOKUP(Barèmes!$D230,Listes!$A$54:$E$60,3,FALSE)))+(VLOOKUP(Barèmes!$D230,Listes!$A$54:$E$60,4,FALSE))))))</f>
        <v/>
      </c>
      <c r="K230" s="91" t="str">
        <f>IF($G230="","",IF($C230=Listes!$B$31,IF(Barèmes!$E230&lt;=Listes!$B$42,(Barèmes!$E230*(VLOOKUP(Barèmes!$D230,Listes!$A$43:$E$49,2,FALSE))),IF(Barèmes!$E230&gt;Listes!$D$42,(Barèmes!$E230*(VLOOKUP(Barèmes!$D230,Listes!$A$43:$E$49,5,FALSE))),(Barèmes!$E230*(VLOOKUP(Barèmes!$D230,Listes!$A$43:$E$49,3,FALSE)))+(VLOOKUP(Barèmes!$D230,Listes!$A$43:$E$49,4,FALSE))))))</f>
        <v/>
      </c>
      <c r="L230" s="91" t="str">
        <f>IF($G230="","",IF($C230=Listes!$B$34,Listes!$I$31,IF($C230=Listes!$B$35,(VLOOKUP(Barèmes!$F230,Listes!$E$31:$F$36,2,FALSE)),IF($C230=Listes!$B$33,IF(Barèmes!$E230&lt;=Listes!$A$64,Barèmes!$E230*Listes!$A$65,IF(Barèmes!$E230&gt;Listes!$D$64,Barèmes!$E230*Listes!$D$65,((Barèmes!$E230*Listes!$B$65)+Listes!$C$65)))))))</f>
        <v/>
      </c>
      <c r="M230" s="92" t="str">
        <f t="shared" si="7"/>
        <v/>
      </c>
      <c r="N230" s="164"/>
    </row>
    <row r="231" spans="1:14" ht="20.100000000000001" customHeight="1" x14ac:dyDescent="0.25">
      <c r="A231" s="38">
        <v>226</v>
      </c>
      <c r="B231" s="135"/>
      <c r="C231" s="135"/>
      <c r="D231" s="135"/>
      <c r="E231" s="135"/>
      <c r="F231" s="135"/>
      <c r="G231" s="111" t="str">
        <f>IF(C231="","",IF(C231="","",(VLOOKUP(C231,Listes!$B$31:$C$35,2,FALSE))))</f>
        <v/>
      </c>
      <c r="H231" s="135" t="str">
        <f t="shared" si="6"/>
        <v/>
      </c>
      <c r="I231" s="92" t="str">
        <f>IF(G231="","",IF(G231="","",(VLOOKUP(G231,Listes!$C$31:$D$35,2,FALSE))))</f>
        <v/>
      </c>
      <c r="J231" s="91" t="str">
        <f>IF($G231="","",IF($C231=Listes!$B$32,IF(Barèmes!$E231&lt;=Listes!$B$53,(Barèmes!$E231*(VLOOKUP(Barèmes!$D231,Listes!$A$54:$E$60,2,FALSE))),IF(Barèmes!$E231&gt;Listes!$E$53,(Barèmes!$E231*(VLOOKUP(Barèmes!$D231,Listes!$A$54:$E$60,5,FALSE))),(Barèmes!$E231*(VLOOKUP(Barèmes!$D231,Listes!$A$54:$E$60,3,FALSE)))+(VLOOKUP(Barèmes!$D231,Listes!$A$54:$E$60,4,FALSE))))))</f>
        <v/>
      </c>
      <c r="K231" s="91" t="str">
        <f>IF($G231="","",IF($C231=Listes!$B$31,IF(Barèmes!$E231&lt;=Listes!$B$42,(Barèmes!$E231*(VLOOKUP(Barèmes!$D231,Listes!$A$43:$E$49,2,FALSE))),IF(Barèmes!$E231&gt;Listes!$D$42,(Barèmes!$E231*(VLOOKUP(Barèmes!$D231,Listes!$A$43:$E$49,5,FALSE))),(Barèmes!$E231*(VLOOKUP(Barèmes!$D231,Listes!$A$43:$E$49,3,FALSE)))+(VLOOKUP(Barèmes!$D231,Listes!$A$43:$E$49,4,FALSE))))))</f>
        <v/>
      </c>
      <c r="L231" s="91" t="str">
        <f>IF($G231="","",IF($C231=Listes!$B$34,Listes!$I$31,IF($C231=Listes!$B$35,(VLOOKUP(Barèmes!$F231,Listes!$E$31:$F$36,2,FALSE)),IF($C231=Listes!$B$33,IF(Barèmes!$E231&lt;=Listes!$A$64,Barèmes!$E231*Listes!$A$65,IF(Barèmes!$E231&gt;Listes!$D$64,Barèmes!$E231*Listes!$D$65,((Barèmes!$E231*Listes!$B$65)+Listes!$C$65)))))))</f>
        <v/>
      </c>
      <c r="M231" s="92" t="str">
        <f t="shared" si="7"/>
        <v/>
      </c>
      <c r="N231" s="164"/>
    </row>
    <row r="232" spans="1:14" ht="20.100000000000001" customHeight="1" x14ac:dyDescent="0.25">
      <c r="A232" s="38">
        <v>227</v>
      </c>
      <c r="B232" s="135"/>
      <c r="C232" s="135"/>
      <c r="D232" s="135"/>
      <c r="E232" s="135"/>
      <c r="F232" s="135"/>
      <c r="G232" s="111" t="str">
        <f>IF(C232="","",IF(C232="","",(VLOOKUP(C232,Listes!$B$31:$C$35,2,FALSE))))</f>
        <v/>
      </c>
      <c r="H232" s="135" t="str">
        <f t="shared" si="6"/>
        <v/>
      </c>
      <c r="I232" s="92" t="str">
        <f>IF(G232="","",IF(G232="","",(VLOOKUP(G232,Listes!$C$31:$D$35,2,FALSE))))</f>
        <v/>
      </c>
      <c r="J232" s="91" t="str">
        <f>IF($G232="","",IF($C232=Listes!$B$32,IF(Barèmes!$E232&lt;=Listes!$B$53,(Barèmes!$E232*(VLOOKUP(Barèmes!$D232,Listes!$A$54:$E$60,2,FALSE))),IF(Barèmes!$E232&gt;Listes!$E$53,(Barèmes!$E232*(VLOOKUP(Barèmes!$D232,Listes!$A$54:$E$60,5,FALSE))),(Barèmes!$E232*(VLOOKUP(Barèmes!$D232,Listes!$A$54:$E$60,3,FALSE)))+(VLOOKUP(Barèmes!$D232,Listes!$A$54:$E$60,4,FALSE))))))</f>
        <v/>
      </c>
      <c r="K232" s="91" t="str">
        <f>IF($G232="","",IF($C232=Listes!$B$31,IF(Barèmes!$E232&lt;=Listes!$B$42,(Barèmes!$E232*(VLOOKUP(Barèmes!$D232,Listes!$A$43:$E$49,2,FALSE))),IF(Barèmes!$E232&gt;Listes!$D$42,(Barèmes!$E232*(VLOOKUP(Barèmes!$D232,Listes!$A$43:$E$49,5,FALSE))),(Barèmes!$E232*(VLOOKUP(Barèmes!$D232,Listes!$A$43:$E$49,3,FALSE)))+(VLOOKUP(Barèmes!$D232,Listes!$A$43:$E$49,4,FALSE))))))</f>
        <v/>
      </c>
      <c r="L232" s="91" t="str">
        <f>IF($G232="","",IF($C232=Listes!$B$34,Listes!$I$31,IF($C232=Listes!$B$35,(VLOOKUP(Barèmes!$F232,Listes!$E$31:$F$36,2,FALSE)),IF($C232=Listes!$B$33,IF(Barèmes!$E232&lt;=Listes!$A$64,Barèmes!$E232*Listes!$A$65,IF(Barèmes!$E232&gt;Listes!$D$64,Barèmes!$E232*Listes!$D$65,((Barèmes!$E232*Listes!$B$65)+Listes!$C$65)))))))</f>
        <v/>
      </c>
      <c r="M232" s="92" t="str">
        <f t="shared" si="7"/>
        <v/>
      </c>
      <c r="N232" s="164"/>
    </row>
    <row r="233" spans="1:14" ht="20.100000000000001" customHeight="1" x14ac:dyDescent="0.25">
      <c r="A233" s="38">
        <v>228</v>
      </c>
      <c r="B233" s="135"/>
      <c r="C233" s="135"/>
      <c r="D233" s="135"/>
      <c r="E233" s="135"/>
      <c r="F233" s="135"/>
      <c r="G233" s="111" t="str">
        <f>IF(C233="","",IF(C233="","",(VLOOKUP(C233,Listes!$B$31:$C$35,2,FALSE))))</f>
        <v/>
      </c>
      <c r="H233" s="135" t="str">
        <f t="shared" si="6"/>
        <v/>
      </c>
      <c r="I233" s="92" t="str">
        <f>IF(G233="","",IF(G233="","",(VLOOKUP(G233,Listes!$C$31:$D$35,2,FALSE))))</f>
        <v/>
      </c>
      <c r="J233" s="91" t="str">
        <f>IF($G233="","",IF($C233=Listes!$B$32,IF(Barèmes!$E233&lt;=Listes!$B$53,(Barèmes!$E233*(VLOOKUP(Barèmes!$D233,Listes!$A$54:$E$60,2,FALSE))),IF(Barèmes!$E233&gt;Listes!$E$53,(Barèmes!$E233*(VLOOKUP(Barèmes!$D233,Listes!$A$54:$E$60,5,FALSE))),(Barèmes!$E233*(VLOOKUP(Barèmes!$D233,Listes!$A$54:$E$60,3,FALSE)))+(VLOOKUP(Barèmes!$D233,Listes!$A$54:$E$60,4,FALSE))))))</f>
        <v/>
      </c>
      <c r="K233" s="91" t="str">
        <f>IF($G233="","",IF($C233=Listes!$B$31,IF(Barèmes!$E233&lt;=Listes!$B$42,(Barèmes!$E233*(VLOOKUP(Barèmes!$D233,Listes!$A$43:$E$49,2,FALSE))),IF(Barèmes!$E233&gt;Listes!$D$42,(Barèmes!$E233*(VLOOKUP(Barèmes!$D233,Listes!$A$43:$E$49,5,FALSE))),(Barèmes!$E233*(VLOOKUP(Barèmes!$D233,Listes!$A$43:$E$49,3,FALSE)))+(VLOOKUP(Barèmes!$D233,Listes!$A$43:$E$49,4,FALSE))))))</f>
        <v/>
      </c>
      <c r="L233" s="91" t="str">
        <f>IF($G233="","",IF($C233=Listes!$B$34,Listes!$I$31,IF($C233=Listes!$B$35,(VLOOKUP(Barèmes!$F233,Listes!$E$31:$F$36,2,FALSE)),IF($C233=Listes!$B$33,IF(Barèmes!$E233&lt;=Listes!$A$64,Barèmes!$E233*Listes!$A$65,IF(Barèmes!$E233&gt;Listes!$D$64,Barèmes!$E233*Listes!$D$65,((Barèmes!$E233*Listes!$B$65)+Listes!$C$65)))))))</f>
        <v/>
      </c>
      <c r="M233" s="92" t="str">
        <f t="shared" si="7"/>
        <v/>
      </c>
      <c r="N233" s="164"/>
    </row>
    <row r="234" spans="1:14" ht="20.100000000000001" customHeight="1" x14ac:dyDescent="0.25">
      <c r="A234" s="38">
        <v>229</v>
      </c>
      <c r="B234" s="135"/>
      <c r="C234" s="135"/>
      <c r="D234" s="135"/>
      <c r="E234" s="135"/>
      <c r="F234" s="135"/>
      <c r="G234" s="111" t="str">
        <f>IF(C234="","",IF(C234="","",(VLOOKUP(C234,Listes!$B$31:$C$35,2,FALSE))))</f>
        <v/>
      </c>
      <c r="H234" s="135" t="str">
        <f t="shared" si="6"/>
        <v/>
      </c>
      <c r="I234" s="92" t="str">
        <f>IF(G234="","",IF(G234="","",(VLOOKUP(G234,Listes!$C$31:$D$35,2,FALSE))))</f>
        <v/>
      </c>
      <c r="J234" s="91" t="str">
        <f>IF($G234="","",IF($C234=Listes!$B$32,IF(Barèmes!$E234&lt;=Listes!$B$53,(Barèmes!$E234*(VLOOKUP(Barèmes!$D234,Listes!$A$54:$E$60,2,FALSE))),IF(Barèmes!$E234&gt;Listes!$E$53,(Barèmes!$E234*(VLOOKUP(Barèmes!$D234,Listes!$A$54:$E$60,5,FALSE))),(Barèmes!$E234*(VLOOKUP(Barèmes!$D234,Listes!$A$54:$E$60,3,FALSE)))+(VLOOKUP(Barèmes!$D234,Listes!$A$54:$E$60,4,FALSE))))))</f>
        <v/>
      </c>
      <c r="K234" s="91" t="str">
        <f>IF($G234="","",IF($C234=Listes!$B$31,IF(Barèmes!$E234&lt;=Listes!$B$42,(Barèmes!$E234*(VLOOKUP(Barèmes!$D234,Listes!$A$43:$E$49,2,FALSE))),IF(Barèmes!$E234&gt;Listes!$D$42,(Barèmes!$E234*(VLOOKUP(Barèmes!$D234,Listes!$A$43:$E$49,5,FALSE))),(Barèmes!$E234*(VLOOKUP(Barèmes!$D234,Listes!$A$43:$E$49,3,FALSE)))+(VLOOKUP(Barèmes!$D234,Listes!$A$43:$E$49,4,FALSE))))))</f>
        <v/>
      </c>
      <c r="L234" s="91" t="str">
        <f>IF($G234="","",IF($C234=Listes!$B$34,Listes!$I$31,IF($C234=Listes!$B$35,(VLOOKUP(Barèmes!$F234,Listes!$E$31:$F$36,2,FALSE)),IF($C234=Listes!$B$33,IF(Barèmes!$E234&lt;=Listes!$A$64,Barèmes!$E234*Listes!$A$65,IF(Barèmes!$E234&gt;Listes!$D$64,Barèmes!$E234*Listes!$D$65,((Barèmes!$E234*Listes!$B$65)+Listes!$C$65)))))))</f>
        <v/>
      </c>
      <c r="M234" s="92" t="str">
        <f t="shared" si="7"/>
        <v/>
      </c>
      <c r="N234" s="164"/>
    </row>
    <row r="235" spans="1:14" ht="20.100000000000001" customHeight="1" x14ac:dyDescent="0.25">
      <c r="A235" s="38">
        <v>230</v>
      </c>
      <c r="B235" s="135"/>
      <c r="C235" s="135"/>
      <c r="D235" s="135"/>
      <c r="E235" s="135"/>
      <c r="F235" s="135"/>
      <c r="G235" s="111" t="str">
        <f>IF(C235="","",IF(C235="","",(VLOOKUP(C235,Listes!$B$31:$C$35,2,FALSE))))</f>
        <v/>
      </c>
      <c r="H235" s="135" t="str">
        <f t="shared" si="6"/>
        <v/>
      </c>
      <c r="I235" s="92" t="str">
        <f>IF(G235="","",IF(G235="","",(VLOOKUP(G235,Listes!$C$31:$D$35,2,FALSE))))</f>
        <v/>
      </c>
      <c r="J235" s="91" t="str">
        <f>IF($G235="","",IF($C235=Listes!$B$32,IF(Barèmes!$E235&lt;=Listes!$B$53,(Barèmes!$E235*(VLOOKUP(Barèmes!$D235,Listes!$A$54:$E$60,2,FALSE))),IF(Barèmes!$E235&gt;Listes!$E$53,(Barèmes!$E235*(VLOOKUP(Barèmes!$D235,Listes!$A$54:$E$60,5,FALSE))),(Barèmes!$E235*(VLOOKUP(Barèmes!$D235,Listes!$A$54:$E$60,3,FALSE)))+(VLOOKUP(Barèmes!$D235,Listes!$A$54:$E$60,4,FALSE))))))</f>
        <v/>
      </c>
      <c r="K235" s="91" t="str">
        <f>IF($G235="","",IF($C235=Listes!$B$31,IF(Barèmes!$E235&lt;=Listes!$B$42,(Barèmes!$E235*(VLOOKUP(Barèmes!$D235,Listes!$A$43:$E$49,2,FALSE))),IF(Barèmes!$E235&gt;Listes!$D$42,(Barèmes!$E235*(VLOOKUP(Barèmes!$D235,Listes!$A$43:$E$49,5,FALSE))),(Barèmes!$E235*(VLOOKUP(Barèmes!$D235,Listes!$A$43:$E$49,3,FALSE)))+(VLOOKUP(Barèmes!$D235,Listes!$A$43:$E$49,4,FALSE))))))</f>
        <v/>
      </c>
      <c r="L235" s="91" t="str">
        <f>IF($G235="","",IF($C235=Listes!$B$34,Listes!$I$31,IF($C235=Listes!$B$35,(VLOOKUP(Barèmes!$F235,Listes!$E$31:$F$36,2,FALSE)),IF($C235=Listes!$B$33,IF(Barèmes!$E235&lt;=Listes!$A$64,Barèmes!$E235*Listes!$A$65,IF(Barèmes!$E235&gt;Listes!$D$64,Barèmes!$E235*Listes!$D$65,((Barèmes!$E235*Listes!$B$65)+Listes!$C$65)))))))</f>
        <v/>
      </c>
      <c r="M235" s="92" t="str">
        <f t="shared" si="7"/>
        <v/>
      </c>
      <c r="N235" s="164"/>
    </row>
    <row r="236" spans="1:14" ht="20.100000000000001" customHeight="1" x14ac:dyDescent="0.25">
      <c r="A236" s="38">
        <v>231</v>
      </c>
      <c r="B236" s="135"/>
      <c r="C236" s="135"/>
      <c r="D236" s="135"/>
      <c r="E236" s="135"/>
      <c r="F236" s="135"/>
      <c r="G236" s="111" t="str">
        <f>IF(C236="","",IF(C236="","",(VLOOKUP(C236,Listes!$B$31:$C$35,2,FALSE))))</f>
        <v/>
      </c>
      <c r="H236" s="135" t="str">
        <f t="shared" si="6"/>
        <v/>
      </c>
      <c r="I236" s="92" t="str">
        <f>IF(G236="","",IF(G236="","",(VLOOKUP(G236,Listes!$C$31:$D$35,2,FALSE))))</f>
        <v/>
      </c>
      <c r="J236" s="91" t="str">
        <f>IF($G236="","",IF($C236=Listes!$B$32,IF(Barèmes!$E236&lt;=Listes!$B$53,(Barèmes!$E236*(VLOOKUP(Barèmes!$D236,Listes!$A$54:$E$60,2,FALSE))),IF(Barèmes!$E236&gt;Listes!$E$53,(Barèmes!$E236*(VLOOKUP(Barèmes!$D236,Listes!$A$54:$E$60,5,FALSE))),(Barèmes!$E236*(VLOOKUP(Barèmes!$D236,Listes!$A$54:$E$60,3,FALSE)))+(VLOOKUP(Barèmes!$D236,Listes!$A$54:$E$60,4,FALSE))))))</f>
        <v/>
      </c>
      <c r="K236" s="91" t="str">
        <f>IF($G236="","",IF($C236=Listes!$B$31,IF(Barèmes!$E236&lt;=Listes!$B$42,(Barèmes!$E236*(VLOOKUP(Barèmes!$D236,Listes!$A$43:$E$49,2,FALSE))),IF(Barèmes!$E236&gt;Listes!$D$42,(Barèmes!$E236*(VLOOKUP(Barèmes!$D236,Listes!$A$43:$E$49,5,FALSE))),(Barèmes!$E236*(VLOOKUP(Barèmes!$D236,Listes!$A$43:$E$49,3,FALSE)))+(VLOOKUP(Barèmes!$D236,Listes!$A$43:$E$49,4,FALSE))))))</f>
        <v/>
      </c>
      <c r="L236" s="91" t="str">
        <f>IF($G236="","",IF($C236=Listes!$B$34,Listes!$I$31,IF($C236=Listes!$B$35,(VLOOKUP(Barèmes!$F236,Listes!$E$31:$F$36,2,FALSE)),IF($C236=Listes!$B$33,IF(Barèmes!$E236&lt;=Listes!$A$64,Barèmes!$E236*Listes!$A$65,IF(Barèmes!$E236&gt;Listes!$D$64,Barèmes!$E236*Listes!$D$65,((Barèmes!$E236*Listes!$B$65)+Listes!$C$65)))))))</f>
        <v/>
      </c>
      <c r="M236" s="92" t="str">
        <f t="shared" si="7"/>
        <v/>
      </c>
      <c r="N236" s="164"/>
    </row>
    <row r="237" spans="1:14" ht="20.100000000000001" customHeight="1" x14ac:dyDescent="0.25">
      <c r="A237" s="38">
        <v>232</v>
      </c>
      <c r="B237" s="135"/>
      <c r="C237" s="135"/>
      <c r="D237" s="135"/>
      <c r="E237" s="135"/>
      <c r="F237" s="135"/>
      <c r="G237" s="111" t="str">
        <f>IF(C237="","",IF(C237="","",(VLOOKUP(C237,Listes!$B$31:$C$35,2,FALSE))))</f>
        <v/>
      </c>
      <c r="H237" s="135" t="str">
        <f t="shared" si="6"/>
        <v/>
      </c>
      <c r="I237" s="92" t="str">
        <f>IF(G237="","",IF(G237="","",(VLOOKUP(G237,Listes!$C$31:$D$35,2,FALSE))))</f>
        <v/>
      </c>
      <c r="J237" s="91" t="str">
        <f>IF($G237="","",IF($C237=Listes!$B$32,IF(Barèmes!$E237&lt;=Listes!$B$53,(Barèmes!$E237*(VLOOKUP(Barèmes!$D237,Listes!$A$54:$E$60,2,FALSE))),IF(Barèmes!$E237&gt;Listes!$E$53,(Barèmes!$E237*(VLOOKUP(Barèmes!$D237,Listes!$A$54:$E$60,5,FALSE))),(Barèmes!$E237*(VLOOKUP(Barèmes!$D237,Listes!$A$54:$E$60,3,FALSE)))+(VLOOKUP(Barèmes!$D237,Listes!$A$54:$E$60,4,FALSE))))))</f>
        <v/>
      </c>
      <c r="K237" s="91" t="str">
        <f>IF($G237="","",IF($C237=Listes!$B$31,IF(Barèmes!$E237&lt;=Listes!$B$42,(Barèmes!$E237*(VLOOKUP(Barèmes!$D237,Listes!$A$43:$E$49,2,FALSE))),IF(Barèmes!$E237&gt;Listes!$D$42,(Barèmes!$E237*(VLOOKUP(Barèmes!$D237,Listes!$A$43:$E$49,5,FALSE))),(Barèmes!$E237*(VLOOKUP(Barèmes!$D237,Listes!$A$43:$E$49,3,FALSE)))+(VLOOKUP(Barèmes!$D237,Listes!$A$43:$E$49,4,FALSE))))))</f>
        <v/>
      </c>
      <c r="L237" s="91" t="str">
        <f>IF($G237="","",IF($C237=Listes!$B$34,Listes!$I$31,IF($C237=Listes!$B$35,(VLOOKUP(Barèmes!$F237,Listes!$E$31:$F$36,2,FALSE)),IF($C237=Listes!$B$33,IF(Barèmes!$E237&lt;=Listes!$A$64,Barèmes!$E237*Listes!$A$65,IF(Barèmes!$E237&gt;Listes!$D$64,Barèmes!$E237*Listes!$D$65,((Barèmes!$E237*Listes!$B$65)+Listes!$C$65)))))))</f>
        <v/>
      </c>
      <c r="M237" s="92" t="str">
        <f t="shared" si="7"/>
        <v/>
      </c>
      <c r="N237" s="164"/>
    </row>
    <row r="238" spans="1:14" ht="20.100000000000001" customHeight="1" x14ac:dyDescent="0.25">
      <c r="A238" s="38">
        <v>233</v>
      </c>
      <c r="B238" s="135"/>
      <c r="C238" s="135"/>
      <c r="D238" s="135"/>
      <c r="E238" s="135"/>
      <c r="F238" s="135"/>
      <c r="G238" s="111" t="str">
        <f>IF(C238="","",IF(C238="","",(VLOOKUP(C238,Listes!$B$31:$C$35,2,FALSE))))</f>
        <v/>
      </c>
      <c r="H238" s="135" t="str">
        <f t="shared" si="6"/>
        <v/>
      </c>
      <c r="I238" s="92" t="str">
        <f>IF(G238="","",IF(G238="","",(VLOOKUP(G238,Listes!$C$31:$D$35,2,FALSE))))</f>
        <v/>
      </c>
      <c r="J238" s="91" t="str">
        <f>IF($G238="","",IF($C238=Listes!$B$32,IF(Barèmes!$E238&lt;=Listes!$B$53,(Barèmes!$E238*(VLOOKUP(Barèmes!$D238,Listes!$A$54:$E$60,2,FALSE))),IF(Barèmes!$E238&gt;Listes!$E$53,(Barèmes!$E238*(VLOOKUP(Barèmes!$D238,Listes!$A$54:$E$60,5,FALSE))),(Barèmes!$E238*(VLOOKUP(Barèmes!$D238,Listes!$A$54:$E$60,3,FALSE)))+(VLOOKUP(Barèmes!$D238,Listes!$A$54:$E$60,4,FALSE))))))</f>
        <v/>
      </c>
      <c r="K238" s="91" t="str">
        <f>IF($G238="","",IF($C238=Listes!$B$31,IF(Barèmes!$E238&lt;=Listes!$B$42,(Barèmes!$E238*(VLOOKUP(Barèmes!$D238,Listes!$A$43:$E$49,2,FALSE))),IF(Barèmes!$E238&gt;Listes!$D$42,(Barèmes!$E238*(VLOOKUP(Barèmes!$D238,Listes!$A$43:$E$49,5,FALSE))),(Barèmes!$E238*(VLOOKUP(Barèmes!$D238,Listes!$A$43:$E$49,3,FALSE)))+(VLOOKUP(Barèmes!$D238,Listes!$A$43:$E$49,4,FALSE))))))</f>
        <v/>
      </c>
      <c r="L238" s="91" t="str">
        <f>IF($G238="","",IF($C238=Listes!$B$34,Listes!$I$31,IF($C238=Listes!$B$35,(VLOOKUP(Barèmes!$F238,Listes!$E$31:$F$36,2,FALSE)),IF($C238=Listes!$B$33,IF(Barèmes!$E238&lt;=Listes!$A$64,Barèmes!$E238*Listes!$A$65,IF(Barèmes!$E238&gt;Listes!$D$64,Barèmes!$E238*Listes!$D$65,((Barèmes!$E238*Listes!$B$65)+Listes!$C$65)))))))</f>
        <v/>
      </c>
      <c r="M238" s="92" t="str">
        <f t="shared" si="7"/>
        <v/>
      </c>
      <c r="N238" s="164"/>
    </row>
    <row r="239" spans="1:14" ht="20.100000000000001" customHeight="1" x14ac:dyDescent="0.25">
      <c r="A239" s="38">
        <v>234</v>
      </c>
      <c r="B239" s="135"/>
      <c r="C239" s="135"/>
      <c r="D239" s="135"/>
      <c r="E239" s="135"/>
      <c r="F239" s="135"/>
      <c r="G239" s="111" t="str">
        <f>IF(C239="","",IF(C239="","",(VLOOKUP(C239,Listes!$B$31:$C$35,2,FALSE))))</f>
        <v/>
      </c>
      <c r="H239" s="135" t="str">
        <f t="shared" si="6"/>
        <v/>
      </c>
      <c r="I239" s="92" t="str">
        <f>IF(G239="","",IF(G239="","",(VLOOKUP(G239,Listes!$C$31:$D$35,2,FALSE))))</f>
        <v/>
      </c>
      <c r="J239" s="91" t="str">
        <f>IF($G239="","",IF($C239=Listes!$B$32,IF(Barèmes!$E239&lt;=Listes!$B$53,(Barèmes!$E239*(VLOOKUP(Barèmes!$D239,Listes!$A$54:$E$60,2,FALSE))),IF(Barèmes!$E239&gt;Listes!$E$53,(Barèmes!$E239*(VLOOKUP(Barèmes!$D239,Listes!$A$54:$E$60,5,FALSE))),(Barèmes!$E239*(VLOOKUP(Barèmes!$D239,Listes!$A$54:$E$60,3,FALSE)))+(VLOOKUP(Barèmes!$D239,Listes!$A$54:$E$60,4,FALSE))))))</f>
        <v/>
      </c>
      <c r="K239" s="91" t="str">
        <f>IF($G239="","",IF($C239=Listes!$B$31,IF(Barèmes!$E239&lt;=Listes!$B$42,(Barèmes!$E239*(VLOOKUP(Barèmes!$D239,Listes!$A$43:$E$49,2,FALSE))),IF(Barèmes!$E239&gt;Listes!$D$42,(Barèmes!$E239*(VLOOKUP(Barèmes!$D239,Listes!$A$43:$E$49,5,FALSE))),(Barèmes!$E239*(VLOOKUP(Barèmes!$D239,Listes!$A$43:$E$49,3,FALSE)))+(VLOOKUP(Barèmes!$D239,Listes!$A$43:$E$49,4,FALSE))))))</f>
        <v/>
      </c>
      <c r="L239" s="91" t="str">
        <f>IF($G239="","",IF($C239=Listes!$B$34,Listes!$I$31,IF($C239=Listes!$B$35,(VLOOKUP(Barèmes!$F239,Listes!$E$31:$F$36,2,FALSE)),IF($C239=Listes!$B$33,IF(Barèmes!$E239&lt;=Listes!$A$64,Barèmes!$E239*Listes!$A$65,IF(Barèmes!$E239&gt;Listes!$D$64,Barèmes!$E239*Listes!$D$65,((Barèmes!$E239*Listes!$B$65)+Listes!$C$65)))))))</f>
        <v/>
      </c>
      <c r="M239" s="92" t="str">
        <f t="shared" si="7"/>
        <v/>
      </c>
      <c r="N239" s="164"/>
    </row>
    <row r="240" spans="1:14" ht="20.100000000000001" customHeight="1" x14ac:dyDescent="0.25">
      <c r="A240" s="38">
        <v>235</v>
      </c>
      <c r="B240" s="135"/>
      <c r="C240" s="135"/>
      <c r="D240" s="135"/>
      <c r="E240" s="135"/>
      <c r="F240" s="135"/>
      <c r="G240" s="111" t="str">
        <f>IF(C240="","",IF(C240="","",(VLOOKUP(C240,Listes!$B$31:$C$35,2,FALSE))))</f>
        <v/>
      </c>
      <c r="H240" s="135" t="str">
        <f t="shared" si="6"/>
        <v/>
      </c>
      <c r="I240" s="92" t="str">
        <f>IF(G240="","",IF(G240="","",(VLOOKUP(G240,Listes!$C$31:$D$35,2,FALSE))))</f>
        <v/>
      </c>
      <c r="J240" s="91" t="str">
        <f>IF($G240="","",IF($C240=Listes!$B$32,IF(Barèmes!$E240&lt;=Listes!$B$53,(Barèmes!$E240*(VLOOKUP(Barèmes!$D240,Listes!$A$54:$E$60,2,FALSE))),IF(Barèmes!$E240&gt;Listes!$E$53,(Barèmes!$E240*(VLOOKUP(Barèmes!$D240,Listes!$A$54:$E$60,5,FALSE))),(Barèmes!$E240*(VLOOKUP(Barèmes!$D240,Listes!$A$54:$E$60,3,FALSE)))+(VLOOKUP(Barèmes!$D240,Listes!$A$54:$E$60,4,FALSE))))))</f>
        <v/>
      </c>
      <c r="K240" s="91" t="str">
        <f>IF($G240="","",IF($C240=Listes!$B$31,IF(Barèmes!$E240&lt;=Listes!$B$42,(Barèmes!$E240*(VLOOKUP(Barèmes!$D240,Listes!$A$43:$E$49,2,FALSE))),IF(Barèmes!$E240&gt;Listes!$D$42,(Barèmes!$E240*(VLOOKUP(Barèmes!$D240,Listes!$A$43:$E$49,5,FALSE))),(Barèmes!$E240*(VLOOKUP(Barèmes!$D240,Listes!$A$43:$E$49,3,FALSE)))+(VLOOKUP(Barèmes!$D240,Listes!$A$43:$E$49,4,FALSE))))))</f>
        <v/>
      </c>
      <c r="L240" s="91" t="str">
        <f>IF($G240="","",IF($C240=Listes!$B$34,Listes!$I$31,IF($C240=Listes!$B$35,(VLOOKUP(Barèmes!$F240,Listes!$E$31:$F$36,2,FALSE)),IF($C240=Listes!$B$33,IF(Barèmes!$E240&lt;=Listes!$A$64,Barèmes!$E240*Listes!$A$65,IF(Barèmes!$E240&gt;Listes!$D$64,Barèmes!$E240*Listes!$D$65,((Barèmes!$E240*Listes!$B$65)+Listes!$C$65)))))))</f>
        <v/>
      </c>
      <c r="M240" s="92" t="str">
        <f t="shared" si="7"/>
        <v/>
      </c>
      <c r="N240" s="164"/>
    </row>
    <row r="241" spans="1:14" ht="20.100000000000001" customHeight="1" x14ac:dyDescent="0.25">
      <c r="A241" s="38">
        <v>236</v>
      </c>
      <c r="B241" s="135"/>
      <c r="C241" s="135"/>
      <c r="D241" s="135"/>
      <c r="E241" s="135"/>
      <c r="F241" s="135"/>
      <c r="G241" s="111" t="str">
        <f>IF(C241="","",IF(C241="","",(VLOOKUP(C241,Listes!$B$31:$C$35,2,FALSE))))</f>
        <v/>
      </c>
      <c r="H241" s="135" t="str">
        <f t="shared" si="6"/>
        <v/>
      </c>
      <c r="I241" s="92" t="str">
        <f>IF(G241="","",IF(G241="","",(VLOOKUP(G241,Listes!$C$31:$D$35,2,FALSE))))</f>
        <v/>
      </c>
      <c r="J241" s="91" t="str">
        <f>IF($G241="","",IF($C241=Listes!$B$32,IF(Barèmes!$E241&lt;=Listes!$B$53,(Barèmes!$E241*(VLOOKUP(Barèmes!$D241,Listes!$A$54:$E$60,2,FALSE))),IF(Barèmes!$E241&gt;Listes!$E$53,(Barèmes!$E241*(VLOOKUP(Barèmes!$D241,Listes!$A$54:$E$60,5,FALSE))),(Barèmes!$E241*(VLOOKUP(Barèmes!$D241,Listes!$A$54:$E$60,3,FALSE)))+(VLOOKUP(Barèmes!$D241,Listes!$A$54:$E$60,4,FALSE))))))</f>
        <v/>
      </c>
      <c r="K241" s="91" t="str">
        <f>IF($G241="","",IF($C241=Listes!$B$31,IF(Barèmes!$E241&lt;=Listes!$B$42,(Barèmes!$E241*(VLOOKUP(Barèmes!$D241,Listes!$A$43:$E$49,2,FALSE))),IF(Barèmes!$E241&gt;Listes!$D$42,(Barèmes!$E241*(VLOOKUP(Barèmes!$D241,Listes!$A$43:$E$49,5,FALSE))),(Barèmes!$E241*(VLOOKUP(Barèmes!$D241,Listes!$A$43:$E$49,3,FALSE)))+(VLOOKUP(Barèmes!$D241,Listes!$A$43:$E$49,4,FALSE))))))</f>
        <v/>
      </c>
      <c r="L241" s="91" t="str">
        <f>IF($G241="","",IF($C241=Listes!$B$34,Listes!$I$31,IF($C241=Listes!$B$35,(VLOOKUP(Barèmes!$F241,Listes!$E$31:$F$36,2,FALSE)),IF($C241=Listes!$B$33,IF(Barèmes!$E241&lt;=Listes!$A$64,Barèmes!$E241*Listes!$A$65,IF(Barèmes!$E241&gt;Listes!$D$64,Barèmes!$E241*Listes!$D$65,((Barèmes!$E241*Listes!$B$65)+Listes!$C$65)))))))</f>
        <v/>
      </c>
      <c r="M241" s="92" t="str">
        <f t="shared" si="7"/>
        <v/>
      </c>
      <c r="N241" s="164"/>
    </row>
    <row r="242" spans="1:14" ht="20.100000000000001" customHeight="1" x14ac:dyDescent="0.25">
      <c r="A242" s="38">
        <v>237</v>
      </c>
      <c r="B242" s="135"/>
      <c r="C242" s="135"/>
      <c r="D242" s="135"/>
      <c r="E242" s="135"/>
      <c r="F242" s="135"/>
      <c r="G242" s="111" t="str">
        <f>IF(C242="","",IF(C242="","",(VLOOKUP(C242,Listes!$B$31:$C$35,2,FALSE))))</f>
        <v/>
      </c>
      <c r="H242" s="135" t="str">
        <f t="shared" si="6"/>
        <v/>
      </c>
      <c r="I242" s="92" t="str">
        <f>IF(G242="","",IF(G242="","",(VLOOKUP(G242,Listes!$C$31:$D$35,2,FALSE))))</f>
        <v/>
      </c>
      <c r="J242" s="91" t="str">
        <f>IF($G242="","",IF($C242=Listes!$B$32,IF(Barèmes!$E242&lt;=Listes!$B$53,(Barèmes!$E242*(VLOOKUP(Barèmes!$D242,Listes!$A$54:$E$60,2,FALSE))),IF(Barèmes!$E242&gt;Listes!$E$53,(Barèmes!$E242*(VLOOKUP(Barèmes!$D242,Listes!$A$54:$E$60,5,FALSE))),(Barèmes!$E242*(VLOOKUP(Barèmes!$D242,Listes!$A$54:$E$60,3,FALSE)))+(VLOOKUP(Barèmes!$D242,Listes!$A$54:$E$60,4,FALSE))))))</f>
        <v/>
      </c>
      <c r="K242" s="91" t="str">
        <f>IF($G242="","",IF($C242=Listes!$B$31,IF(Barèmes!$E242&lt;=Listes!$B$42,(Barèmes!$E242*(VLOOKUP(Barèmes!$D242,Listes!$A$43:$E$49,2,FALSE))),IF(Barèmes!$E242&gt;Listes!$D$42,(Barèmes!$E242*(VLOOKUP(Barèmes!$D242,Listes!$A$43:$E$49,5,FALSE))),(Barèmes!$E242*(VLOOKUP(Barèmes!$D242,Listes!$A$43:$E$49,3,FALSE)))+(VLOOKUP(Barèmes!$D242,Listes!$A$43:$E$49,4,FALSE))))))</f>
        <v/>
      </c>
      <c r="L242" s="91" t="str">
        <f>IF($G242="","",IF($C242=Listes!$B$34,Listes!$I$31,IF($C242=Listes!$B$35,(VLOOKUP(Barèmes!$F242,Listes!$E$31:$F$36,2,FALSE)),IF($C242=Listes!$B$33,IF(Barèmes!$E242&lt;=Listes!$A$64,Barèmes!$E242*Listes!$A$65,IF(Barèmes!$E242&gt;Listes!$D$64,Barèmes!$E242*Listes!$D$65,((Barèmes!$E242*Listes!$B$65)+Listes!$C$65)))))))</f>
        <v/>
      </c>
      <c r="M242" s="92" t="str">
        <f t="shared" si="7"/>
        <v/>
      </c>
      <c r="N242" s="164"/>
    </row>
    <row r="243" spans="1:14" ht="20.100000000000001" customHeight="1" x14ac:dyDescent="0.25">
      <c r="A243" s="38">
        <v>238</v>
      </c>
      <c r="B243" s="135"/>
      <c r="C243" s="135"/>
      <c r="D243" s="135"/>
      <c r="E243" s="135"/>
      <c r="F243" s="135"/>
      <c r="G243" s="111" t="str">
        <f>IF(C243="","",IF(C243="","",(VLOOKUP(C243,Listes!$B$31:$C$35,2,FALSE))))</f>
        <v/>
      </c>
      <c r="H243" s="135" t="str">
        <f t="shared" si="6"/>
        <v/>
      </c>
      <c r="I243" s="92" t="str">
        <f>IF(G243="","",IF(G243="","",(VLOOKUP(G243,Listes!$C$31:$D$35,2,FALSE))))</f>
        <v/>
      </c>
      <c r="J243" s="91" t="str">
        <f>IF($G243="","",IF($C243=Listes!$B$32,IF(Barèmes!$E243&lt;=Listes!$B$53,(Barèmes!$E243*(VLOOKUP(Barèmes!$D243,Listes!$A$54:$E$60,2,FALSE))),IF(Barèmes!$E243&gt;Listes!$E$53,(Barèmes!$E243*(VLOOKUP(Barèmes!$D243,Listes!$A$54:$E$60,5,FALSE))),(Barèmes!$E243*(VLOOKUP(Barèmes!$D243,Listes!$A$54:$E$60,3,FALSE)))+(VLOOKUP(Barèmes!$D243,Listes!$A$54:$E$60,4,FALSE))))))</f>
        <v/>
      </c>
      <c r="K243" s="91" t="str">
        <f>IF($G243="","",IF($C243=Listes!$B$31,IF(Barèmes!$E243&lt;=Listes!$B$42,(Barèmes!$E243*(VLOOKUP(Barèmes!$D243,Listes!$A$43:$E$49,2,FALSE))),IF(Barèmes!$E243&gt;Listes!$D$42,(Barèmes!$E243*(VLOOKUP(Barèmes!$D243,Listes!$A$43:$E$49,5,FALSE))),(Barèmes!$E243*(VLOOKUP(Barèmes!$D243,Listes!$A$43:$E$49,3,FALSE)))+(VLOOKUP(Barèmes!$D243,Listes!$A$43:$E$49,4,FALSE))))))</f>
        <v/>
      </c>
      <c r="L243" s="91" t="str">
        <f>IF($G243="","",IF($C243=Listes!$B$34,Listes!$I$31,IF($C243=Listes!$B$35,(VLOOKUP(Barèmes!$F243,Listes!$E$31:$F$36,2,FALSE)),IF($C243=Listes!$B$33,IF(Barèmes!$E243&lt;=Listes!$A$64,Barèmes!$E243*Listes!$A$65,IF(Barèmes!$E243&gt;Listes!$D$64,Barèmes!$E243*Listes!$D$65,((Barèmes!$E243*Listes!$B$65)+Listes!$C$65)))))))</f>
        <v/>
      </c>
      <c r="M243" s="92" t="str">
        <f t="shared" si="7"/>
        <v/>
      </c>
      <c r="N243" s="164"/>
    </row>
    <row r="244" spans="1:14" ht="20.100000000000001" customHeight="1" x14ac:dyDescent="0.25">
      <c r="A244" s="38">
        <v>239</v>
      </c>
      <c r="B244" s="135"/>
      <c r="C244" s="135"/>
      <c r="D244" s="135"/>
      <c r="E244" s="135"/>
      <c r="F244" s="135"/>
      <c r="G244" s="111" t="str">
        <f>IF(C244="","",IF(C244="","",(VLOOKUP(C244,Listes!$B$31:$C$35,2,FALSE))))</f>
        <v/>
      </c>
      <c r="H244" s="135" t="str">
        <f t="shared" si="6"/>
        <v/>
      </c>
      <c r="I244" s="92" t="str">
        <f>IF(G244="","",IF(G244="","",(VLOOKUP(G244,Listes!$C$31:$D$35,2,FALSE))))</f>
        <v/>
      </c>
      <c r="J244" s="91" t="str">
        <f>IF($G244="","",IF($C244=Listes!$B$32,IF(Barèmes!$E244&lt;=Listes!$B$53,(Barèmes!$E244*(VLOOKUP(Barèmes!$D244,Listes!$A$54:$E$60,2,FALSE))),IF(Barèmes!$E244&gt;Listes!$E$53,(Barèmes!$E244*(VLOOKUP(Barèmes!$D244,Listes!$A$54:$E$60,5,FALSE))),(Barèmes!$E244*(VLOOKUP(Barèmes!$D244,Listes!$A$54:$E$60,3,FALSE)))+(VLOOKUP(Barèmes!$D244,Listes!$A$54:$E$60,4,FALSE))))))</f>
        <v/>
      </c>
      <c r="K244" s="91" t="str">
        <f>IF($G244="","",IF($C244=Listes!$B$31,IF(Barèmes!$E244&lt;=Listes!$B$42,(Barèmes!$E244*(VLOOKUP(Barèmes!$D244,Listes!$A$43:$E$49,2,FALSE))),IF(Barèmes!$E244&gt;Listes!$D$42,(Barèmes!$E244*(VLOOKUP(Barèmes!$D244,Listes!$A$43:$E$49,5,FALSE))),(Barèmes!$E244*(VLOOKUP(Barèmes!$D244,Listes!$A$43:$E$49,3,FALSE)))+(VLOOKUP(Barèmes!$D244,Listes!$A$43:$E$49,4,FALSE))))))</f>
        <v/>
      </c>
      <c r="L244" s="91" t="str">
        <f>IF($G244="","",IF($C244=Listes!$B$34,Listes!$I$31,IF($C244=Listes!$B$35,(VLOOKUP(Barèmes!$F244,Listes!$E$31:$F$36,2,FALSE)),IF($C244=Listes!$B$33,IF(Barèmes!$E244&lt;=Listes!$A$64,Barèmes!$E244*Listes!$A$65,IF(Barèmes!$E244&gt;Listes!$D$64,Barèmes!$E244*Listes!$D$65,((Barèmes!$E244*Listes!$B$65)+Listes!$C$65)))))))</f>
        <v/>
      </c>
      <c r="M244" s="92" t="str">
        <f t="shared" si="7"/>
        <v/>
      </c>
      <c r="N244" s="164"/>
    </row>
    <row r="245" spans="1:14" ht="20.100000000000001" customHeight="1" x14ac:dyDescent="0.25">
      <c r="A245" s="38">
        <v>240</v>
      </c>
      <c r="B245" s="135"/>
      <c r="C245" s="135"/>
      <c r="D245" s="135"/>
      <c r="E245" s="135"/>
      <c r="F245" s="135"/>
      <c r="G245" s="111" t="str">
        <f>IF(C245="","",IF(C245="","",(VLOOKUP(C245,Listes!$B$31:$C$35,2,FALSE))))</f>
        <v/>
      </c>
      <c r="H245" s="135" t="str">
        <f t="shared" si="6"/>
        <v/>
      </c>
      <c r="I245" s="92" t="str">
        <f>IF(G245="","",IF(G245="","",(VLOOKUP(G245,Listes!$C$31:$D$35,2,FALSE))))</f>
        <v/>
      </c>
      <c r="J245" s="91" t="str">
        <f>IF($G245="","",IF($C245=Listes!$B$32,IF(Barèmes!$E245&lt;=Listes!$B$53,(Barèmes!$E245*(VLOOKUP(Barèmes!$D245,Listes!$A$54:$E$60,2,FALSE))),IF(Barèmes!$E245&gt;Listes!$E$53,(Barèmes!$E245*(VLOOKUP(Barèmes!$D245,Listes!$A$54:$E$60,5,FALSE))),(Barèmes!$E245*(VLOOKUP(Barèmes!$D245,Listes!$A$54:$E$60,3,FALSE)))+(VLOOKUP(Barèmes!$D245,Listes!$A$54:$E$60,4,FALSE))))))</f>
        <v/>
      </c>
      <c r="K245" s="91" t="str">
        <f>IF($G245="","",IF($C245=Listes!$B$31,IF(Barèmes!$E245&lt;=Listes!$B$42,(Barèmes!$E245*(VLOOKUP(Barèmes!$D245,Listes!$A$43:$E$49,2,FALSE))),IF(Barèmes!$E245&gt;Listes!$D$42,(Barèmes!$E245*(VLOOKUP(Barèmes!$D245,Listes!$A$43:$E$49,5,FALSE))),(Barèmes!$E245*(VLOOKUP(Barèmes!$D245,Listes!$A$43:$E$49,3,FALSE)))+(VLOOKUP(Barèmes!$D245,Listes!$A$43:$E$49,4,FALSE))))))</f>
        <v/>
      </c>
      <c r="L245" s="91" t="str">
        <f>IF($G245="","",IF($C245=Listes!$B$34,Listes!$I$31,IF($C245=Listes!$B$35,(VLOOKUP(Barèmes!$F245,Listes!$E$31:$F$36,2,FALSE)),IF($C245=Listes!$B$33,IF(Barèmes!$E245&lt;=Listes!$A$64,Barèmes!$E245*Listes!$A$65,IF(Barèmes!$E245&gt;Listes!$D$64,Barèmes!$E245*Listes!$D$65,((Barèmes!$E245*Listes!$B$65)+Listes!$C$65)))))))</f>
        <v/>
      </c>
      <c r="M245" s="92" t="str">
        <f t="shared" si="7"/>
        <v/>
      </c>
      <c r="N245" s="164"/>
    </row>
    <row r="246" spans="1:14" ht="20.100000000000001" customHeight="1" x14ac:dyDescent="0.25">
      <c r="A246" s="38">
        <v>241</v>
      </c>
      <c r="B246" s="135"/>
      <c r="C246" s="135"/>
      <c r="D246" s="135"/>
      <c r="E246" s="135"/>
      <c r="F246" s="135"/>
      <c r="G246" s="111" t="str">
        <f>IF(C246="","",IF(C246="","",(VLOOKUP(C246,Listes!$B$31:$C$35,2,FALSE))))</f>
        <v/>
      </c>
      <c r="H246" s="135" t="str">
        <f t="shared" si="6"/>
        <v/>
      </c>
      <c r="I246" s="92" t="str">
        <f>IF(G246="","",IF(G246="","",(VLOOKUP(G246,Listes!$C$31:$D$35,2,FALSE))))</f>
        <v/>
      </c>
      <c r="J246" s="91" t="str">
        <f>IF($G246="","",IF($C246=Listes!$B$32,IF(Barèmes!$E246&lt;=Listes!$B$53,(Barèmes!$E246*(VLOOKUP(Barèmes!$D246,Listes!$A$54:$E$60,2,FALSE))),IF(Barèmes!$E246&gt;Listes!$E$53,(Barèmes!$E246*(VLOOKUP(Barèmes!$D246,Listes!$A$54:$E$60,5,FALSE))),(Barèmes!$E246*(VLOOKUP(Barèmes!$D246,Listes!$A$54:$E$60,3,FALSE)))+(VLOOKUP(Barèmes!$D246,Listes!$A$54:$E$60,4,FALSE))))))</f>
        <v/>
      </c>
      <c r="K246" s="91" t="str">
        <f>IF($G246="","",IF($C246=Listes!$B$31,IF(Barèmes!$E246&lt;=Listes!$B$42,(Barèmes!$E246*(VLOOKUP(Barèmes!$D246,Listes!$A$43:$E$49,2,FALSE))),IF(Barèmes!$E246&gt;Listes!$D$42,(Barèmes!$E246*(VLOOKUP(Barèmes!$D246,Listes!$A$43:$E$49,5,FALSE))),(Barèmes!$E246*(VLOOKUP(Barèmes!$D246,Listes!$A$43:$E$49,3,FALSE)))+(VLOOKUP(Barèmes!$D246,Listes!$A$43:$E$49,4,FALSE))))))</f>
        <v/>
      </c>
      <c r="L246" s="91" t="str">
        <f>IF($G246="","",IF($C246=Listes!$B$34,Listes!$I$31,IF($C246=Listes!$B$35,(VLOOKUP(Barèmes!$F246,Listes!$E$31:$F$36,2,FALSE)),IF($C246=Listes!$B$33,IF(Barèmes!$E246&lt;=Listes!$A$64,Barèmes!$E246*Listes!$A$65,IF(Barèmes!$E246&gt;Listes!$D$64,Barèmes!$E246*Listes!$D$65,((Barèmes!$E246*Listes!$B$65)+Listes!$C$65)))))))</f>
        <v/>
      </c>
      <c r="M246" s="92" t="str">
        <f t="shared" si="7"/>
        <v/>
      </c>
      <c r="N246" s="164"/>
    </row>
    <row r="247" spans="1:14" ht="20.100000000000001" customHeight="1" x14ac:dyDescent="0.25">
      <c r="A247" s="38">
        <v>242</v>
      </c>
      <c r="B247" s="135"/>
      <c r="C247" s="135"/>
      <c r="D247" s="135"/>
      <c r="E247" s="135"/>
      <c r="F247" s="135"/>
      <c r="G247" s="111" t="str">
        <f>IF(C247="","",IF(C247="","",(VLOOKUP(C247,Listes!$B$31:$C$35,2,FALSE))))</f>
        <v/>
      </c>
      <c r="H247" s="135" t="str">
        <f t="shared" si="6"/>
        <v/>
      </c>
      <c r="I247" s="92" t="str">
        <f>IF(G247="","",IF(G247="","",(VLOOKUP(G247,Listes!$C$31:$D$35,2,FALSE))))</f>
        <v/>
      </c>
      <c r="J247" s="91" t="str">
        <f>IF($G247="","",IF($C247=Listes!$B$32,IF(Barèmes!$E247&lt;=Listes!$B$53,(Barèmes!$E247*(VLOOKUP(Barèmes!$D247,Listes!$A$54:$E$60,2,FALSE))),IF(Barèmes!$E247&gt;Listes!$E$53,(Barèmes!$E247*(VLOOKUP(Barèmes!$D247,Listes!$A$54:$E$60,5,FALSE))),(Barèmes!$E247*(VLOOKUP(Barèmes!$D247,Listes!$A$54:$E$60,3,FALSE)))+(VLOOKUP(Barèmes!$D247,Listes!$A$54:$E$60,4,FALSE))))))</f>
        <v/>
      </c>
      <c r="K247" s="91" t="str">
        <f>IF($G247="","",IF($C247=Listes!$B$31,IF(Barèmes!$E247&lt;=Listes!$B$42,(Barèmes!$E247*(VLOOKUP(Barèmes!$D247,Listes!$A$43:$E$49,2,FALSE))),IF(Barèmes!$E247&gt;Listes!$D$42,(Barèmes!$E247*(VLOOKUP(Barèmes!$D247,Listes!$A$43:$E$49,5,FALSE))),(Barèmes!$E247*(VLOOKUP(Barèmes!$D247,Listes!$A$43:$E$49,3,FALSE)))+(VLOOKUP(Barèmes!$D247,Listes!$A$43:$E$49,4,FALSE))))))</f>
        <v/>
      </c>
      <c r="L247" s="91" t="str">
        <f>IF($G247="","",IF($C247=Listes!$B$34,Listes!$I$31,IF($C247=Listes!$B$35,(VLOOKUP(Barèmes!$F247,Listes!$E$31:$F$36,2,FALSE)),IF($C247=Listes!$B$33,IF(Barèmes!$E247&lt;=Listes!$A$64,Barèmes!$E247*Listes!$A$65,IF(Barèmes!$E247&gt;Listes!$D$64,Barèmes!$E247*Listes!$D$65,((Barèmes!$E247*Listes!$B$65)+Listes!$C$65)))))))</f>
        <v/>
      </c>
      <c r="M247" s="92" t="str">
        <f t="shared" si="7"/>
        <v/>
      </c>
      <c r="N247" s="164"/>
    </row>
    <row r="248" spans="1:14" ht="20.100000000000001" customHeight="1" x14ac:dyDescent="0.25">
      <c r="A248" s="38">
        <v>243</v>
      </c>
      <c r="B248" s="135"/>
      <c r="C248" s="135"/>
      <c r="D248" s="135"/>
      <c r="E248" s="135"/>
      <c r="F248" s="135"/>
      <c r="G248" s="111" t="str">
        <f>IF(C248="","",IF(C248="","",(VLOOKUP(C248,Listes!$B$31:$C$35,2,FALSE))))</f>
        <v/>
      </c>
      <c r="H248" s="135" t="str">
        <f t="shared" si="6"/>
        <v/>
      </c>
      <c r="I248" s="92" t="str">
        <f>IF(G248="","",IF(G248="","",(VLOOKUP(G248,Listes!$C$31:$D$35,2,FALSE))))</f>
        <v/>
      </c>
      <c r="J248" s="91" t="str">
        <f>IF($G248="","",IF($C248=Listes!$B$32,IF(Barèmes!$E248&lt;=Listes!$B$53,(Barèmes!$E248*(VLOOKUP(Barèmes!$D248,Listes!$A$54:$E$60,2,FALSE))),IF(Barèmes!$E248&gt;Listes!$E$53,(Barèmes!$E248*(VLOOKUP(Barèmes!$D248,Listes!$A$54:$E$60,5,FALSE))),(Barèmes!$E248*(VLOOKUP(Barèmes!$D248,Listes!$A$54:$E$60,3,FALSE)))+(VLOOKUP(Barèmes!$D248,Listes!$A$54:$E$60,4,FALSE))))))</f>
        <v/>
      </c>
      <c r="K248" s="91" t="str">
        <f>IF($G248="","",IF($C248=Listes!$B$31,IF(Barèmes!$E248&lt;=Listes!$B$42,(Barèmes!$E248*(VLOOKUP(Barèmes!$D248,Listes!$A$43:$E$49,2,FALSE))),IF(Barèmes!$E248&gt;Listes!$D$42,(Barèmes!$E248*(VLOOKUP(Barèmes!$D248,Listes!$A$43:$E$49,5,FALSE))),(Barèmes!$E248*(VLOOKUP(Barèmes!$D248,Listes!$A$43:$E$49,3,FALSE)))+(VLOOKUP(Barèmes!$D248,Listes!$A$43:$E$49,4,FALSE))))))</f>
        <v/>
      </c>
      <c r="L248" s="91" t="str">
        <f>IF($G248="","",IF($C248=Listes!$B$34,Listes!$I$31,IF($C248=Listes!$B$35,(VLOOKUP(Barèmes!$F248,Listes!$E$31:$F$36,2,FALSE)),IF($C248=Listes!$B$33,IF(Barèmes!$E248&lt;=Listes!$A$64,Barèmes!$E248*Listes!$A$65,IF(Barèmes!$E248&gt;Listes!$D$64,Barèmes!$E248*Listes!$D$65,((Barèmes!$E248*Listes!$B$65)+Listes!$C$65)))))))</f>
        <v/>
      </c>
      <c r="M248" s="92" t="str">
        <f t="shared" si="7"/>
        <v/>
      </c>
      <c r="N248" s="164"/>
    </row>
    <row r="249" spans="1:14" ht="20.100000000000001" customHeight="1" x14ac:dyDescent="0.25">
      <c r="A249" s="38">
        <v>244</v>
      </c>
      <c r="B249" s="135"/>
      <c r="C249" s="135"/>
      <c r="D249" s="135"/>
      <c r="E249" s="135"/>
      <c r="F249" s="135"/>
      <c r="G249" s="111" t="str">
        <f>IF(C249="","",IF(C249="","",(VLOOKUP(C249,Listes!$B$31:$C$35,2,FALSE))))</f>
        <v/>
      </c>
      <c r="H249" s="135" t="str">
        <f t="shared" si="6"/>
        <v/>
      </c>
      <c r="I249" s="92" t="str">
        <f>IF(G249="","",IF(G249="","",(VLOOKUP(G249,Listes!$C$31:$D$35,2,FALSE))))</f>
        <v/>
      </c>
      <c r="J249" s="91" t="str">
        <f>IF($G249="","",IF($C249=Listes!$B$32,IF(Barèmes!$E249&lt;=Listes!$B$53,(Barèmes!$E249*(VLOOKUP(Barèmes!$D249,Listes!$A$54:$E$60,2,FALSE))),IF(Barèmes!$E249&gt;Listes!$E$53,(Barèmes!$E249*(VLOOKUP(Barèmes!$D249,Listes!$A$54:$E$60,5,FALSE))),(Barèmes!$E249*(VLOOKUP(Barèmes!$D249,Listes!$A$54:$E$60,3,FALSE)))+(VLOOKUP(Barèmes!$D249,Listes!$A$54:$E$60,4,FALSE))))))</f>
        <v/>
      </c>
      <c r="K249" s="91" t="str">
        <f>IF($G249="","",IF($C249=Listes!$B$31,IF(Barèmes!$E249&lt;=Listes!$B$42,(Barèmes!$E249*(VLOOKUP(Barèmes!$D249,Listes!$A$43:$E$49,2,FALSE))),IF(Barèmes!$E249&gt;Listes!$D$42,(Barèmes!$E249*(VLOOKUP(Barèmes!$D249,Listes!$A$43:$E$49,5,FALSE))),(Barèmes!$E249*(VLOOKUP(Barèmes!$D249,Listes!$A$43:$E$49,3,FALSE)))+(VLOOKUP(Barèmes!$D249,Listes!$A$43:$E$49,4,FALSE))))))</f>
        <v/>
      </c>
      <c r="L249" s="91" t="str">
        <f>IF($G249="","",IF($C249=Listes!$B$34,Listes!$I$31,IF($C249=Listes!$B$35,(VLOOKUP(Barèmes!$F249,Listes!$E$31:$F$36,2,FALSE)),IF($C249=Listes!$B$33,IF(Barèmes!$E249&lt;=Listes!$A$64,Barèmes!$E249*Listes!$A$65,IF(Barèmes!$E249&gt;Listes!$D$64,Barèmes!$E249*Listes!$D$65,((Barèmes!$E249*Listes!$B$65)+Listes!$C$65)))))))</f>
        <v/>
      </c>
      <c r="M249" s="92" t="str">
        <f t="shared" si="7"/>
        <v/>
      </c>
      <c r="N249" s="164"/>
    </row>
    <row r="250" spans="1:14" ht="20.100000000000001" customHeight="1" x14ac:dyDescent="0.25">
      <c r="A250" s="38">
        <v>245</v>
      </c>
      <c r="B250" s="135"/>
      <c r="C250" s="135"/>
      <c r="D250" s="135"/>
      <c r="E250" s="135"/>
      <c r="F250" s="135"/>
      <c r="G250" s="111" t="str">
        <f>IF(C250="","",IF(C250="","",(VLOOKUP(C250,Listes!$B$31:$C$35,2,FALSE))))</f>
        <v/>
      </c>
      <c r="H250" s="135" t="str">
        <f t="shared" si="6"/>
        <v/>
      </c>
      <c r="I250" s="92" t="str">
        <f>IF(G250="","",IF(G250="","",(VLOOKUP(G250,Listes!$C$31:$D$35,2,FALSE))))</f>
        <v/>
      </c>
      <c r="J250" s="91" t="str">
        <f>IF($G250="","",IF($C250=Listes!$B$32,IF(Barèmes!$E250&lt;=Listes!$B$53,(Barèmes!$E250*(VLOOKUP(Barèmes!$D250,Listes!$A$54:$E$60,2,FALSE))),IF(Barèmes!$E250&gt;Listes!$E$53,(Barèmes!$E250*(VLOOKUP(Barèmes!$D250,Listes!$A$54:$E$60,5,FALSE))),(Barèmes!$E250*(VLOOKUP(Barèmes!$D250,Listes!$A$54:$E$60,3,FALSE)))+(VLOOKUP(Barèmes!$D250,Listes!$A$54:$E$60,4,FALSE))))))</f>
        <v/>
      </c>
      <c r="K250" s="91" t="str">
        <f>IF($G250="","",IF($C250=Listes!$B$31,IF(Barèmes!$E250&lt;=Listes!$B$42,(Barèmes!$E250*(VLOOKUP(Barèmes!$D250,Listes!$A$43:$E$49,2,FALSE))),IF(Barèmes!$E250&gt;Listes!$D$42,(Barèmes!$E250*(VLOOKUP(Barèmes!$D250,Listes!$A$43:$E$49,5,FALSE))),(Barèmes!$E250*(VLOOKUP(Barèmes!$D250,Listes!$A$43:$E$49,3,FALSE)))+(VLOOKUP(Barèmes!$D250,Listes!$A$43:$E$49,4,FALSE))))))</f>
        <v/>
      </c>
      <c r="L250" s="91" t="str">
        <f>IF($G250="","",IF($C250=Listes!$B$34,Listes!$I$31,IF($C250=Listes!$B$35,(VLOOKUP(Barèmes!$F250,Listes!$E$31:$F$36,2,FALSE)),IF($C250=Listes!$B$33,IF(Barèmes!$E250&lt;=Listes!$A$64,Barèmes!$E250*Listes!$A$65,IF(Barèmes!$E250&gt;Listes!$D$64,Barèmes!$E250*Listes!$D$65,((Barèmes!$E250*Listes!$B$65)+Listes!$C$65)))))))</f>
        <v/>
      </c>
      <c r="M250" s="92" t="str">
        <f t="shared" si="7"/>
        <v/>
      </c>
      <c r="N250" s="164"/>
    </row>
    <row r="251" spans="1:14" ht="20.100000000000001" customHeight="1" x14ac:dyDescent="0.25">
      <c r="A251" s="38">
        <v>246</v>
      </c>
      <c r="B251" s="135"/>
      <c r="C251" s="135"/>
      <c r="D251" s="135"/>
      <c r="E251" s="135"/>
      <c r="F251" s="135"/>
      <c r="G251" s="111" t="str">
        <f>IF(C251="","",IF(C251="","",(VLOOKUP(C251,Listes!$B$31:$C$35,2,FALSE))))</f>
        <v/>
      </c>
      <c r="H251" s="135" t="str">
        <f t="shared" si="6"/>
        <v/>
      </c>
      <c r="I251" s="92" t="str">
        <f>IF(G251="","",IF(G251="","",(VLOOKUP(G251,Listes!$C$31:$D$35,2,FALSE))))</f>
        <v/>
      </c>
      <c r="J251" s="91" t="str">
        <f>IF($G251="","",IF($C251=Listes!$B$32,IF(Barèmes!$E251&lt;=Listes!$B$53,(Barèmes!$E251*(VLOOKUP(Barèmes!$D251,Listes!$A$54:$E$60,2,FALSE))),IF(Barèmes!$E251&gt;Listes!$E$53,(Barèmes!$E251*(VLOOKUP(Barèmes!$D251,Listes!$A$54:$E$60,5,FALSE))),(Barèmes!$E251*(VLOOKUP(Barèmes!$D251,Listes!$A$54:$E$60,3,FALSE)))+(VLOOKUP(Barèmes!$D251,Listes!$A$54:$E$60,4,FALSE))))))</f>
        <v/>
      </c>
      <c r="K251" s="91" t="str">
        <f>IF($G251="","",IF($C251=Listes!$B$31,IF(Barèmes!$E251&lt;=Listes!$B$42,(Barèmes!$E251*(VLOOKUP(Barèmes!$D251,Listes!$A$43:$E$49,2,FALSE))),IF(Barèmes!$E251&gt;Listes!$D$42,(Barèmes!$E251*(VLOOKUP(Barèmes!$D251,Listes!$A$43:$E$49,5,FALSE))),(Barèmes!$E251*(VLOOKUP(Barèmes!$D251,Listes!$A$43:$E$49,3,FALSE)))+(VLOOKUP(Barèmes!$D251,Listes!$A$43:$E$49,4,FALSE))))))</f>
        <v/>
      </c>
      <c r="L251" s="91" t="str">
        <f>IF($G251="","",IF($C251=Listes!$B$34,Listes!$I$31,IF($C251=Listes!$B$35,(VLOOKUP(Barèmes!$F251,Listes!$E$31:$F$36,2,FALSE)),IF($C251=Listes!$B$33,IF(Barèmes!$E251&lt;=Listes!$A$64,Barèmes!$E251*Listes!$A$65,IF(Barèmes!$E251&gt;Listes!$D$64,Barèmes!$E251*Listes!$D$65,((Barèmes!$E251*Listes!$B$65)+Listes!$C$65)))))))</f>
        <v/>
      </c>
      <c r="M251" s="92" t="str">
        <f t="shared" si="7"/>
        <v/>
      </c>
      <c r="N251" s="164"/>
    </row>
    <row r="252" spans="1:14" ht="20.100000000000001" customHeight="1" x14ac:dyDescent="0.25">
      <c r="A252" s="38">
        <v>247</v>
      </c>
      <c r="B252" s="135"/>
      <c r="C252" s="135"/>
      <c r="D252" s="135"/>
      <c r="E252" s="135"/>
      <c r="F252" s="135"/>
      <c r="G252" s="111" t="str">
        <f>IF(C252="","",IF(C252="","",(VLOOKUP(C252,Listes!$B$31:$C$35,2,FALSE))))</f>
        <v/>
      </c>
      <c r="H252" s="135" t="str">
        <f t="shared" si="6"/>
        <v/>
      </c>
      <c r="I252" s="92" t="str">
        <f>IF(G252="","",IF(G252="","",(VLOOKUP(G252,Listes!$C$31:$D$35,2,FALSE))))</f>
        <v/>
      </c>
      <c r="J252" s="91" t="str">
        <f>IF($G252="","",IF($C252=Listes!$B$32,IF(Barèmes!$E252&lt;=Listes!$B$53,(Barèmes!$E252*(VLOOKUP(Barèmes!$D252,Listes!$A$54:$E$60,2,FALSE))),IF(Barèmes!$E252&gt;Listes!$E$53,(Barèmes!$E252*(VLOOKUP(Barèmes!$D252,Listes!$A$54:$E$60,5,FALSE))),(Barèmes!$E252*(VLOOKUP(Barèmes!$D252,Listes!$A$54:$E$60,3,FALSE)))+(VLOOKUP(Barèmes!$D252,Listes!$A$54:$E$60,4,FALSE))))))</f>
        <v/>
      </c>
      <c r="K252" s="91" t="str">
        <f>IF($G252="","",IF($C252=Listes!$B$31,IF(Barèmes!$E252&lt;=Listes!$B$42,(Barèmes!$E252*(VLOOKUP(Barèmes!$D252,Listes!$A$43:$E$49,2,FALSE))),IF(Barèmes!$E252&gt;Listes!$D$42,(Barèmes!$E252*(VLOOKUP(Barèmes!$D252,Listes!$A$43:$E$49,5,FALSE))),(Barèmes!$E252*(VLOOKUP(Barèmes!$D252,Listes!$A$43:$E$49,3,FALSE)))+(VLOOKUP(Barèmes!$D252,Listes!$A$43:$E$49,4,FALSE))))))</f>
        <v/>
      </c>
      <c r="L252" s="91" t="str">
        <f>IF($G252="","",IF($C252=Listes!$B$34,Listes!$I$31,IF($C252=Listes!$B$35,(VLOOKUP(Barèmes!$F252,Listes!$E$31:$F$36,2,FALSE)),IF($C252=Listes!$B$33,IF(Barèmes!$E252&lt;=Listes!$A$64,Barèmes!$E252*Listes!$A$65,IF(Barèmes!$E252&gt;Listes!$D$64,Barèmes!$E252*Listes!$D$65,((Barèmes!$E252*Listes!$B$65)+Listes!$C$65)))))))</f>
        <v/>
      </c>
      <c r="M252" s="92" t="str">
        <f t="shared" si="7"/>
        <v/>
      </c>
      <c r="N252" s="164"/>
    </row>
    <row r="253" spans="1:14" ht="20.100000000000001" customHeight="1" x14ac:dyDescent="0.25">
      <c r="A253" s="38">
        <v>248</v>
      </c>
      <c r="B253" s="135"/>
      <c r="C253" s="135"/>
      <c r="D253" s="135"/>
      <c r="E253" s="135"/>
      <c r="F253" s="135"/>
      <c r="G253" s="111" t="str">
        <f>IF(C253="","",IF(C253="","",(VLOOKUP(C253,Listes!$B$31:$C$35,2,FALSE))))</f>
        <v/>
      </c>
      <c r="H253" s="135" t="str">
        <f t="shared" si="6"/>
        <v/>
      </c>
      <c r="I253" s="92" t="str">
        <f>IF(G253="","",IF(G253="","",(VLOOKUP(G253,Listes!$C$31:$D$35,2,FALSE))))</f>
        <v/>
      </c>
      <c r="J253" s="91" t="str">
        <f>IF($G253="","",IF($C253=Listes!$B$32,IF(Barèmes!$E253&lt;=Listes!$B$53,(Barèmes!$E253*(VLOOKUP(Barèmes!$D253,Listes!$A$54:$E$60,2,FALSE))),IF(Barèmes!$E253&gt;Listes!$E$53,(Barèmes!$E253*(VLOOKUP(Barèmes!$D253,Listes!$A$54:$E$60,5,FALSE))),(Barèmes!$E253*(VLOOKUP(Barèmes!$D253,Listes!$A$54:$E$60,3,FALSE)))+(VLOOKUP(Barèmes!$D253,Listes!$A$54:$E$60,4,FALSE))))))</f>
        <v/>
      </c>
      <c r="K253" s="91" t="str">
        <f>IF($G253="","",IF($C253=Listes!$B$31,IF(Barèmes!$E253&lt;=Listes!$B$42,(Barèmes!$E253*(VLOOKUP(Barèmes!$D253,Listes!$A$43:$E$49,2,FALSE))),IF(Barèmes!$E253&gt;Listes!$D$42,(Barèmes!$E253*(VLOOKUP(Barèmes!$D253,Listes!$A$43:$E$49,5,FALSE))),(Barèmes!$E253*(VLOOKUP(Barèmes!$D253,Listes!$A$43:$E$49,3,FALSE)))+(VLOOKUP(Barèmes!$D253,Listes!$A$43:$E$49,4,FALSE))))))</f>
        <v/>
      </c>
      <c r="L253" s="91" t="str">
        <f>IF($G253="","",IF($C253=Listes!$B$34,Listes!$I$31,IF($C253=Listes!$B$35,(VLOOKUP(Barèmes!$F253,Listes!$E$31:$F$36,2,FALSE)),IF($C253=Listes!$B$33,IF(Barèmes!$E253&lt;=Listes!$A$64,Barèmes!$E253*Listes!$A$65,IF(Barèmes!$E253&gt;Listes!$D$64,Barèmes!$E253*Listes!$D$65,((Barèmes!$E253*Listes!$B$65)+Listes!$C$65)))))))</f>
        <v/>
      </c>
      <c r="M253" s="92" t="str">
        <f t="shared" si="7"/>
        <v/>
      </c>
      <c r="N253" s="164"/>
    </row>
    <row r="254" spans="1:14" ht="20.100000000000001" customHeight="1" x14ac:dyDescent="0.25">
      <c r="A254" s="38">
        <v>249</v>
      </c>
      <c r="B254" s="135"/>
      <c r="C254" s="135"/>
      <c r="D254" s="135"/>
      <c r="E254" s="135"/>
      <c r="F254" s="135"/>
      <c r="G254" s="111" t="str">
        <f>IF(C254="","",IF(C254="","",(VLOOKUP(C254,Listes!$B$31:$C$35,2,FALSE))))</f>
        <v/>
      </c>
      <c r="H254" s="135" t="str">
        <f t="shared" si="6"/>
        <v/>
      </c>
      <c r="I254" s="92" t="str">
        <f>IF(G254="","",IF(G254="","",(VLOOKUP(G254,Listes!$C$31:$D$35,2,FALSE))))</f>
        <v/>
      </c>
      <c r="J254" s="91" t="str">
        <f>IF($G254="","",IF($C254=Listes!$B$32,IF(Barèmes!$E254&lt;=Listes!$B$53,(Barèmes!$E254*(VLOOKUP(Barèmes!$D254,Listes!$A$54:$E$60,2,FALSE))),IF(Barèmes!$E254&gt;Listes!$E$53,(Barèmes!$E254*(VLOOKUP(Barèmes!$D254,Listes!$A$54:$E$60,5,FALSE))),(Barèmes!$E254*(VLOOKUP(Barèmes!$D254,Listes!$A$54:$E$60,3,FALSE)))+(VLOOKUP(Barèmes!$D254,Listes!$A$54:$E$60,4,FALSE))))))</f>
        <v/>
      </c>
      <c r="K254" s="91" t="str">
        <f>IF($G254="","",IF($C254=Listes!$B$31,IF(Barèmes!$E254&lt;=Listes!$B$42,(Barèmes!$E254*(VLOOKUP(Barèmes!$D254,Listes!$A$43:$E$49,2,FALSE))),IF(Barèmes!$E254&gt;Listes!$D$42,(Barèmes!$E254*(VLOOKUP(Barèmes!$D254,Listes!$A$43:$E$49,5,FALSE))),(Barèmes!$E254*(VLOOKUP(Barèmes!$D254,Listes!$A$43:$E$49,3,FALSE)))+(VLOOKUP(Barèmes!$D254,Listes!$A$43:$E$49,4,FALSE))))))</f>
        <v/>
      </c>
      <c r="L254" s="91" t="str">
        <f>IF($G254="","",IF($C254=Listes!$B$34,Listes!$I$31,IF($C254=Listes!$B$35,(VLOOKUP(Barèmes!$F254,Listes!$E$31:$F$36,2,FALSE)),IF($C254=Listes!$B$33,IF(Barèmes!$E254&lt;=Listes!$A$64,Barèmes!$E254*Listes!$A$65,IF(Barèmes!$E254&gt;Listes!$D$64,Barèmes!$E254*Listes!$D$65,((Barèmes!$E254*Listes!$B$65)+Listes!$C$65)))))))</f>
        <v/>
      </c>
      <c r="M254" s="92" t="str">
        <f t="shared" si="7"/>
        <v/>
      </c>
      <c r="N254" s="164"/>
    </row>
    <row r="255" spans="1:14" ht="20.100000000000001" customHeight="1" x14ac:dyDescent="0.25">
      <c r="A255" s="38">
        <v>250</v>
      </c>
      <c r="B255" s="135"/>
      <c r="C255" s="135"/>
      <c r="D255" s="135"/>
      <c r="E255" s="135"/>
      <c r="F255" s="135"/>
      <c r="G255" s="111" t="str">
        <f>IF(C255="","",IF(C255="","",(VLOOKUP(C255,Listes!$B$31:$C$35,2,FALSE))))</f>
        <v/>
      </c>
      <c r="H255" s="135" t="str">
        <f t="shared" si="6"/>
        <v/>
      </c>
      <c r="I255" s="92" t="str">
        <f>IF(G255="","",IF(G255="","",(VLOOKUP(G255,Listes!$C$31:$D$35,2,FALSE))))</f>
        <v/>
      </c>
      <c r="J255" s="91" t="str">
        <f>IF($G255="","",IF($C255=Listes!$B$32,IF(Barèmes!$E255&lt;=Listes!$B$53,(Barèmes!$E255*(VLOOKUP(Barèmes!$D255,Listes!$A$54:$E$60,2,FALSE))),IF(Barèmes!$E255&gt;Listes!$E$53,(Barèmes!$E255*(VLOOKUP(Barèmes!$D255,Listes!$A$54:$E$60,5,FALSE))),(Barèmes!$E255*(VLOOKUP(Barèmes!$D255,Listes!$A$54:$E$60,3,FALSE)))+(VLOOKUP(Barèmes!$D255,Listes!$A$54:$E$60,4,FALSE))))))</f>
        <v/>
      </c>
      <c r="K255" s="91" t="str">
        <f>IF($G255="","",IF($C255=Listes!$B$31,IF(Barèmes!$E255&lt;=Listes!$B$42,(Barèmes!$E255*(VLOOKUP(Barèmes!$D255,Listes!$A$43:$E$49,2,FALSE))),IF(Barèmes!$E255&gt;Listes!$D$42,(Barèmes!$E255*(VLOOKUP(Barèmes!$D255,Listes!$A$43:$E$49,5,FALSE))),(Barèmes!$E255*(VLOOKUP(Barèmes!$D255,Listes!$A$43:$E$49,3,FALSE)))+(VLOOKUP(Barèmes!$D255,Listes!$A$43:$E$49,4,FALSE))))))</f>
        <v/>
      </c>
      <c r="L255" s="91" t="str">
        <f>IF($G255="","",IF($C255=Listes!$B$34,Listes!$I$31,IF($C255=Listes!$B$35,(VLOOKUP(Barèmes!$F255,Listes!$E$31:$F$36,2,FALSE)),IF($C255=Listes!$B$33,IF(Barèmes!$E255&lt;=Listes!$A$64,Barèmes!$E255*Listes!$A$65,IF(Barèmes!$E255&gt;Listes!$D$64,Barèmes!$E255*Listes!$D$65,((Barèmes!$E255*Listes!$B$65)+Listes!$C$65)))))))</f>
        <v/>
      </c>
      <c r="M255" s="92" t="str">
        <f t="shared" si="7"/>
        <v/>
      </c>
      <c r="N255" s="164"/>
    </row>
    <row r="256" spans="1:14" ht="20.100000000000001" customHeight="1" x14ac:dyDescent="0.25">
      <c r="A256" s="38">
        <v>251</v>
      </c>
      <c r="B256" s="135"/>
      <c r="C256" s="135"/>
      <c r="D256" s="135"/>
      <c r="E256" s="135"/>
      <c r="F256" s="135"/>
      <c r="G256" s="111" t="str">
        <f>IF(C256="","",IF(C256="","",(VLOOKUP(C256,Listes!$B$31:$C$35,2,FALSE))))</f>
        <v/>
      </c>
      <c r="H256" s="135" t="str">
        <f t="shared" si="6"/>
        <v/>
      </c>
      <c r="I256" s="92" t="str">
        <f>IF(G256="","",IF(G256="","",(VLOOKUP(G256,Listes!$C$31:$D$35,2,FALSE))))</f>
        <v/>
      </c>
      <c r="J256" s="91" t="str">
        <f>IF($G256="","",IF($C256=Listes!$B$32,IF(Barèmes!$E256&lt;=Listes!$B$53,(Barèmes!$E256*(VLOOKUP(Barèmes!$D256,Listes!$A$54:$E$60,2,FALSE))),IF(Barèmes!$E256&gt;Listes!$E$53,(Barèmes!$E256*(VLOOKUP(Barèmes!$D256,Listes!$A$54:$E$60,5,FALSE))),(Barèmes!$E256*(VLOOKUP(Barèmes!$D256,Listes!$A$54:$E$60,3,FALSE)))+(VLOOKUP(Barèmes!$D256,Listes!$A$54:$E$60,4,FALSE))))))</f>
        <v/>
      </c>
      <c r="K256" s="91" t="str">
        <f>IF($G256="","",IF($C256=Listes!$B$31,IF(Barèmes!$E256&lt;=Listes!$B$42,(Barèmes!$E256*(VLOOKUP(Barèmes!$D256,Listes!$A$43:$E$49,2,FALSE))),IF(Barèmes!$E256&gt;Listes!$D$42,(Barèmes!$E256*(VLOOKUP(Barèmes!$D256,Listes!$A$43:$E$49,5,FALSE))),(Barèmes!$E256*(VLOOKUP(Barèmes!$D256,Listes!$A$43:$E$49,3,FALSE)))+(VLOOKUP(Barèmes!$D256,Listes!$A$43:$E$49,4,FALSE))))))</f>
        <v/>
      </c>
      <c r="L256" s="91" t="str">
        <f>IF($G256="","",IF($C256=Listes!$B$34,Listes!$I$31,IF($C256=Listes!$B$35,(VLOOKUP(Barèmes!$F256,Listes!$E$31:$F$36,2,FALSE)),IF($C256=Listes!$B$33,IF(Barèmes!$E256&lt;=Listes!$A$64,Barèmes!$E256*Listes!$A$65,IF(Barèmes!$E256&gt;Listes!$D$64,Barèmes!$E256*Listes!$D$65,((Barèmes!$E256*Listes!$B$65)+Listes!$C$65)))))))</f>
        <v/>
      </c>
      <c r="M256" s="92" t="str">
        <f t="shared" si="7"/>
        <v/>
      </c>
      <c r="N256" s="164"/>
    </row>
    <row r="257" spans="1:14" ht="20.100000000000001" customHeight="1" x14ac:dyDescent="0.25">
      <c r="A257" s="38">
        <v>252</v>
      </c>
      <c r="B257" s="135"/>
      <c r="C257" s="135"/>
      <c r="D257" s="135"/>
      <c r="E257" s="135"/>
      <c r="F257" s="135"/>
      <c r="G257" s="111" t="str">
        <f>IF(C257="","",IF(C257="","",(VLOOKUP(C257,Listes!$B$31:$C$35,2,FALSE))))</f>
        <v/>
      </c>
      <c r="H257" s="135" t="str">
        <f t="shared" si="6"/>
        <v/>
      </c>
      <c r="I257" s="92" t="str">
        <f>IF(G257="","",IF(G257="","",(VLOOKUP(G257,Listes!$C$31:$D$35,2,FALSE))))</f>
        <v/>
      </c>
      <c r="J257" s="91" t="str">
        <f>IF($G257="","",IF($C257=Listes!$B$32,IF(Barèmes!$E257&lt;=Listes!$B$53,(Barèmes!$E257*(VLOOKUP(Barèmes!$D257,Listes!$A$54:$E$60,2,FALSE))),IF(Barèmes!$E257&gt;Listes!$E$53,(Barèmes!$E257*(VLOOKUP(Barèmes!$D257,Listes!$A$54:$E$60,5,FALSE))),(Barèmes!$E257*(VLOOKUP(Barèmes!$D257,Listes!$A$54:$E$60,3,FALSE)))+(VLOOKUP(Barèmes!$D257,Listes!$A$54:$E$60,4,FALSE))))))</f>
        <v/>
      </c>
      <c r="K257" s="91" t="str">
        <f>IF($G257="","",IF($C257=Listes!$B$31,IF(Barèmes!$E257&lt;=Listes!$B$42,(Barèmes!$E257*(VLOOKUP(Barèmes!$D257,Listes!$A$43:$E$49,2,FALSE))),IF(Barèmes!$E257&gt;Listes!$D$42,(Barèmes!$E257*(VLOOKUP(Barèmes!$D257,Listes!$A$43:$E$49,5,FALSE))),(Barèmes!$E257*(VLOOKUP(Barèmes!$D257,Listes!$A$43:$E$49,3,FALSE)))+(VLOOKUP(Barèmes!$D257,Listes!$A$43:$E$49,4,FALSE))))))</f>
        <v/>
      </c>
      <c r="L257" s="91" t="str">
        <f>IF($G257="","",IF($C257=Listes!$B$34,Listes!$I$31,IF($C257=Listes!$B$35,(VLOOKUP(Barèmes!$F257,Listes!$E$31:$F$36,2,FALSE)),IF($C257=Listes!$B$33,IF(Barèmes!$E257&lt;=Listes!$A$64,Barèmes!$E257*Listes!$A$65,IF(Barèmes!$E257&gt;Listes!$D$64,Barèmes!$E257*Listes!$D$65,((Barèmes!$E257*Listes!$B$65)+Listes!$C$65)))))))</f>
        <v/>
      </c>
      <c r="M257" s="92" t="str">
        <f t="shared" si="7"/>
        <v/>
      </c>
      <c r="N257" s="164"/>
    </row>
    <row r="258" spans="1:14" ht="20.100000000000001" customHeight="1" x14ac:dyDescent="0.25">
      <c r="A258" s="38">
        <v>253</v>
      </c>
      <c r="B258" s="135"/>
      <c r="C258" s="135"/>
      <c r="D258" s="135"/>
      <c r="E258" s="135"/>
      <c r="F258" s="135"/>
      <c r="G258" s="111" t="str">
        <f>IF(C258="","",IF(C258="","",(VLOOKUP(C258,Listes!$B$31:$C$35,2,FALSE))))</f>
        <v/>
      </c>
      <c r="H258" s="135" t="str">
        <f t="shared" si="6"/>
        <v/>
      </c>
      <c r="I258" s="92" t="str">
        <f>IF(G258="","",IF(G258="","",(VLOOKUP(G258,Listes!$C$31:$D$35,2,FALSE))))</f>
        <v/>
      </c>
      <c r="J258" s="91" t="str">
        <f>IF($G258="","",IF($C258=Listes!$B$32,IF(Barèmes!$E258&lt;=Listes!$B$53,(Barèmes!$E258*(VLOOKUP(Barèmes!$D258,Listes!$A$54:$E$60,2,FALSE))),IF(Barèmes!$E258&gt;Listes!$E$53,(Barèmes!$E258*(VLOOKUP(Barèmes!$D258,Listes!$A$54:$E$60,5,FALSE))),(Barèmes!$E258*(VLOOKUP(Barèmes!$D258,Listes!$A$54:$E$60,3,FALSE)))+(VLOOKUP(Barèmes!$D258,Listes!$A$54:$E$60,4,FALSE))))))</f>
        <v/>
      </c>
      <c r="K258" s="91" t="str">
        <f>IF($G258="","",IF($C258=Listes!$B$31,IF(Barèmes!$E258&lt;=Listes!$B$42,(Barèmes!$E258*(VLOOKUP(Barèmes!$D258,Listes!$A$43:$E$49,2,FALSE))),IF(Barèmes!$E258&gt;Listes!$D$42,(Barèmes!$E258*(VLOOKUP(Barèmes!$D258,Listes!$A$43:$E$49,5,FALSE))),(Barèmes!$E258*(VLOOKUP(Barèmes!$D258,Listes!$A$43:$E$49,3,FALSE)))+(VLOOKUP(Barèmes!$D258,Listes!$A$43:$E$49,4,FALSE))))))</f>
        <v/>
      </c>
      <c r="L258" s="91" t="str">
        <f>IF($G258="","",IF($C258=Listes!$B$34,Listes!$I$31,IF($C258=Listes!$B$35,(VLOOKUP(Barèmes!$F258,Listes!$E$31:$F$36,2,FALSE)),IF($C258=Listes!$B$33,IF(Barèmes!$E258&lt;=Listes!$A$64,Barèmes!$E258*Listes!$A$65,IF(Barèmes!$E258&gt;Listes!$D$64,Barèmes!$E258*Listes!$D$65,((Barèmes!$E258*Listes!$B$65)+Listes!$C$65)))))))</f>
        <v/>
      </c>
      <c r="M258" s="92" t="str">
        <f t="shared" si="7"/>
        <v/>
      </c>
      <c r="N258" s="164"/>
    </row>
    <row r="259" spans="1:14" ht="20.100000000000001" customHeight="1" x14ac:dyDescent="0.25">
      <c r="A259" s="38">
        <v>254</v>
      </c>
      <c r="B259" s="135"/>
      <c r="C259" s="135"/>
      <c r="D259" s="135"/>
      <c r="E259" s="135"/>
      <c r="F259" s="135"/>
      <c r="G259" s="111" t="str">
        <f>IF(C259="","",IF(C259="","",(VLOOKUP(C259,Listes!$B$31:$C$35,2,FALSE))))</f>
        <v/>
      </c>
      <c r="H259" s="135" t="str">
        <f t="shared" si="6"/>
        <v/>
      </c>
      <c r="I259" s="92" t="str">
        <f>IF(G259="","",IF(G259="","",(VLOOKUP(G259,Listes!$C$31:$D$35,2,FALSE))))</f>
        <v/>
      </c>
      <c r="J259" s="91" t="str">
        <f>IF($G259="","",IF($C259=Listes!$B$32,IF(Barèmes!$E259&lt;=Listes!$B$53,(Barèmes!$E259*(VLOOKUP(Barèmes!$D259,Listes!$A$54:$E$60,2,FALSE))),IF(Barèmes!$E259&gt;Listes!$E$53,(Barèmes!$E259*(VLOOKUP(Barèmes!$D259,Listes!$A$54:$E$60,5,FALSE))),(Barèmes!$E259*(VLOOKUP(Barèmes!$D259,Listes!$A$54:$E$60,3,FALSE)))+(VLOOKUP(Barèmes!$D259,Listes!$A$54:$E$60,4,FALSE))))))</f>
        <v/>
      </c>
      <c r="K259" s="91" t="str">
        <f>IF($G259="","",IF($C259=Listes!$B$31,IF(Barèmes!$E259&lt;=Listes!$B$42,(Barèmes!$E259*(VLOOKUP(Barèmes!$D259,Listes!$A$43:$E$49,2,FALSE))),IF(Barèmes!$E259&gt;Listes!$D$42,(Barèmes!$E259*(VLOOKUP(Barèmes!$D259,Listes!$A$43:$E$49,5,FALSE))),(Barèmes!$E259*(VLOOKUP(Barèmes!$D259,Listes!$A$43:$E$49,3,FALSE)))+(VLOOKUP(Barèmes!$D259,Listes!$A$43:$E$49,4,FALSE))))))</f>
        <v/>
      </c>
      <c r="L259" s="91" t="str">
        <f>IF($G259="","",IF($C259=Listes!$B$34,Listes!$I$31,IF($C259=Listes!$B$35,(VLOOKUP(Barèmes!$F259,Listes!$E$31:$F$36,2,FALSE)),IF($C259=Listes!$B$33,IF(Barèmes!$E259&lt;=Listes!$A$64,Barèmes!$E259*Listes!$A$65,IF(Barèmes!$E259&gt;Listes!$D$64,Barèmes!$E259*Listes!$D$65,((Barèmes!$E259*Listes!$B$65)+Listes!$C$65)))))))</f>
        <v/>
      </c>
      <c r="M259" s="92" t="str">
        <f t="shared" si="7"/>
        <v/>
      </c>
      <c r="N259" s="164"/>
    </row>
    <row r="260" spans="1:14" ht="20.100000000000001" customHeight="1" x14ac:dyDescent="0.25">
      <c r="A260" s="38">
        <v>255</v>
      </c>
      <c r="B260" s="135"/>
      <c r="C260" s="135"/>
      <c r="D260" s="135"/>
      <c r="E260" s="135"/>
      <c r="F260" s="135"/>
      <c r="G260" s="111" t="str">
        <f>IF(C260="","",IF(C260="","",(VLOOKUP(C260,Listes!$B$31:$C$35,2,FALSE))))</f>
        <v/>
      </c>
      <c r="H260" s="135" t="str">
        <f t="shared" si="6"/>
        <v/>
      </c>
      <c r="I260" s="92" t="str">
        <f>IF(G260="","",IF(G260="","",(VLOOKUP(G260,Listes!$C$31:$D$35,2,FALSE))))</f>
        <v/>
      </c>
      <c r="J260" s="91" t="str">
        <f>IF($G260="","",IF($C260=Listes!$B$32,IF(Barèmes!$E260&lt;=Listes!$B$53,(Barèmes!$E260*(VLOOKUP(Barèmes!$D260,Listes!$A$54:$E$60,2,FALSE))),IF(Barèmes!$E260&gt;Listes!$E$53,(Barèmes!$E260*(VLOOKUP(Barèmes!$D260,Listes!$A$54:$E$60,5,FALSE))),(Barèmes!$E260*(VLOOKUP(Barèmes!$D260,Listes!$A$54:$E$60,3,FALSE)))+(VLOOKUP(Barèmes!$D260,Listes!$A$54:$E$60,4,FALSE))))))</f>
        <v/>
      </c>
      <c r="K260" s="91" t="str">
        <f>IF($G260="","",IF($C260=Listes!$B$31,IF(Barèmes!$E260&lt;=Listes!$B$42,(Barèmes!$E260*(VLOOKUP(Barèmes!$D260,Listes!$A$43:$E$49,2,FALSE))),IF(Barèmes!$E260&gt;Listes!$D$42,(Barèmes!$E260*(VLOOKUP(Barèmes!$D260,Listes!$A$43:$E$49,5,FALSE))),(Barèmes!$E260*(VLOOKUP(Barèmes!$D260,Listes!$A$43:$E$49,3,FALSE)))+(VLOOKUP(Barèmes!$D260,Listes!$A$43:$E$49,4,FALSE))))))</f>
        <v/>
      </c>
      <c r="L260" s="91" t="str">
        <f>IF($G260="","",IF($C260=Listes!$B$34,Listes!$I$31,IF($C260=Listes!$B$35,(VLOOKUP(Barèmes!$F260,Listes!$E$31:$F$36,2,FALSE)),IF($C260=Listes!$B$33,IF(Barèmes!$E260&lt;=Listes!$A$64,Barèmes!$E260*Listes!$A$65,IF(Barèmes!$E260&gt;Listes!$D$64,Barèmes!$E260*Listes!$D$65,((Barèmes!$E260*Listes!$B$65)+Listes!$C$65)))))))</f>
        <v/>
      </c>
      <c r="M260" s="92" t="str">
        <f t="shared" si="7"/>
        <v/>
      </c>
      <c r="N260" s="164"/>
    </row>
    <row r="261" spans="1:14" ht="20.100000000000001" customHeight="1" x14ac:dyDescent="0.25">
      <c r="A261" s="38">
        <v>256</v>
      </c>
      <c r="B261" s="135"/>
      <c r="C261" s="135"/>
      <c r="D261" s="135"/>
      <c r="E261" s="135"/>
      <c r="F261" s="135"/>
      <c r="G261" s="111" t="str">
        <f>IF(C261="","",IF(C261="","",(VLOOKUP(C261,Listes!$B$31:$C$35,2,FALSE))))</f>
        <v/>
      </c>
      <c r="H261" s="135" t="str">
        <f t="shared" si="6"/>
        <v/>
      </c>
      <c r="I261" s="92" t="str">
        <f>IF(G261="","",IF(G261="","",(VLOOKUP(G261,Listes!$C$31:$D$35,2,FALSE))))</f>
        <v/>
      </c>
      <c r="J261" s="91" t="str">
        <f>IF($G261="","",IF($C261=Listes!$B$32,IF(Barèmes!$E261&lt;=Listes!$B$53,(Barèmes!$E261*(VLOOKUP(Barèmes!$D261,Listes!$A$54:$E$60,2,FALSE))),IF(Barèmes!$E261&gt;Listes!$E$53,(Barèmes!$E261*(VLOOKUP(Barèmes!$D261,Listes!$A$54:$E$60,5,FALSE))),(Barèmes!$E261*(VLOOKUP(Barèmes!$D261,Listes!$A$54:$E$60,3,FALSE)))+(VLOOKUP(Barèmes!$D261,Listes!$A$54:$E$60,4,FALSE))))))</f>
        <v/>
      </c>
      <c r="K261" s="91" t="str">
        <f>IF($G261="","",IF($C261=Listes!$B$31,IF(Barèmes!$E261&lt;=Listes!$B$42,(Barèmes!$E261*(VLOOKUP(Barèmes!$D261,Listes!$A$43:$E$49,2,FALSE))),IF(Barèmes!$E261&gt;Listes!$D$42,(Barèmes!$E261*(VLOOKUP(Barèmes!$D261,Listes!$A$43:$E$49,5,FALSE))),(Barèmes!$E261*(VLOOKUP(Barèmes!$D261,Listes!$A$43:$E$49,3,FALSE)))+(VLOOKUP(Barèmes!$D261,Listes!$A$43:$E$49,4,FALSE))))))</f>
        <v/>
      </c>
      <c r="L261" s="91" t="str">
        <f>IF($G261="","",IF($C261=Listes!$B$34,Listes!$I$31,IF($C261=Listes!$B$35,(VLOOKUP(Barèmes!$F261,Listes!$E$31:$F$36,2,FALSE)),IF($C261=Listes!$B$33,IF(Barèmes!$E261&lt;=Listes!$A$64,Barèmes!$E261*Listes!$A$65,IF(Barèmes!$E261&gt;Listes!$D$64,Barèmes!$E261*Listes!$D$65,((Barèmes!$E261*Listes!$B$65)+Listes!$C$65)))))))</f>
        <v/>
      </c>
      <c r="M261" s="92" t="str">
        <f t="shared" si="7"/>
        <v/>
      </c>
      <c r="N261" s="164"/>
    </row>
    <row r="262" spans="1:14" ht="20.100000000000001" customHeight="1" x14ac:dyDescent="0.25">
      <c r="A262" s="38">
        <v>257</v>
      </c>
      <c r="B262" s="135"/>
      <c r="C262" s="135"/>
      <c r="D262" s="135"/>
      <c r="E262" s="135"/>
      <c r="F262" s="135"/>
      <c r="G262" s="111" t="str">
        <f>IF(C262="","",IF(C262="","",(VLOOKUP(C262,Listes!$B$31:$C$35,2,FALSE))))</f>
        <v/>
      </c>
      <c r="H262" s="135" t="str">
        <f t="shared" si="6"/>
        <v/>
      </c>
      <c r="I262" s="92" t="str">
        <f>IF(G262="","",IF(G262="","",(VLOOKUP(G262,Listes!$C$31:$D$35,2,FALSE))))</f>
        <v/>
      </c>
      <c r="J262" s="91" t="str">
        <f>IF($G262="","",IF($C262=Listes!$B$32,IF(Barèmes!$E262&lt;=Listes!$B$53,(Barèmes!$E262*(VLOOKUP(Barèmes!$D262,Listes!$A$54:$E$60,2,FALSE))),IF(Barèmes!$E262&gt;Listes!$E$53,(Barèmes!$E262*(VLOOKUP(Barèmes!$D262,Listes!$A$54:$E$60,5,FALSE))),(Barèmes!$E262*(VLOOKUP(Barèmes!$D262,Listes!$A$54:$E$60,3,FALSE)))+(VLOOKUP(Barèmes!$D262,Listes!$A$54:$E$60,4,FALSE))))))</f>
        <v/>
      </c>
      <c r="K262" s="91" t="str">
        <f>IF($G262="","",IF($C262=Listes!$B$31,IF(Barèmes!$E262&lt;=Listes!$B$42,(Barèmes!$E262*(VLOOKUP(Barèmes!$D262,Listes!$A$43:$E$49,2,FALSE))),IF(Barèmes!$E262&gt;Listes!$D$42,(Barèmes!$E262*(VLOOKUP(Barèmes!$D262,Listes!$A$43:$E$49,5,FALSE))),(Barèmes!$E262*(VLOOKUP(Barèmes!$D262,Listes!$A$43:$E$49,3,FALSE)))+(VLOOKUP(Barèmes!$D262,Listes!$A$43:$E$49,4,FALSE))))))</f>
        <v/>
      </c>
      <c r="L262" s="91" t="str">
        <f>IF($G262="","",IF($C262=Listes!$B$34,Listes!$I$31,IF($C262=Listes!$B$35,(VLOOKUP(Barèmes!$F262,Listes!$E$31:$F$36,2,FALSE)),IF($C262=Listes!$B$33,IF(Barèmes!$E262&lt;=Listes!$A$64,Barèmes!$E262*Listes!$A$65,IF(Barèmes!$E262&gt;Listes!$D$64,Barèmes!$E262*Listes!$D$65,((Barèmes!$E262*Listes!$B$65)+Listes!$C$65)))))))</f>
        <v/>
      </c>
      <c r="M262" s="92" t="str">
        <f t="shared" si="7"/>
        <v/>
      </c>
      <c r="N262" s="164"/>
    </row>
    <row r="263" spans="1:14" ht="20.100000000000001" customHeight="1" x14ac:dyDescent="0.25">
      <c r="A263" s="38">
        <v>258</v>
      </c>
      <c r="B263" s="135"/>
      <c r="C263" s="135"/>
      <c r="D263" s="135"/>
      <c r="E263" s="135"/>
      <c r="F263" s="135"/>
      <c r="G263" s="111" t="str">
        <f>IF(C263="","",IF(C263="","",(VLOOKUP(C263,Listes!$B$31:$C$35,2,FALSE))))</f>
        <v/>
      </c>
      <c r="H263" s="135" t="str">
        <f t="shared" ref="H263:H326" si="8">IF(G263="Frais de déplacement (barèmes kilométriques) ",1,"")</f>
        <v/>
      </c>
      <c r="I263" s="92" t="str">
        <f>IF(G263="","",IF(G263="","",(VLOOKUP(G263,Listes!$C$31:$D$35,2,FALSE))))</f>
        <v/>
      </c>
      <c r="J263" s="91" t="str">
        <f>IF($G263="","",IF($C263=Listes!$B$32,IF(Barèmes!$E263&lt;=Listes!$B$53,(Barèmes!$E263*(VLOOKUP(Barèmes!$D263,Listes!$A$54:$E$60,2,FALSE))),IF(Barèmes!$E263&gt;Listes!$E$53,(Barèmes!$E263*(VLOOKUP(Barèmes!$D263,Listes!$A$54:$E$60,5,FALSE))),(Barèmes!$E263*(VLOOKUP(Barèmes!$D263,Listes!$A$54:$E$60,3,FALSE)))+(VLOOKUP(Barèmes!$D263,Listes!$A$54:$E$60,4,FALSE))))))</f>
        <v/>
      </c>
      <c r="K263" s="91" t="str">
        <f>IF($G263="","",IF($C263=Listes!$B$31,IF(Barèmes!$E263&lt;=Listes!$B$42,(Barèmes!$E263*(VLOOKUP(Barèmes!$D263,Listes!$A$43:$E$49,2,FALSE))),IF(Barèmes!$E263&gt;Listes!$D$42,(Barèmes!$E263*(VLOOKUP(Barèmes!$D263,Listes!$A$43:$E$49,5,FALSE))),(Barèmes!$E263*(VLOOKUP(Barèmes!$D263,Listes!$A$43:$E$49,3,FALSE)))+(VLOOKUP(Barèmes!$D263,Listes!$A$43:$E$49,4,FALSE))))))</f>
        <v/>
      </c>
      <c r="L263" s="91" t="str">
        <f>IF($G263="","",IF($C263=Listes!$B$34,Listes!$I$31,IF($C263=Listes!$B$35,(VLOOKUP(Barèmes!$F263,Listes!$E$31:$F$36,2,FALSE)),IF($C263=Listes!$B$33,IF(Barèmes!$E263&lt;=Listes!$A$64,Barèmes!$E263*Listes!$A$65,IF(Barèmes!$E263&gt;Listes!$D$64,Barèmes!$E263*Listes!$D$65,((Barèmes!$E263*Listes!$B$65)+Listes!$C$65)))))))</f>
        <v/>
      </c>
      <c r="M263" s="92" t="str">
        <f t="shared" ref="M263:M326" si="9">IF($H263="","",($L263+$K263+$J263)*$H263)</f>
        <v/>
      </c>
      <c r="N263" s="164"/>
    </row>
    <row r="264" spans="1:14" ht="20.100000000000001" customHeight="1" x14ac:dyDescent="0.25">
      <c r="A264" s="38">
        <v>259</v>
      </c>
      <c r="B264" s="135"/>
      <c r="C264" s="135"/>
      <c r="D264" s="135"/>
      <c r="E264" s="135"/>
      <c r="F264" s="135"/>
      <c r="G264" s="111" t="str">
        <f>IF(C264="","",IF(C264="","",(VLOOKUP(C264,Listes!$B$31:$C$35,2,FALSE))))</f>
        <v/>
      </c>
      <c r="H264" s="135" t="str">
        <f t="shared" si="8"/>
        <v/>
      </c>
      <c r="I264" s="92" t="str">
        <f>IF(G264="","",IF(G264="","",(VLOOKUP(G264,Listes!$C$31:$D$35,2,FALSE))))</f>
        <v/>
      </c>
      <c r="J264" s="91" t="str">
        <f>IF($G264="","",IF($C264=Listes!$B$32,IF(Barèmes!$E264&lt;=Listes!$B$53,(Barèmes!$E264*(VLOOKUP(Barèmes!$D264,Listes!$A$54:$E$60,2,FALSE))),IF(Barèmes!$E264&gt;Listes!$E$53,(Barèmes!$E264*(VLOOKUP(Barèmes!$D264,Listes!$A$54:$E$60,5,FALSE))),(Barèmes!$E264*(VLOOKUP(Barèmes!$D264,Listes!$A$54:$E$60,3,FALSE)))+(VLOOKUP(Barèmes!$D264,Listes!$A$54:$E$60,4,FALSE))))))</f>
        <v/>
      </c>
      <c r="K264" s="91" t="str">
        <f>IF($G264="","",IF($C264=Listes!$B$31,IF(Barèmes!$E264&lt;=Listes!$B$42,(Barèmes!$E264*(VLOOKUP(Barèmes!$D264,Listes!$A$43:$E$49,2,FALSE))),IF(Barèmes!$E264&gt;Listes!$D$42,(Barèmes!$E264*(VLOOKUP(Barèmes!$D264,Listes!$A$43:$E$49,5,FALSE))),(Barèmes!$E264*(VLOOKUP(Barèmes!$D264,Listes!$A$43:$E$49,3,FALSE)))+(VLOOKUP(Barèmes!$D264,Listes!$A$43:$E$49,4,FALSE))))))</f>
        <v/>
      </c>
      <c r="L264" s="91" t="str">
        <f>IF($G264="","",IF($C264=Listes!$B$34,Listes!$I$31,IF($C264=Listes!$B$35,(VLOOKUP(Barèmes!$F264,Listes!$E$31:$F$36,2,FALSE)),IF($C264=Listes!$B$33,IF(Barèmes!$E264&lt;=Listes!$A$64,Barèmes!$E264*Listes!$A$65,IF(Barèmes!$E264&gt;Listes!$D$64,Barèmes!$E264*Listes!$D$65,((Barèmes!$E264*Listes!$B$65)+Listes!$C$65)))))))</f>
        <v/>
      </c>
      <c r="M264" s="92" t="str">
        <f t="shared" si="9"/>
        <v/>
      </c>
      <c r="N264" s="164"/>
    </row>
    <row r="265" spans="1:14" ht="20.100000000000001" customHeight="1" x14ac:dyDescent="0.25">
      <c r="A265" s="38">
        <v>260</v>
      </c>
      <c r="B265" s="135"/>
      <c r="C265" s="135"/>
      <c r="D265" s="135"/>
      <c r="E265" s="135"/>
      <c r="F265" s="135"/>
      <c r="G265" s="111" t="str">
        <f>IF(C265="","",IF(C265="","",(VLOOKUP(C265,Listes!$B$31:$C$35,2,FALSE))))</f>
        <v/>
      </c>
      <c r="H265" s="135" t="str">
        <f t="shared" si="8"/>
        <v/>
      </c>
      <c r="I265" s="92" t="str">
        <f>IF(G265="","",IF(G265="","",(VLOOKUP(G265,Listes!$C$31:$D$35,2,FALSE))))</f>
        <v/>
      </c>
      <c r="J265" s="91" t="str">
        <f>IF($G265="","",IF($C265=Listes!$B$32,IF(Barèmes!$E265&lt;=Listes!$B$53,(Barèmes!$E265*(VLOOKUP(Barèmes!$D265,Listes!$A$54:$E$60,2,FALSE))),IF(Barèmes!$E265&gt;Listes!$E$53,(Barèmes!$E265*(VLOOKUP(Barèmes!$D265,Listes!$A$54:$E$60,5,FALSE))),(Barèmes!$E265*(VLOOKUP(Barèmes!$D265,Listes!$A$54:$E$60,3,FALSE)))+(VLOOKUP(Barèmes!$D265,Listes!$A$54:$E$60,4,FALSE))))))</f>
        <v/>
      </c>
      <c r="K265" s="91" t="str">
        <f>IF($G265="","",IF($C265=Listes!$B$31,IF(Barèmes!$E265&lt;=Listes!$B$42,(Barèmes!$E265*(VLOOKUP(Barèmes!$D265,Listes!$A$43:$E$49,2,FALSE))),IF(Barèmes!$E265&gt;Listes!$D$42,(Barèmes!$E265*(VLOOKUP(Barèmes!$D265,Listes!$A$43:$E$49,5,FALSE))),(Barèmes!$E265*(VLOOKUP(Barèmes!$D265,Listes!$A$43:$E$49,3,FALSE)))+(VLOOKUP(Barèmes!$D265,Listes!$A$43:$E$49,4,FALSE))))))</f>
        <v/>
      </c>
      <c r="L265" s="91" t="str">
        <f>IF($G265="","",IF($C265=Listes!$B$34,Listes!$I$31,IF($C265=Listes!$B$35,(VLOOKUP(Barèmes!$F265,Listes!$E$31:$F$36,2,FALSE)),IF($C265=Listes!$B$33,IF(Barèmes!$E265&lt;=Listes!$A$64,Barèmes!$E265*Listes!$A$65,IF(Barèmes!$E265&gt;Listes!$D$64,Barèmes!$E265*Listes!$D$65,((Barèmes!$E265*Listes!$B$65)+Listes!$C$65)))))))</f>
        <v/>
      </c>
      <c r="M265" s="92" t="str">
        <f t="shared" si="9"/>
        <v/>
      </c>
      <c r="N265" s="164"/>
    </row>
    <row r="266" spans="1:14" ht="20.100000000000001" customHeight="1" x14ac:dyDescent="0.25">
      <c r="A266" s="38">
        <v>261</v>
      </c>
      <c r="B266" s="135"/>
      <c r="C266" s="135"/>
      <c r="D266" s="135"/>
      <c r="E266" s="135"/>
      <c r="F266" s="135"/>
      <c r="G266" s="111" t="str">
        <f>IF(C266="","",IF(C266="","",(VLOOKUP(C266,Listes!$B$31:$C$35,2,FALSE))))</f>
        <v/>
      </c>
      <c r="H266" s="135" t="str">
        <f t="shared" si="8"/>
        <v/>
      </c>
      <c r="I266" s="92" t="str">
        <f>IF(G266="","",IF(G266="","",(VLOOKUP(G266,Listes!$C$31:$D$35,2,FALSE))))</f>
        <v/>
      </c>
      <c r="J266" s="91" t="str">
        <f>IF($G266="","",IF($C266=Listes!$B$32,IF(Barèmes!$E266&lt;=Listes!$B$53,(Barèmes!$E266*(VLOOKUP(Barèmes!$D266,Listes!$A$54:$E$60,2,FALSE))),IF(Barèmes!$E266&gt;Listes!$E$53,(Barèmes!$E266*(VLOOKUP(Barèmes!$D266,Listes!$A$54:$E$60,5,FALSE))),(Barèmes!$E266*(VLOOKUP(Barèmes!$D266,Listes!$A$54:$E$60,3,FALSE)))+(VLOOKUP(Barèmes!$D266,Listes!$A$54:$E$60,4,FALSE))))))</f>
        <v/>
      </c>
      <c r="K266" s="91" t="str">
        <f>IF($G266="","",IF($C266=Listes!$B$31,IF(Barèmes!$E266&lt;=Listes!$B$42,(Barèmes!$E266*(VLOOKUP(Barèmes!$D266,Listes!$A$43:$E$49,2,FALSE))),IF(Barèmes!$E266&gt;Listes!$D$42,(Barèmes!$E266*(VLOOKUP(Barèmes!$D266,Listes!$A$43:$E$49,5,FALSE))),(Barèmes!$E266*(VLOOKUP(Barèmes!$D266,Listes!$A$43:$E$49,3,FALSE)))+(VLOOKUP(Barèmes!$D266,Listes!$A$43:$E$49,4,FALSE))))))</f>
        <v/>
      </c>
      <c r="L266" s="91" t="str">
        <f>IF($G266="","",IF($C266=Listes!$B$34,Listes!$I$31,IF($C266=Listes!$B$35,(VLOOKUP(Barèmes!$F266,Listes!$E$31:$F$36,2,FALSE)),IF($C266=Listes!$B$33,IF(Barèmes!$E266&lt;=Listes!$A$64,Barèmes!$E266*Listes!$A$65,IF(Barèmes!$E266&gt;Listes!$D$64,Barèmes!$E266*Listes!$D$65,((Barèmes!$E266*Listes!$B$65)+Listes!$C$65)))))))</f>
        <v/>
      </c>
      <c r="M266" s="92" t="str">
        <f t="shared" si="9"/>
        <v/>
      </c>
      <c r="N266" s="164"/>
    </row>
    <row r="267" spans="1:14" ht="20.100000000000001" customHeight="1" x14ac:dyDescent="0.25">
      <c r="A267" s="38">
        <v>262</v>
      </c>
      <c r="B267" s="135"/>
      <c r="C267" s="135"/>
      <c r="D267" s="135"/>
      <c r="E267" s="135"/>
      <c r="F267" s="135"/>
      <c r="G267" s="111" t="str">
        <f>IF(C267="","",IF(C267="","",(VLOOKUP(C267,Listes!$B$31:$C$35,2,FALSE))))</f>
        <v/>
      </c>
      <c r="H267" s="135" t="str">
        <f t="shared" si="8"/>
        <v/>
      </c>
      <c r="I267" s="92" t="str">
        <f>IF(G267="","",IF(G267="","",(VLOOKUP(G267,Listes!$C$31:$D$35,2,FALSE))))</f>
        <v/>
      </c>
      <c r="J267" s="91" t="str">
        <f>IF($G267="","",IF($C267=Listes!$B$32,IF(Barèmes!$E267&lt;=Listes!$B$53,(Barèmes!$E267*(VLOOKUP(Barèmes!$D267,Listes!$A$54:$E$60,2,FALSE))),IF(Barèmes!$E267&gt;Listes!$E$53,(Barèmes!$E267*(VLOOKUP(Barèmes!$D267,Listes!$A$54:$E$60,5,FALSE))),(Barèmes!$E267*(VLOOKUP(Barèmes!$D267,Listes!$A$54:$E$60,3,FALSE)))+(VLOOKUP(Barèmes!$D267,Listes!$A$54:$E$60,4,FALSE))))))</f>
        <v/>
      </c>
      <c r="K267" s="91" t="str">
        <f>IF($G267="","",IF($C267=Listes!$B$31,IF(Barèmes!$E267&lt;=Listes!$B$42,(Barèmes!$E267*(VLOOKUP(Barèmes!$D267,Listes!$A$43:$E$49,2,FALSE))),IF(Barèmes!$E267&gt;Listes!$D$42,(Barèmes!$E267*(VLOOKUP(Barèmes!$D267,Listes!$A$43:$E$49,5,FALSE))),(Barèmes!$E267*(VLOOKUP(Barèmes!$D267,Listes!$A$43:$E$49,3,FALSE)))+(VLOOKUP(Barèmes!$D267,Listes!$A$43:$E$49,4,FALSE))))))</f>
        <v/>
      </c>
      <c r="L267" s="91" t="str">
        <f>IF($G267="","",IF($C267=Listes!$B$34,Listes!$I$31,IF($C267=Listes!$B$35,(VLOOKUP(Barèmes!$F267,Listes!$E$31:$F$36,2,FALSE)),IF($C267=Listes!$B$33,IF(Barèmes!$E267&lt;=Listes!$A$64,Barèmes!$E267*Listes!$A$65,IF(Barèmes!$E267&gt;Listes!$D$64,Barèmes!$E267*Listes!$D$65,((Barèmes!$E267*Listes!$B$65)+Listes!$C$65)))))))</f>
        <v/>
      </c>
      <c r="M267" s="92" t="str">
        <f t="shared" si="9"/>
        <v/>
      </c>
      <c r="N267" s="164"/>
    </row>
    <row r="268" spans="1:14" ht="20.100000000000001" customHeight="1" x14ac:dyDescent="0.25">
      <c r="A268" s="38">
        <v>263</v>
      </c>
      <c r="B268" s="135"/>
      <c r="C268" s="135"/>
      <c r="D268" s="135"/>
      <c r="E268" s="135"/>
      <c r="F268" s="135"/>
      <c r="G268" s="111" t="str">
        <f>IF(C268="","",IF(C268="","",(VLOOKUP(C268,Listes!$B$31:$C$35,2,FALSE))))</f>
        <v/>
      </c>
      <c r="H268" s="135" t="str">
        <f t="shared" si="8"/>
        <v/>
      </c>
      <c r="I268" s="92" t="str">
        <f>IF(G268="","",IF(G268="","",(VLOOKUP(G268,Listes!$C$31:$D$35,2,FALSE))))</f>
        <v/>
      </c>
      <c r="J268" s="91" t="str">
        <f>IF($G268="","",IF($C268=Listes!$B$32,IF(Barèmes!$E268&lt;=Listes!$B$53,(Barèmes!$E268*(VLOOKUP(Barèmes!$D268,Listes!$A$54:$E$60,2,FALSE))),IF(Barèmes!$E268&gt;Listes!$E$53,(Barèmes!$E268*(VLOOKUP(Barèmes!$D268,Listes!$A$54:$E$60,5,FALSE))),(Barèmes!$E268*(VLOOKUP(Barèmes!$D268,Listes!$A$54:$E$60,3,FALSE)))+(VLOOKUP(Barèmes!$D268,Listes!$A$54:$E$60,4,FALSE))))))</f>
        <v/>
      </c>
      <c r="K268" s="91" t="str">
        <f>IF($G268="","",IF($C268=Listes!$B$31,IF(Barèmes!$E268&lt;=Listes!$B$42,(Barèmes!$E268*(VLOOKUP(Barèmes!$D268,Listes!$A$43:$E$49,2,FALSE))),IF(Barèmes!$E268&gt;Listes!$D$42,(Barèmes!$E268*(VLOOKUP(Barèmes!$D268,Listes!$A$43:$E$49,5,FALSE))),(Barèmes!$E268*(VLOOKUP(Barèmes!$D268,Listes!$A$43:$E$49,3,FALSE)))+(VLOOKUP(Barèmes!$D268,Listes!$A$43:$E$49,4,FALSE))))))</f>
        <v/>
      </c>
      <c r="L268" s="91" t="str">
        <f>IF($G268="","",IF($C268=Listes!$B$34,Listes!$I$31,IF($C268=Listes!$B$35,(VLOOKUP(Barèmes!$F268,Listes!$E$31:$F$36,2,FALSE)),IF($C268=Listes!$B$33,IF(Barèmes!$E268&lt;=Listes!$A$64,Barèmes!$E268*Listes!$A$65,IF(Barèmes!$E268&gt;Listes!$D$64,Barèmes!$E268*Listes!$D$65,((Barèmes!$E268*Listes!$B$65)+Listes!$C$65)))))))</f>
        <v/>
      </c>
      <c r="M268" s="92" t="str">
        <f t="shared" si="9"/>
        <v/>
      </c>
      <c r="N268" s="164"/>
    </row>
    <row r="269" spans="1:14" ht="20.100000000000001" customHeight="1" x14ac:dyDescent="0.25">
      <c r="A269" s="38">
        <v>264</v>
      </c>
      <c r="B269" s="135"/>
      <c r="C269" s="135"/>
      <c r="D269" s="135"/>
      <c r="E269" s="135"/>
      <c r="F269" s="135"/>
      <c r="G269" s="111" t="str">
        <f>IF(C269="","",IF(C269="","",(VLOOKUP(C269,Listes!$B$31:$C$35,2,FALSE))))</f>
        <v/>
      </c>
      <c r="H269" s="135" t="str">
        <f t="shared" si="8"/>
        <v/>
      </c>
      <c r="I269" s="92" t="str">
        <f>IF(G269="","",IF(G269="","",(VLOOKUP(G269,Listes!$C$31:$D$35,2,FALSE))))</f>
        <v/>
      </c>
      <c r="J269" s="91" t="str">
        <f>IF($G269="","",IF($C269=Listes!$B$32,IF(Barèmes!$E269&lt;=Listes!$B$53,(Barèmes!$E269*(VLOOKUP(Barèmes!$D269,Listes!$A$54:$E$60,2,FALSE))),IF(Barèmes!$E269&gt;Listes!$E$53,(Barèmes!$E269*(VLOOKUP(Barèmes!$D269,Listes!$A$54:$E$60,5,FALSE))),(Barèmes!$E269*(VLOOKUP(Barèmes!$D269,Listes!$A$54:$E$60,3,FALSE)))+(VLOOKUP(Barèmes!$D269,Listes!$A$54:$E$60,4,FALSE))))))</f>
        <v/>
      </c>
      <c r="K269" s="91" t="str">
        <f>IF($G269="","",IF($C269=Listes!$B$31,IF(Barèmes!$E269&lt;=Listes!$B$42,(Barèmes!$E269*(VLOOKUP(Barèmes!$D269,Listes!$A$43:$E$49,2,FALSE))),IF(Barèmes!$E269&gt;Listes!$D$42,(Barèmes!$E269*(VLOOKUP(Barèmes!$D269,Listes!$A$43:$E$49,5,FALSE))),(Barèmes!$E269*(VLOOKUP(Barèmes!$D269,Listes!$A$43:$E$49,3,FALSE)))+(VLOOKUP(Barèmes!$D269,Listes!$A$43:$E$49,4,FALSE))))))</f>
        <v/>
      </c>
      <c r="L269" s="91" t="str">
        <f>IF($G269="","",IF($C269=Listes!$B$34,Listes!$I$31,IF($C269=Listes!$B$35,(VLOOKUP(Barèmes!$F269,Listes!$E$31:$F$36,2,FALSE)),IF($C269=Listes!$B$33,IF(Barèmes!$E269&lt;=Listes!$A$64,Barèmes!$E269*Listes!$A$65,IF(Barèmes!$E269&gt;Listes!$D$64,Barèmes!$E269*Listes!$D$65,((Barèmes!$E269*Listes!$B$65)+Listes!$C$65)))))))</f>
        <v/>
      </c>
      <c r="M269" s="92" t="str">
        <f t="shared" si="9"/>
        <v/>
      </c>
      <c r="N269" s="164"/>
    </row>
    <row r="270" spans="1:14" ht="20.100000000000001" customHeight="1" x14ac:dyDescent="0.25">
      <c r="A270" s="38">
        <v>265</v>
      </c>
      <c r="B270" s="135"/>
      <c r="C270" s="135"/>
      <c r="D270" s="135"/>
      <c r="E270" s="135"/>
      <c r="F270" s="135"/>
      <c r="G270" s="111" t="str">
        <f>IF(C270="","",IF(C270="","",(VLOOKUP(C270,Listes!$B$31:$C$35,2,FALSE))))</f>
        <v/>
      </c>
      <c r="H270" s="135" t="str">
        <f t="shared" si="8"/>
        <v/>
      </c>
      <c r="I270" s="92" t="str">
        <f>IF(G270="","",IF(G270="","",(VLOOKUP(G270,Listes!$C$31:$D$35,2,FALSE))))</f>
        <v/>
      </c>
      <c r="J270" s="91" t="str">
        <f>IF($G270="","",IF($C270=Listes!$B$32,IF(Barèmes!$E270&lt;=Listes!$B$53,(Barèmes!$E270*(VLOOKUP(Barèmes!$D270,Listes!$A$54:$E$60,2,FALSE))),IF(Barèmes!$E270&gt;Listes!$E$53,(Barèmes!$E270*(VLOOKUP(Barèmes!$D270,Listes!$A$54:$E$60,5,FALSE))),(Barèmes!$E270*(VLOOKUP(Barèmes!$D270,Listes!$A$54:$E$60,3,FALSE)))+(VLOOKUP(Barèmes!$D270,Listes!$A$54:$E$60,4,FALSE))))))</f>
        <v/>
      </c>
      <c r="K270" s="91" t="str">
        <f>IF($G270="","",IF($C270=Listes!$B$31,IF(Barèmes!$E270&lt;=Listes!$B$42,(Barèmes!$E270*(VLOOKUP(Barèmes!$D270,Listes!$A$43:$E$49,2,FALSE))),IF(Barèmes!$E270&gt;Listes!$D$42,(Barèmes!$E270*(VLOOKUP(Barèmes!$D270,Listes!$A$43:$E$49,5,FALSE))),(Barèmes!$E270*(VLOOKUP(Barèmes!$D270,Listes!$A$43:$E$49,3,FALSE)))+(VLOOKUP(Barèmes!$D270,Listes!$A$43:$E$49,4,FALSE))))))</f>
        <v/>
      </c>
      <c r="L270" s="91" t="str">
        <f>IF($G270="","",IF($C270=Listes!$B$34,Listes!$I$31,IF($C270=Listes!$B$35,(VLOOKUP(Barèmes!$F270,Listes!$E$31:$F$36,2,FALSE)),IF($C270=Listes!$B$33,IF(Barèmes!$E270&lt;=Listes!$A$64,Barèmes!$E270*Listes!$A$65,IF(Barèmes!$E270&gt;Listes!$D$64,Barèmes!$E270*Listes!$D$65,((Barèmes!$E270*Listes!$B$65)+Listes!$C$65)))))))</f>
        <v/>
      </c>
      <c r="M270" s="92" t="str">
        <f t="shared" si="9"/>
        <v/>
      </c>
      <c r="N270" s="164"/>
    </row>
    <row r="271" spans="1:14" ht="20.100000000000001" customHeight="1" x14ac:dyDescent="0.25">
      <c r="A271" s="38">
        <v>266</v>
      </c>
      <c r="B271" s="135"/>
      <c r="C271" s="135"/>
      <c r="D271" s="135"/>
      <c r="E271" s="135"/>
      <c r="F271" s="135"/>
      <c r="G271" s="111" t="str">
        <f>IF(C271="","",IF(C271="","",(VLOOKUP(C271,Listes!$B$31:$C$35,2,FALSE))))</f>
        <v/>
      </c>
      <c r="H271" s="135" t="str">
        <f t="shared" si="8"/>
        <v/>
      </c>
      <c r="I271" s="92" t="str">
        <f>IF(G271="","",IF(G271="","",(VLOOKUP(G271,Listes!$C$31:$D$35,2,FALSE))))</f>
        <v/>
      </c>
      <c r="J271" s="91" t="str">
        <f>IF($G271="","",IF($C271=Listes!$B$32,IF(Barèmes!$E271&lt;=Listes!$B$53,(Barèmes!$E271*(VLOOKUP(Barèmes!$D271,Listes!$A$54:$E$60,2,FALSE))),IF(Barèmes!$E271&gt;Listes!$E$53,(Barèmes!$E271*(VLOOKUP(Barèmes!$D271,Listes!$A$54:$E$60,5,FALSE))),(Barèmes!$E271*(VLOOKUP(Barèmes!$D271,Listes!$A$54:$E$60,3,FALSE)))+(VLOOKUP(Barèmes!$D271,Listes!$A$54:$E$60,4,FALSE))))))</f>
        <v/>
      </c>
      <c r="K271" s="91" t="str">
        <f>IF($G271="","",IF($C271=Listes!$B$31,IF(Barèmes!$E271&lt;=Listes!$B$42,(Barèmes!$E271*(VLOOKUP(Barèmes!$D271,Listes!$A$43:$E$49,2,FALSE))),IF(Barèmes!$E271&gt;Listes!$D$42,(Barèmes!$E271*(VLOOKUP(Barèmes!$D271,Listes!$A$43:$E$49,5,FALSE))),(Barèmes!$E271*(VLOOKUP(Barèmes!$D271,Listes!$A$43:$E$49,3,FALSE)))+(VLOOKUP(Barèmes!$D271,Listes!$A$43:$E$49,4,FALSE))))))</f>
        <v/>
      </c>
      <c r="L271" s="91" t="str">
        <f>IF($G271="","",IF($C271=Listes!$B$34,Listes!$I$31,IF($C271=Listes!$B$35,(VLOOKUP(Barèmes!$F271,Listes!$E$31:$F$36,2,FALSE)),IF($C271=Listes!$B$33,IF(Barèmes!$E271&lt;=Listes!$A$64,Barèmes!$E271*Listes!$A$65,IF(Barèmes!$E271&gt;Listes!$D$64,Barèmes!$E271*Listes!$D$65,((Barèmes!$E271*Listes!$B$65)+Listes!$C$65)))))))</f>
        <v/>
      </c>
      <c r="M271" s="92" t="str">
        <f t="shared" si="9"/>
        <v/>
      </c>
      <c r="N271" s="164"/>
    </row>
    <row r="272" spans="1:14" ht="20.100000000000001" customHeight="1" x14ac:dyDescent="0.25">
      <c r="A272" s="38">
        <v>267</v>
      </c>
      <c r="B272" s="135"/>
      <c r="C272" s="135"/>
      <c r="D272" s="135"/>
      <c r="E272" s="135"/>
      <c r="F272" s="135"/>
      <c r="G272" s="111" t="str">
        <f>IF(C272="","",IF(C272="","",(VLOOKUP(C272,Listes!$B$31:$C$35,2,FALSE))))</f>
        <v/>
      </c>
      <c r="H272" s="135" t="str">
        <f t="shared" si="8"/>
        <v/>
      </c>
      <c r="I272" s="92" t="str">
        <f>IF(G272="","",IF(G272="","",(VLOOKUP(G272,Listes!$C$31:$D$35,2,FALSE))))</f>
        <v/>
      </c>
      <c r="J272" s="91" t="str">
        <f>IF($G272="","",IF($C272=Listes!$B$32,IF(Barèmes!$E272&lt;=Listes!$B$53,(Barèmes!$E272*(VLOOKUP(Barèmes!$D272,Listes!$A$54:$E$60,2,FALSE))),IF(Barèmes!$E272&gt;Listes!$E$53,(Barèmes!$E272*(VLOOKUP(Barèmes!$D272,Listes!$A$54:$E$60,5,FALSE))),(Barèmes!$E272*(VLOOKUP(Barèmes!$D272,Listes!$A$54:$E$60,3,FALSE)))+(VLOOKUP(Barèmes!$D272,Listes!$A$54:$E$60,4,FALSE))))))</f>
        <v/>
      </c>
      <c r="K272" s="91" t="str">
        <f>IF($G272="","",IF($C272=Listes!$B$31,IF(Barèmes!$E272&lt;=Listes!$B$42,(Barèmes!$E272*(VLOOKUP(Barèmes!$D272,Listes!$A$43:$E$49,2,FALSE))),IF(Barèmes!$E272&gt;Listes!$D$42,(Barèmes!$E272*(VLOOKUP(Barèmes!$D272,Listes!$A$43:$E$49,5,FALSE))),(Barèmes!$E272*(VLOOKUP(Barèmes!$D272,Listes!$A$43:$E$49,3,FALSE)))+(VLOOKUP(Barèmes!$D272,Listes!$A$43:$E$49,4,FALSE))))))</f>
        <v/>
      </c>
      <c r="L272" s="91" t="str">
        <f>IF($G272="","",IF($C272=Listes!$B$34,Listes!$I$31,IF($C272=Listes!$B$35,(VLOOKUP(Barèmes!$F272,Listes!$E$31:$F$36,2,FALSE)),IF($C272=Listes!$B$33,IF(Barèmes!$E272&lt;=Listes!$A$64,Barèmes!$E272*Listes!$A$65,IF(Barèmes!$E272&gt;Listes!$D$64,Barèmes!$E272*Listes!$D$65,((Barèmes!$E272*Listes!$B$65)+Listes!$C$65)))))))</f>
        <v/>
      </c>
      <c r="M272" s="92" t="str">
        <f t="shared" si="9"/>
        <v/>
      </c>
      <c r="N272" s="164"/>
    </row>
    <row r="273" spans="1:14" ht="20.100000000000001" customHeight="1" x14ac:dyDescent="0.25">
      <c r="A273" s="38">
        <v>268</v>
      </c>
      <c r="B273" s="135"/>
      <c r="C273" s="135"/>
      <c r="D273" s="135"/>
      <c r="E273" s="135"/>
      <c r="F273" s="135"/>
      <c r="G273" s="111" t="str">
        <f>IF(C273="","",IF(C273="","",(VLOOKUP(C273,Listes!$B$31:$C$35,2,FALSE))))</f>
        <v/>
      </c>
      <c r="H273" s="135" t="str">
        <f t="shared" si="8"/>
        <v/>
      </c>
      <c r="I273" s="92" t="str">
        <f>IF(G273="","",IF(G273="","",(VLOOKUP(G273,Listes!$C$31:$D$35,2,FALSE))))</f>
        <v/>
      </c>
      <c r="J273" s="91" t="str">
        <f>IF($G273="","",IF($C273=Listes!$B$32,IF(Barèmes!$E273&lt;=Listes!$B$53,(Barèmes!$E273*(VLOOKUP(Barèmes!$D273,Listes!$A$54:$E$60,2,FALSE))),IF(Barèmes!$E273&gt;Listes!$E$53,(Barèmes!$E273*(VLOOKUP(Barèmes!$D273,Listes!$A$54:$E$60,5,FALSE))),(Barèmes!$E273*(VLOOKUP(Barèmes!$D273,Listes!$A$54:$E$60,3,FALSE)))+(VLOOKUP(Barèmes!$D273,Listes!$A$54:$E$60,4,FALSE))))))</f>
        <v/>
      </c>
      <c r="K273" s="91" t="str">
        <f>IF($G273="","",IF($C273=Listes!$B$31,IF(Barèmes!$E273&lt;=Listes!$B$42,(Barèmes!$E273*(VLOOKUP(Barèmes!$D273,Listes!$A$43:$E$49,2,FALSE))),IF(Barèmes!$E273&gt;Listes!$D$42,(Barèmes!$E273*(VLOOKUP(Barèmes!$D273,Listes!$A$43:$E$49,5,FALSE))),(Barèmes!$E273*(VLOOKUP(Barèmes!$D273,Listes!$A$43:$E$49,3,FALSE)))+(VLOOKUP(Barèmes!$D273,Listes!$A$43:$E$49,4,FALSE))))))</f>
        <v/>
      </c>
      <c r="L273" s="91" t="str">
        <f>IF($G273="","",IF($C273=Listes!$B$34,Listes!$I$31,IF($C273=Listes!$B$35,(VLOOKUP(Barèmes!$F273,Listes!$E$31:$F$36,2,FALSE)),IF($C273=Listes!$B$33,IF(Barèmes!$E273&lt;=Listes!$A$64,Barèmes!$E273*Listes!$A$65,IF(Barèmes!$E273&gt;Listes!$D$64,Barèmes!$E273*Listes!$D$65,((Barèmes!$E273*Listes!$B$65)+Listes!$C$65)))))))</f>
        <v/>
      </c>
      <c r="M273" s="92" t="str">
        <f t="shared" si="9"/>
        <v/>
      </c>
      <c r="N273" s="164"/>
    </row>
    <row r="274" spans="1:14" ht="20.100000000000001" customHeight="1" x14ac:dyDescent="0.25">
      <c r="A274" s="38">
        <v>269</v>
      </c>
      <c r="B274" s="135"/>
      <c r="C274" s="135"/>
      <c r="D274" s="135"/>
      <c r="E274" s="135"/>
      <c r="F274" s="135"/>
      <c r="G274" s="111" t="str">
        <f>IF(C274="","",IF(C274="","",(VLOOKUP(C274,Listes!$B$31:$C$35,2,FALSE))))</f>
        <v/>
      </c>
      <c r="H274" s="135" t="str">
        <f t="shared" si="8"/>
        <v/>
      </c>
      <c r="I274" s="92" t="str">
        <f>IF(G274="","",IF(G274="","",(VLOOKUP(G274,Listes!$C$31:$D$35,2,FALSE))))</f>
        <v/>
      </c>
      <c r="J274" s="91" t="str">
        <f>IF($G274="","",IF($C274=Listes!$B$32,IF(Barèmes!$E274&lt;=Listes!$B$53,(Barèmes!$E274*(VLOOKUP(Barèmes!$D274,Listes!$A$54:$E$60,2,FALSE))),IF(Barèmes!$E274&gt;Listes!$E$53,(Barèmes!$E274*(VLOOKUP(Barèmes!$D274,Listes!$A$54:$E$60,5,FALSE))),(Barèmes!$E274*(VLOOKUP(Barèmes!$D274,Listes!$A$54:$E$60,3,FALSE)))+(VLOOKUP(Barèmes!$D274,Listes!$A$54:$E$60,4,FALSE))))))</f>
        <v/>
      </c>
      <c r="K274" s="91" t="str">
        <f>IF($G274="","",IF($C274=Listes!$B$31,IF(Barèmes!$E274&lt;=Listes!$B$42,(Barèmes!$E274*(VLOOKUP(Barèmes!$D274,Listes!$A$43:$E$49,2,FALSE))),IF(Barèmes!$E274&gt;Listes!$D$42,(Barèmes!$E274*(VLOOKUP(Barèmes!$D274,Listes!$A$43:$E$49,5,FALSE))),(Barèmes!$E274*(VLOOKUP(Barèmes!$D274,Listes!$A$43:$E$49,3,FALSE)))+(VLOOKUP(Barèmes!$D274,Listes!$A$43:$E$49,4,FALSE))))))</f>
        <v/>
      </c>
      <c r="L274" s="91" t="str">
        <f>IF($G274="","",IF($C274=Listes!$B$34,Listes!$I$31,IF($C274=Listes!$B$35,(VLOOKUP(Barèmes!$F274,Listes!$E$31:$F$36,2,FALSE)),IF($C274=Listes!$B$33,IF(Barèmes!$E274&lt;=Listes!$A$64,Barèmes!$E274*Listes!$A$65,IF(Barèmes!$E274&gt;Listes!$D$64,Barèmes!$E274*Listes!$D$65,((Barèmes!$E274*Listes!$B$65)+Listes!$C$65)))))))</f>
        <v/>
      </c>
      <c r="M274" s="92" t="str">
        <f t="shared" si="9"/>
        <v/>
      </c>
      <c r="N274" s="164"/>
    </row>
    <row r="275" spans="1:14" ht="20.100000000000001" customHeight="1" x14ac:dyDescent="0.25">
      <c r="A275" s="38">
        <v>270</v>
      </c>
      <c r="B275" s="135"/>
      <c r="C275" s="135"/>
      <c r="D275" s="135"/>
      <c r="E275" s="135"/>
      <c r="F275" s="135"/>
      <c r="G275" s="111" t="str">
        <f>IF(C275="","",IF(C275="","",(VLOOKUP(C275,Listes!$B$31:$C$35,2,FALSE))))</f>
        <v/>
      </c>
      <c r="H275" s="135" t="str">
        <f t="shared" si="8"/>
        <v/>
      </c>
      <c r="I275" s="92" t="str">
        <f>IF(G275="","",IF(G275="","",(VLOOKUP(G275,Listes!$C$31:$D$35,2,FALSE))))</f>
        <v/>
      </c>
      <c r="J275" s="91" t="str">
        <f>IF($G275="","",IF($C275=Listes!$B$32,IF(Barèmes!$E275&lt;=Listes!$B$53,(Barèmes!$E275*(VLOOKUP(Barèmes!$D275,Listes!$A$54:$E$60,2,FALSE))),IF(Barèmes!$E275&gt;Listes!$E$53,(Barèmes!$E275*(VLOOKUP(Barèmes!$D275,Listes!$A$54:$E$60,5,FALSE))),(Barèmes!$E275*(VLOOKUP(Barèmes!$D275,Listes!$A$54:$E$60,3,FALSE)))+(VLOOKUP(Barèmes!$D275,Listes!$A$54:$E$60,4,FALSE))))))</f>
        <v/>
      </c>
      <c r="K275" s="91" t="str">
        <f>IF($G275="","",IF($C275=Listes!$B$31,IF(Barèmes!$E275&lt;=Listes!$B$42,(Barèmes!$E275*(VLOOKUP(Barèmes!$D275,Listes!$A$43:$E$49,2,FALSE))),IF(Barèmes!$E275&gt;Listes!$D$42,(Barèmes!$E275*(VLOOKUP(Barèmes!$D275,Listes!$A$43:$E$49,5,FALSE))),(Barèmes!$E275*(VLOOKUP(Barèmes!$D275,Listes!$A$43:$E$49,3,FALSE)))+(VLOOKUP(Barèmes!$D275,Listes!$A$43:$E$49,4,FALSE))))))</f>
        <v/>
      </c>
      <c r="L275" s="91" t="str">
        <f>IF($G275="","",IF($C275=Listes!$B$34,Listes!$I$31,IF($C275=Listes!$B$35,(VLOOKUP(Barèmes!$F275,Listes!$E$31:$F$36,2,FALSE)),IF($C275=Listes!$B$33,IF(Barèmes!$E275&lt;=Listes!$A$64,Barèmes!$E275*Listes!$A$65,IF(Barèmes!$E275&gt;Listes!$D$64,Barèmes!$E275*Listes!$D$65,((Barèmes!$E275*Listes!$B$65)+Listes!$C$65)))))))</f>
        <v/>
      </c>
      <c r="M275" s="92" t="str">
        <f t="shared" si="9"/>
        <v/>
      </c>
      <c r="N275" s="164"/>
    </row>
    <row r="276" spans="1:14" ht="20.100000000000001" customHeight="1" x14ac:dyDescent="0.25">
      <c r="A276" s="38">
        <v>271</v>
      </c>
      <c r="B276" s="135"/>
      <c r="C276" s="135"/>
      <c r="D276" s="135"/>
      <c r="E276" s="135"/>
      <c r="F276" s="135"/>
      <c r="G276" s="111" t="str">
        <f>IF(C276="","",IF(C276="","",(VLOOKUP(C276,Listes!$B$31:$C$35,2,FALSE))))</f>
        <v/>
      </c>
      <c r="H276" s="135" t="str">
        <f t="shared" si="8"/>
        <v/>
      </c>
      <c r="I276" s="92" t="str">
        <f>IF(G276="","",IF(G276="","",(VLOOKUP(G276,Listes!$C$31:$D$35,2,FALSE))))</f>
        <v/>
      </c>
      <c r="J276" s="91" t="str">
        <f>IF($G276="","",IF($C276=Listes!$B$32,IF(Barèmes!$E276&lt;=Listes!$B$53,(Barèmes!$E276*(VLOOKUP(Barèmes!$D276,Listes!$A$54:$E$60,2,FALSE))),IF(Barèmes!$E276&gt;Listes!$E$53,(Barèmes!$E276*(VLOOKUP(Barèmes!$D276,Listes!$A$54:$E$60,5,FALSE))),(Barèmes!$E276*(VLOOKUP(Barèmes!$D276,Listes!$A$54:$E$60,3,FALSE)))+(VLOOKUP(Barèmes!$D276,Listes!$A$54:$E$60,4,FALSE))))))</f>
        <v/>
      </c>
      <c r="K276" s="91" t="str">
        <f>IF($G276="","",IF($C276=Listes!$B$31,IF(Barèmes!$E276&lt;=Listes!$B$42,(Barèmes!$E276*(VLOOKUP(Barèmes!$D276,Listes!$A$43:$E$49,2,FALSE))),IF(Barèmes!$E276&gt;Listes!$D$42,(Barèmes!$E276*(VLOOKUP(Barèmes!$D276,Listes!$A$43:$E$49,5,FALSE))),(Barèmes!$E276*(VLOOKUP(Barèmes!$D276,Listes!$A$43:$E$49,3,FALSE)))+(VLOOKUP(Barèmes!$D276,Listes!$A$43:$E$49,4,FALSE))))))</f>
        <v/>
      </c>
      <c r="L276" s="91" t="str">
        <f>IF($G276="","",IF($C276=Listes!$B$34,Listes!$I$31,IF($C276=Listes!$B$35,(VLOOKUP(Barèmes!$F276,Listes!$E$31:$F$36,2,FALSE)),IF($C276=Listes!$B$33,IF(Barèmes!$E276&lt;=Listes!$A$64,Barèmes!$E276*Listes!$A$65,IF(Barèmes!$E276&gt;Listes!$D$64,Barèmes!$E276*Listes!$D$65,((Barèmes!$E276*Listes!$B$65)+Listes!$C$65)))))))</f>
        <v/>
      </c>
      <c r="M276" s="92" t="str">
        <f t="shared" si="9"/>
        <v/>
      </c>
      <c r="N276" s="164"/>
    </row>
    <row r="277" spans="1:14" ht="20.100000000000001" customHeight="1" x14ac:dyDescent="0.25">
      <c r="A277" s="38">
        <v>272</v>
      </c>
      <c r="B277" s="135"/>
      <c r="C277" s="135"/>
      <c r="D277" s="135"/>
      <c r="E277" s="135"/>
      <c r="F277" s="135"/>
      <c r="G277" s="111" t="str">
        <f>IF(C277="","",IF(C277="","",(VLOOKUP(C277,Listes!$B$31:$C$35,2,FALSE))))</f>
        <v/>
      </c>
      <c r="H277" s="135" t="str">
        <f t="shared" si="8"/>
        <v/>
      </c>
      <c r="I277" s="92" t="str">
        <f>IF(G277="","",IF(G277="","",(VLOOKUP(G277,Listes!$C$31:$D$35,2,FALSE))))</f>
        <v/>
      </c>
      <c r="J277" s="91" t="str">
        <f>IF($G277="","",IF($C277=Listes!$B$32,IF(Barèmes!$E277&lt;=Listes!$B$53,(Barèmes!$E277*(VLOOKUP(Barèmes!$D277,Listes!$A$54:$E$60,2,FALSE))),IF(Barèmes!$E277&gt;Listes!$E$53,(Barèmes!$E277*(VLOOKUP(Barèmes!$D277,Listes!$A$54:$E$60,5,FALSE))),(Barèmes!$E277*(VLOOKUP(Barèmes!$D277,Listes!$A$54:$E$60,3,FALSE)))+(VLOOKUP(Barèmes!$D277,Listes!$A$54:$E$60,4,FALSE))))))</f>
        <v/>
      </c>
      <c r="K277" s="91" t="str">
        <f>IF($G277="","",IF($C277=Listes!$B$31,IF(Barèmes!$E277&lt;=Listes!$B$42,(Barèmes!$E277*(VLOOKUP(Barèmes!$D277,Listes!$A$43:$E$49,2,FALSE))),IF(Barèmes!$E277&gt;Listes!$D$42,(Barèmes!$E277*(VLOOKUP(Barèmes!$D277,Listes!$A$43:$E$49,5,FALSE))),(Barèmes!$E277*(VLOOKUP(Barèmes!$D277,Listes!$A$43:$E$49,3,FALSE)))+(VLOOKUP(Barèmes!$D277,Listes!$A$43:$E$49,4,FALSE))))))</f>
        <v/>
      </c>
      <c r="L277" s="91" t="str">
        <f>IF($G277="","",IF($C277=Listes!$B$34,Listes!$I$31,IF($C277=Listes!$B$35,(VLOOKUP(Barèmes!$F277,Listes!$E$31:$F$36,2,FALSE)),IF($C277=Listes!$B$33,IF(Barèmes!$E277&lt;=Listes!$A$64,Barèmes!$E277*Listes!$A$65,IF(Barèmes!$E277&gt;Listes!$D$64,Barèmes!$E277*Listes!$D$65,((Barèmes!$E277*Listes!$B$65)+Listes!$C$65)))))))</f>
        <v/>
      </c>
      <c r="M277" s="92" t="str">
        <f t="shared" si="9"/>
        <v/>
      </c>
      <c r="N277" s="164"/>
    </row>
    <row r="278" spans="1:14" ht="20.100000000000001" customHeight="1" x14ac:dyDescent="0.25">
      <c r="A278" s="38">
        <v>273</v>
      </c>
      <c r="B278" s="135"/>
      <c r="C278" s="135"/>
      <c r="D278" s="135"/>
      <c r="E278" s="135"/>
      <c r="F278" s="135"/>
      <c r="G278" s="111" t="str">
        <f>IF(C278="","",IF(C278="","",(VLOOKUP(C278,Listes!$B$31:$C$35,2,FALSE))))</f>
        <v/>
      </c>
      <c r="H278" s="135" t="str">
        <f t="shared" si="8"/>
        <v/>
      </c>
      <c r="I278" s="92" t="str">
        <f>IF(G278="","",IF(G278="","",(VLOOKUP(G278,Listes!$C$31:$D$35,2,FALSE))))</f>
        <v/>
      </c>
      <c r="J278" s="91" t="str">
        <f>IF($G278="","",IF($C278=Listes!$B$32,IF(Barèmes!$E278&lt;=Listes!$B$53,(Barèmes!$E278*(VLOOKUP(Barèmes!$D278,Listes!$A$54:$E$60,2,FALSE))),IF(Barèmes!$E278&gt;Listes!$E$53,(Barèmes!$E278*(VLOOKUP(Barèmes!$D278,Listes!$A$54:$E$60,5,FALSE))),(Barèmes!$E278*(VLOOKUP(Barèmes!$D278,Listes!$A$54:$E$60,3,FALSE)))+(VLOOKUP(Barèmes!$D278,Listes!$A$54:$E$60,4,FALSE))))))</f>
        <v/>
      </c>
      <c r="K278" s="91" t="str">
        <f>IF($G278="","",IF($C278=Listes!$B$31,IF(Barèmes!$E278&lt;=Listes!$B$42,(Barèmes!$E278*(VLOOKUP(Barèmes!$D278,Listes!$A$43:$E$49,2,FALSE))),IF(Barèmes!$E278&gt;Listes!$D$42,(Barèmes!$E278*(VLOOKUP(Barèmes!$D278,Listes!$A$43:$E$49,5,FALSE))),(Barèmes!$E278*(VLOOKUP(Barèmes!$D278,Listes!$A$43:$E$49,3,FALSE)))+(VLOOKUP(Barèmes!$D278,Listes!$A$43:$E$49,4,FALSE))))))</f>
        <v/>
      </c>
      <c r="L278" s="91" t="str">
        <f>IF($G278="","",IF($C278=Listes!$B$34,Listes!$I$31,IF($C278=Listes!$B$35,(VLOOKUP(Barèmes!$F278,Listes!$E$31:$F$36,2,FALSE)),IF($C278=Listes!$B$33,IF(Barèmes!$E278&lt;=Listes!$A$64,Barèmes!$E278*Listes!$A$65,IF(Barèmes!$E278&gt;Listes!$D$64,Barèmes!$E278*Listes!$D$65,((Barèmes!$E278*Listes!$B$65)+Listes!$C$65)))))))</f>
        <v/>
      </c>
      <c r="M278" s="92" t="str">
        <f t="shared" si="9"/>
        <v/>
      </c>
      <c r="N278" s="164"/>
    </row>
    <row r="279" spans="1:14" ht="20.100000000000001" customHeight="1" x14ac:dyDescent="0.25">
      <c r="A279" s="38">
        <v>274</v>
      </c>
      <c r="B279" s="135"/>
      <c r="C279" s="135"/>
      <c r="D279" s="135"/>
      <c r="E279" s="135"/>
      <c r="F279" s="135"/>
      <c r="G279" s="111" t="str">
        <f>IF(C279="","",IF(C279="","",(VLOOKUP(C279,Listes!$B$31:$C$35,2,FALSE))))</f>
        <v/>
      </c>
      <c r="H279" s="135" t="str">
        <f t="shared" si="8"/>
        <v/>
      </c>
      <c r="I279" s="92" t="str">
        <f>IF(G279="","",IF(G279="","",(VLOOKUP(G279,Listes!$C$31:$D$35,2,FALSE))))</f>
        <v/>
      </c>
      <c r="J279" s="91" t="str">
        <f>IF($G279="","",IF($C279=Listes!$B$32,IF(Barèmes!$E279&lt;=Listes!$B$53,(Barèmes!$E279*(VLOOKUP(Barèmes!$D279,Listes!$A$54:$E$60,2,FALSE))),IF(Barèmes!$E279&gt;Listes!$E$53,(Barèmes!$E279*(VLOOKUP(Barèmes!$D279,Listes!$A$54:$E$60,5,FALSE))),(Barèmes!$E279*(VLOOKUP(Barèmes!$D279,Listes!$A$54:$E$60,3,FALSE)))+(VLOOKUP(Barèmes!$D279,Listes!$A$54:$E$60,4,FALSE))))))</f>
        <v/>
      </c>
      <c r="K279" s="91" t="str">
        <f>IF($G279="","",IF($C279=Listes!$B$31,IF(Barèmes!$E279&lt;=Listes!$B$42,(Barèmes!$E279*(VLOOKUP(Barèmes!$D279,Listes!$A$43:$E$49,2,FALSE))),IF(Barèmes!$E279&gt;Listes!$D$42,(Barèmes!$E279*(VLOOKUP(Barèmes!$D279,Listes!$A$43:$E$49,5,FALSE))),(Barèmes!$E279*(VLOOKUP(Barèmes!$D279,Listes!$A$43:$E$49,3,FALSE)))+(VLOOKUP(Barèmes!$D279,Listes!$A$43:$E$49,4,FALSE))))))</f>
        <v/>
      </c>
      <c r="L279" s="91" t="str">
        <f>IF($G279="","",IF($C279=Listes!$B$34,Listes!$I$31,IF($C279=Listes!$B$35,(VLOOKUP(Barèmes!$F279,Listes!$E$31:$F$36,2,FALSE)),IF($C279=Listes!$B$33,IF(Barèmes!$E279&lt;=Listes!$A$64,Barèmes!$E279*Listes!$A$65,IF(Barèmes!$E279&gt;Listes!$D$64,Barèmes!$E279*Listes!$D$65,((Barèmes!$E279*Listes!$B$65)+Listes!$C$65)))))))</f>
        <v/>
      </c>
      <c r="M279" s="92" t="str">
        <f t="shared" si="9"/>
        <v/>
      </c>
      <c r="N279" s="164"/>
    </row>
    <row r="280" spans="1:14" ht="20.100000000000001" customHeight="1" x14ac:dyDescent="0.25">
      <c r="A280" s="38">
        <v>275</v>
      </c>
      <c r="B280" s="135"/>
      <c r="C280" s="135"/>
      <c r="D280" s="135"/>
      <c r="E280" s="135"/>
      <c r="F280" s="135"/>
      <c r="G280" s="111" t="str">
        <f>IF(C280="","",IF(C280="","",(VLOOKUP(C280,Listes!$B$31:$C$35,2,FALSE))))</f>
        <v/>
      </c>
      <c r="H280" s="135" t="str">
        <f t="shared" si="8"/>
        <v/>
      </c>
      <c r="I280" s="92" t="str">
        <f>IF(G280="","",IF(G280="","",(VLOOKUP(G280,Listes!$C$31:$D$35,2,FALSE))))</f>
        <v/>
      </c>
      <c r="J280" s="91" t="str">
        <f>IF($G280="","",IF($C280=Listes!$B$32,IF(Barèmes!$E280&lt;=Listes!$B$53,(Barèmes!$E280*(VLOOKUP(Barèmes!$D280,Listes!$A$54:$E$60,2,FALSE))),IF(Barèmes!$E280&gt;Listes!$E$53,(Barèmes!$E280*(VLOOKUP(Barèmes!$D280,Listes!$A$54:$E$60,5,FALSE))),(Barèmes!$E280*(VLOOKUP(Barèmes!$D280,Listes!$A$54:$E$60,3,FALSE)))+(VLOOKUP(Barèmes!$D280,Listes!$A$54:$E$60,4,FALSE))))))</f>
        <v/>
      </c>
      <c r="K280" s="91" t="str">
        <f>IF($G280="","",IF($C280=Listes!$B$31,IF(Barèmes!$E280&lt;=Listes!$B$42,(Barèmes!$E280*(VLOOKUP(Barèmes!$D280,Listes!$A$43:$E$49,2,FALSE))),IF(Barèmes!$E280&gt;Listes!$D$42,(Barèmes!$E280*(VLOOKUP(Barèmes!$D280,Listes!$A$43:$E$49,5,FALSE))),(Barèmes!$E280*(VLOOKUP(Barèmes!$D280,Listes!$A$43:$E$49,3,FALSE)))+(VLOOKUP(Barèmes!$D280,Listes!$A$43:$E$49,4,FALSE))))))</f>
        <v/>
      </c>
      <c r="L280" s="91" t="str">
        <f>IF($G280="","",IF($C280=Listes!$B$34,Listes!$I$31,IF($C280=Listes!$B$35,(VLOOKUP(Barèmes!$F280,Listes!$E$31:$F$36,2,FALSE)),IF($C280=Listes!$B$33,IF(Barèmes!$E280&lt;=Listes!$A$64,Barèmes!$E280*Listes!$A$65,IF(Barèmes!$E280&gt;Listes!$D$64,Barèmes!$E280*Listes!$D$65,((Barèmes!$E280*Listes!$B$65)+Listes!$C$65)))))))</f>
        <v/>
      </c>
      <c r="M280" s="92" t="str">
        <f t="shared" si="9"/>
        <v/>
      </c>
      <c r="N280" s="164"/>
    </row>
    <row r="281" spans="1:14" ht="20.100000000000001" customHeight="1" x14ac:dyDescent="0.25">
      <c r="A281" s="38">
        <v>276</v>
      </c>
      <c r="B281" s="135"/>
      <c r="C281" s="135"/>
      <c r="D281" s="135"/>
      <c r="E281" s="135"/>
      <c r="F281" s="135"/>
      <c r="G281" s="111" t="str">
        <f>IF(C281="","",IF(C281="","",(VLOOKUP(C281,Listes!$B$31:$C$35,2,FALSE))))</f>
        <v/>
      </c>
      <c r="H281" s="135" t="str">
        <f t="shared" si="8"/>
        <v/>
      </c>
      <c r="I281" s="92" t="str">
        <f>IF(G281="","",IF(G281="","",(VLOOKUP(G281,Listes!$C$31:$D$35,2,FALSE))))</f>
        <v/>
      </c>
      <c r="J281" s="91" t="str">
        <f>IF($G281="","",IF($C281=Listes!$B$32,IF(Barèmes!$E281&lt;=Listes!$B$53,(Barèmes!$E281*(VLOOKUP(Barèmes!$D281,Listes!$A$54:$E$60,2,FALSE))),IF(Barèmes!$E281&gt;Listes!$E$53,(Barèmes!$E281*(VLOOKUP(Barèmes!$D281,Listes!$A$54:$E$60,5,FALSE))),(Barèmes!$E281*(VLOOKUP(Barèmes!$D281,Listes!$A$54:$E$60,3,FALSE)))+(VLOOKUP(Barèmes!$D281,Listes!$A$54:$E$60,4,FALSE))))))</f>
        <v/>
      </c>
      <c r="K281" s="91" t="str">
        <f>IF($G281="","",IF($C281=Listes!$B$31,IF(Barèmes!$E281&lt;=Listes!$B$42,(Barèmes!$E281*(VLOOKUP(Barèmes!$D281,Listes!$A$43:$E$49,2,FALSE))),IF(Barèmes!$E281&gt;Listes!$D$42,(Barèmes!$E281*(VLOOKUP(Barèmes!$D281,Listes!$A$43:$E$49,5,FALSE))),(Barèmes!$E281*(VLOOKUP(Barèmes!$D281,Listes!$A$43:$E$49,3,FALSE)))+(VLOOKUP(Barèmes!$D281,Listes!$A$43:$E$49,4,FALSE))))))</f>
        <v/>
      </c>
      <c r="L281" s="91" t="str">
        <f>IF($G281="","",IF($C281=Listes!$B$34,Listes!$I$31,IF($C281=Listes!$B$35,(VLOOKUP(Barèmes!$F281,Listes!$E$31:$F$36,2,FALSE)),IF($C281=Listes!$B$33,IF(Barèmes!$E281&lt;=Listes!$A$64,Barèmes!$E281*Listes!$A$65,IF(Barèmes!$E281&gt;Listes!$D$64,Barèmes!$E281*Listes!$D$65,((Barèmes!$E281*Listes!$B$65)+Listes!$C$65)))))))</f>
        <v/>
      </c>
      <c r="M281" s="92" t="str">
        <f t="shared" si="9"/>
        <v/>
      </c>
      <c r="N281" s="164"/>
    </row>
    <row r="282" spans="1:14" ht="20.100000000000001" customHeight="1" x14ac:dyDescent="0.25">
      <c r="A282" s="38">
        <v>277</v>
      </c>
      <c r="B282" s="135"/>
      <c r="C282" s="135"/>
      <c r="D282" s="135"/>
      <c r="E282" s="135"/>
      <c r="F282" s="135"/>
      <c r="G282" s="111" t="str">
        <f>IF(C282="","",IF(C282="","",(VLOOKUP(C282,Listes!$B$31:$C$35,2,FALSE))))</f>
        <v/>
      </c>
      <c r="H282" s="135" t="str">
        <f t="shared" si="8"/>
        <v/>
      </c>
      <c r="I282" s="92" t="str">
        <f>IF(G282="","",IF(G282="","",(VLOOKUP(G282,Listes!$C$31:$D$35,2,FALSE))))</f>
        <v/>
      </c>
      <c r="J282" s="91" t="str">
        <f>IF($G282="","",IF($C282=Listes!$B$32,IF(Barèmes!$E282&lt;=Listes!$B$53,(Barèmes!$E282*(VLOOKUP(Barèmes!$D282,Listes!$A$54:$E$60,2,FALSE))),IF(Barèmes!$E282&gt;Listes!$E$53,(Barèmes!$E282*(VLOOKUP(Barèmes!$D282,Listes!$A$54:$E$60,5,FALSE))),(Barèmes!$E282*(VLOOKUP(Barèmes!$D282,Listes!$A$54:$E$60,3,FALSE)))+(VLOOKUP(Barèmes!$D282,Listes!$A$54:$E$60,4,FALSE))))))</f>
        <v/>
      </c>
      <c r="K282" s="91" t="str">
        <f>IF($G282="","",IF($C282=Listes!$B$31,IF(Barèmes!$E282&lt;=Listes!$B$42,(Barèmes!$E282*(VLOOKUP(Barèmes!$D282,Listes!$A$43:$E$49,2,FALSE))),IF(Barèmes!$E282&gt;Listes!$D$42,(Barèmes!$E282*(VLOOKUP(Barèmes!$D282,Listes!$A$43:$E$49,5,FALSE))),(Barèmes!$E282*(VLOOKUP(Barèmes!$D282,Listes!$A$43:$E$49,3,FALSE)))+(VLOOKUP(Barèmes!$D282,Listes!$A$43:$E$49,4,FALSE))))))</f>
        <v/>
      </c>
      <c r="L282" s="91" t="str">
        <f>IF($G282="","",IF($C282=Listes!$B$34,Listes!$I$31,IF($C282=Listes!$B$35,(VLOOKUP(Barèmes!$F282,Listes!$E$31:$F$36,2,FALSE)),IF($C282=Listes!$B$33,IF(Barèmes!$E282&lt;=Listes!$A$64,Barèmes!$E282*Listes!$A$65,IF(Barèmes!$E282&gt;Listes!$D$64,Barèmes!$E282*Listes!$D$65,((Barèmes!$E282*Listes!$B$65)+Listes!$C$65)))))))</f>
        <v/>
      </c>
      <c r="M282" s="92" t="str">
        <f t="shared" si="9"/>
        <v/>
      </c>
      <c r="N282" s="164"/>
    </row>
    <row r="283" spans="1:14" ht="20.100000000000001" customHeight="1" x14ac:dyDescent="0.25">
      <c r="A283" s="38">
        <v>278</v>
      </c>
      <c r="B283" s="135"/>
      <c r="C283" s="135"/>
      <c r="D283" s="135"/>
      <c r="E283" s="135"/>
      <c r="F283" s="135"/>
      <c r="G283" s="111" t="str">
        <f>IF(C283="","",IF(C283="","",(VLOOKUP(C283,Listes!$B$31:$C$35,2,FALSE))))</f>
        <v/>
      </c>
      <c r="H283" s="135" t="str">
        <f t="shared" si="8"/>
        <v/>
      </c>
      <c r="I283" s="92" t="str">
        <f>IF(G283="","",IF(G283="","",(VLOOKUP(G283,Listes!$C$31:$D$35,2,FALSE))))</f>
        <v/>
      </c>
      <c r="J283" s="91" t="str">
        <f>IF($G283="","",IF($C283=Listes!$B$32,IF(Barèmes!$E283&lt;=Listes!$B$53,(Barèmes!$E283*(VLOOKUP(Barèmes!$D283,Listes!$A$54:$E$60,2,FALSE))),IF(Barèmes!$E283&gt;Listes!$E$53,(Barèmes!$E283*(VLOOKUP(Barèmes!$D283,Listes!$A$54:$E$60,5,FALSE))),(Barèmes!$E283*(VLOOKUP(Barèmes!$D283,Listes!$A$54:$E$60,3,FALSE)))+(VLOOKUP(Barèmes!$D283,Listes!$A$54:$E$60,4,FALSE))))))</f>
        <v/>
      </c>
      <c r="K283" s="91" t="str">
        <f>IF($G283="","",IF($C283=Listes!$B$31,IF(Barèmes!$E283&lt;=Listes!$B$42,(Barèmes!$E283*(VLOOKUP(Barèmes!$D283,Listes!$A$43:$E$49,2,FALSE))),IF(Barèmes!$E283&gt;Listes!$D$42,(Barèmes!$E283*(VLOOKUP(Barèmes!$D283,Listes!$A$43:$E$49,5,FALSE))),(Barèmes!$E283*(VLOOKUP(Barèmes!$D283,Listes!$A$43:$E$49,3,FALSE)))+(VLOOKUP(Barèmes!$D283,Listes!$A$43:$E$49,4,FALSE))))))</f>
        <v/>
      </c>
      <c r="L283" s="91" t="str">
        <f>IF($G283="","",IF($C283=Listes!$B$34,Listes!$I$31,IF($C283=Listes!$B$35,(VLOOKUP(Barèmes!$F283,Listes!$E$31:$F$36,2,FALSE)),IF($C283=Listes!$B$33,IF(Barèmes!$E283&lt;=Listes!$A$64,Barèmes!$E283*Listes!$A$65,IF(Barèmes!$E283&gt;Listes!$D$64,Barèmes!$E283*Listes!$D$65,((Barèmes!$E283*Listes!$B$65)+Listes!$C$65)))))))</f>
        <v/>
      </c>
      <c r="M283" s="92" t="str">
        <f t="shared" si="9"/>
        <v/>
      </c>
      <c r="N283" s="164"/>
    </row>
    <row r="284" spans="1:14" ht="20.100000000000001" customHeight="1" x14ac:dyDescent="0.25">
      <c r="A284" s="38">
        <v>279</v>
      </c>
      <c r="B284" s="135"/>
      <c r="C284" s="135"/>
      <c r="D284" s="135"/>
      <c r="E284" s="135"/>
      <c r="F284" s="135"/>
      <c r="G284" s="111" t="str">
        <f>IF(C284="","",IF(C284="","",(VLOOKUP(C284,Listes!$B$31:$C$35,2,FALSE))))</f>
        <v/>
      </c>
      <c r="H284" s="135" t="str">
        <f t="shared" si="8"/>
        <v/>
      </c>
      <c r="I284" s="92" t="str">
        <f>IF(G284="","",IF(G284="","",(VLOOKUP(G284,Listes!$C$31:$D$35,2,FALSE))))</f>
        <v/>
      </c>
      <c r="J284" s="91" t="str">
        <f>IF($G284="","",IF($C284=Listes!$B$32,IF(Barèmes!$E284&lt;=Listes!$B$53,(Barèmes!$E284*(VLOOKUP(Barèmes!$D284,Listes!$A$54:$E$60,2,FALSE))),IF(Barèmes!$E284&gt;Listes!$E$53,(Barèmes!$E284*(VLOOKUP(Barèmes!$D284,Listes!$A$54:$E$60,5,FALSE))),(Barèmes!$E284*(VLOOKUP(Barèmes!$D284,Listes!$A$54:$E$60,3,FALSE)))+(VLOOKUP(Barèmes!$D284,Listes!$A$54:$E$60,4,FALSE))))))</f>
        <v/>
      </c>
      <c r="K284" s="91" t="str">
        <f>IF($G284="","",IF($C284=Listes!$B$31,IF(Barèmes!$E284&lt;=Listes!$B$42,(Barèmes!$E284*(VLOOKUP(Barèmes!$D284,Listes!$A$43:$E$49,2,FALSE))),IF(Barèmes!$E284&gt;Listes!$D$42,(Barèmes!$E284*(VLOOKUP(Barèmes!$D284,Listes!$A$43:$E$49,5,FALSE))),(Barèmes!$E284*(VLOOKUP(Barèmes!$D284,Listes!$A$43:$E$49,3,FALSE)))+(VLOOKUP(Barèmes!$D284,Listes!$A$43:$E$49,4,FALSE))))))</f>
        <v/>
      </c>
      <c r="L284" s="91" t="str">
        <f>IF($G284="","",IF($C284=Listes!$B$34,Listes!$I$31,IF($C284=Listes!$B$35,(VLOOKUP(Barèmes!$F284,Listes!$E$31:$F$36,2,FALSE)),IF($C284=Listes!$B$33,IF(Barèmes!$E284&lt;=Listes!$A$64,Barèmes!$E284*Listes!$A$65,IF(Barèmes!$E284&gt;Listes!$D$64,Barèmes!$E284*Listes!$D$65,((Barèmes!$E284*Listes!$B$65)+Listes!$C$65)))))))</f>
        <v/>
      </c>
      <c r="M284" s="92" t="str">
        <f t="shared" si="9"/>
        <v/>
      </c>
      <c r="N284" s="164"/>
    </row>
    <row r="285" spans="1:14" ht="20.100000000000001" customHeight="1" x14ac:dyDescent="0.25">
      <c r="A285" s="38">
        <v>280</v>
      </c>
      <c r="B285" s="135"/>
      <c r="C285" s="135"/>
      <c r="D285" s="135"/>
      <c r="E285" s="135"/>
      <c r="F285" s="135"/>
      <c r="G285" s="111" t="str">
        <f>IF(C285="","",IF(C285="","",(VLOOKUP(C285,Listes!$B$31:$C$35,2,FALSE))))</f>
        <v/>
      </c>
      <c r="H285" s="135" t="str">
        <f t="shared" si="8"/>
        <v/>
      </c>
      <c r="I285" s="92" t="str">
        <f>IF(G285="","",IF(G285="","",(VLOOKUP(G285,Listes!$C$31:$D$35,2,FALSE))))</f>
        <v/>
      </c>
      <c r="J285" s="91" t="str">
        <f>IF($G285="","",IF($C285=Listes!$B$32,IF(Barèmes!$E285&lt;=Listes!$B$53,(Barèmes!$E285*(VLOOKUP(Barèmes!$D285,Listes!$A$54:$E$60,2,FALSE))),IF(Barèmes!$E285&gt;Listes!$E$53,(Barèmes!$E285*(VLOOKUP(Barèmes!$D285,Listes!$A$54:$E$60,5,FALSE))),(Barèmes!$E285*(VLOOKUP(Barèmes!$D285,Listes!$A$54:$E$60,3,FALSE)))+(VLOOKUP(Barèmes!$D285,Listes!$A$54:$E$60,4,FALSE))))))</f>
        <v/>
      </c>
      <c r="K285" s="91" t="str">
        <f>IF($G285="","",IF($C285=Listes!$B$31,IF(Barèmes!$E285&lt;=Listes!$B$42,(Barèmes!$E285*(VLOOKUP(Barèmes!$D285,Listes!$A$43:$E$49,2,FALSE))),IF(Barèmes!$E285&gt;Listes!$D$42,(Barèmes!$E285*(VLOOKUP(Barèmes!$D285,Listes!$A$43:$E$49,5,FALSE))),(Barèmes!$E285*(VLOOKUP(Barèmes!$D285,Listes!$A$43:$E$49,3,FALSE)))+(VLOOKUP(Barèmes!$D285,Listes!$A$43:$E$49,4,FALSE))))))</f>
        <v/>
      </c>
      <c r="L285" s="91" t="str">
        <f>IF($G285="","",IF($C285=Listes!$B$34,Listes!$I$31,IF($C285=Listes!$B$35,(VLOOKUP(Barèmes!$F285,Listes!$E$31:$F$36,2,FALSE)),IF($C285=Listes!$B$33,IF(Barèmes!$E285&lt;=Listes!$A$64,Barèmes!$E285*Listes!$A$65,IF(Barèmes!$E285&gt;Listes!$D$64,Barèmes!$E285*Listes!$D$65,((Barèmes!$E285*Listes!$B$65)+Listes!$C$65)))))))</f>
        <v/>
      </c>
      <c r="M285" s="92" t="str">
        <f t="shared" si="9"/>
        <v/>
      </c>
      <c r="N285" s="164"/>
    </row>
    <row r="286" spans="1:14" ht="20.100000000000001" customHeight="1" x14ac:dyDescent="0.25">
      <c r="A286" s="38">
        <v>281</v>
      </c>
      <c r="B286" s="135"/>
      <c r="C286" s="135"/>
      <c r="D286" s="135"/>
      <c r="E286" s="135"/>
      <c r="F286" s="135"/>
      <c r="G286" s="111" t="str">
        <f>IF(C286="","",IF(C286="","",(VLOOKUP(C286,Listes!$B$31:$C$35,2,FALSE))))</f>
        <v/>
      </c>
      <c r="H286" s="135" t="str">
        <f t="shared" si="8"/>
        <v/>
      </c>
      <c r="I286" s="92" t="str">
        <f>IF(G286="","",IF(G286="","",(VLOOKUP(G286,Listes!$C$31:$D$35,2,FALSE))))</f>
        <v/>
      </c>
      <c r="J286" s="91" t="str">
        <f>IF($G286="","",IF($C286=Listes!$B$32,IF(Barèmes!$E286&lt;=Listes!$B$53,(Barèmes!$E286*(VLOOKUP(Barèmes!$D286,Listes!$A$54:$E$60,2,FALSE))),IF(Barèmes!$E286&gt;Listes!$E$53,(Barèmes!$E286*(VLOOKUP(Barèmes!$D286,Listes!$A$54:$E$60,5,FALSE))),(Barèmes!$E286*(VLOOKUP(Barèmes!$D286,Listes!$A$54:$E$60,3,FALSE)))+(VLOOKUP(Barèmes!$D286,Listes!$A$54:$E$60,4,FALSE))))))</f>
        <v/>
      </c>
      <c r="K286" s="91" t="str">
        <f>IF($G286="","",IF($C286=Listes!$B$31,IF(Barèmes!$E286&lt;=Listes!$B$42,(Barèmes!$E286*(VLOOKUP(Barèmes!$D286,Listes!$A$43:$E$49,2,FALSE))),IF(Barèmes!$E286&gt;Listes!$D$42,(Barèmes!$E286*(VLOOKUP(Barèmes!$D286,Listes!$A$43:$E$49,5,FALSE))),(Barèmes!$E286*(VLOOKUP(Barèmes!$D286,Listes!$A$43:$E$49,3,FALSE)))+(VLOOKUP(Barèmes!$D286,Listes!$A$43:$E$49,4,FALSE))))))</f>
        <v/>
      </c>
      <c r="L286" s="91" t="str">
        <f>IF($G286="","",IF($C286=Listes!$B$34,Listes!$I$31,IF($C286=Listes!$B$35,(VLOOKUP(Barèmes!$F286,Listes!$E$31:$F$36,2,FALSE)),IF($C286=Listes!$B$33,IF(Barèmes!$E286&lt;=Listes!$A$64,Barèmes!$E286*Listes!$A$65,IF(Barèmes!$E286&gt;Listes!$D$64,Barèmes!$E286*Listes!$D$65,((Barèmes!$E286*Listes!$B$65)+Listes!$C$65)))))))</f>
        <v/>
      </c>
      <c r="M286" s="92" t="str">
        <f t="shared" si="9"/>
        <v/>
      </c>
      <c r="N286" s="164"/>
    </row>
    <row r="287" spans="1:14" ht="20.100000000000001" customHeight="1" x14ac:dyDescent="0.25">
      <c r="A287" s="38">
        <v>282</v>
      </c>
      <c r="B287" s="135"/>
      <c r="C287" s="135"/>
      <c r="D287" s="135"/>
      <c r="E287" s="135"/>
      <c r="F287" s="135"/>
      <c r="G287" s="111" t="str">
        <f>IF(C287="","",IF(C287="","",(VLOOKUP(C287,Listes!$B$31:$C$35,2,FALSE))))</f>
        <v/>
      </c>
      <c r="H287" s="135" t="str">
        <f t="shared" si="8"/>
        <v/>
      </c>
      <c r="I287" s="92" t="str">
        <f>IF(G287="","",IF(G287="","",(VLOOKUP(G287,Listes!$C$31:$D$35,2,FALSE))))</f>
        <v/>
      </c>
      <c r="J287" s="91" t="str">
        <f>IF($G287="","",IF($C287=Listes!$B$32,IF(Barèmes!$E287&lt;=Listes!$B$53,(Barèmes!$E287*(VLOOKUP(Barèmes!$D287,Listes!$A$54:$E$60,2,FALSE))),IF(Barèmes!$E287&gt;Listes!$E$53,(Barèmes!$E287*(VLOOKUP(Barèmes!$D287,Listes!$A$54:$E$60,5,FALSE))),(Barèmes!$E287*(VLOOKUP(Barèmes!$D287,Listes!$A$54:$E$60,3,FALSE)))+(VLOOKUP(Barèmes!$D287,Listes!$A$54:$E$60,4,FALSE))))))</f>
        <v/>
      </c>
      <c r="K287" s="91" t="str">
        <f>IF($G287="","",IF($C287=Listes!$B$31,IF(Barèmes!$E287&lt;=Listes!$B$42,(Barèmes!$E287*(VLOOKUP(Barèmes!$D287,Listes!$A$43:$E$49,2,FALSE))),IF(Barèmes!$E287&gt;Listes!$D$42,(Barèmes!$E287*(VLOOKUP(Barèmes!$D287,Listes!$A$43:$E$49,5,FALSE))),(Barèmes!$E287*(VLOOKUP(Barèmes!$D287,Listes!$A$43:$E$49,3,FALSE)))+(VLOOKUP(Barèmes!$D287,Listes!$A$43:$E$49,4,FALSE))))))</f>
        <v/>
      </c>
      <c r="L287" s="91" t="str">
        <f>IF($G287="","",IF($C287=Listes!$B$34,Listes!$I$31,IF($C287=Listes!$B$35,(VLOOKUP(Barèmes!$F287,Listes!$E$31:$F$36,2,FALSE)),IF($C287=Listes!$B$33,IF(Barèmes!$E287&lt;=Listes!$A$64,Barèmes!$E287*Listes!$A$65,IF(Barèmes!$E287&gt;Listes!$D$64,Barèmes!$E287*Listes!$D$65,((Barèmes!$E287*Listes!$B$65)+Listes!$C$65)))))))</f>
        <v/>
      </c>
      <c r="M287" s="92" t="str">
        <f t="shared" si="9"/>
        <v/>
      </c>
      <c r="N287" s="164"/>
    </row>
    <row r="288" spans="1:14" ht="20.100000000000001" customHeight="1" x14ac:dyDescent="0.25">
      <c r="A288" s="38">
        <v>283</v>
      </c>
      <c r="B288" s="135"/>
      <c r="C288" s="135"/>
      <c r="D288" s="135"/>
      <c r="E288" s="135"/>
      <c r="F288" s="135"/>
      <c r="G288" s="111" t="str">
        <f>IF(C288="","",IF(C288="","",(VLOOKUP(C288,Listes!$B$31:$C$35,2,FALSE))))</f>
        <v/>
      </c>
      <c r="H288" s="135" t="str">
        <f t="shared" si="8"/>
        <v/>
      </c>
      <c r="I288" s="92" t="str">
        <f>IF(G288="","",IF(G288="","",(VLOOKUP(G288,Listes!$C$31:$D$35,2,FALSE))))</f>
        <v/>
      </c>
      <c r="J288" s="91" t="str">
        <f>IF($G288="","",IF($C288=Listes!$B$32,IF(Barèmes!$E288&lt;=Listes!$B$53,(Barèmes!$E288*(VLOOKUP(Barèmes!$D288,Listes!$A$54:$E$60,2,FALSE))),IF(Barèmes!$E288&gt;Listes!$E$53,(Barèmes!$E288*(VLOOKUP(Barèmes!$D288,Listes!$A$54:$E$60,5,FALSE))),(Barèmes!$E288*(VLOOKUP(Barèmes!$D288,Listes!$A$54:$E$60,3,FALSE)))+(VLOOKUP(Barèmes!$D288,Listes!$A$54:$E$60,4,FALSE))))))</f>
        <v/>
      </c>
      <c r="K288" s="91" t="str">
        <f>IF($G288="","",IF($C288=Listes!$B$31,IF(Barèmes!$E288&lt;=Listes!$B$42,(Barèmes!$E288*(VLOOKUP(Barèmes!$D288,Listes!$A$43:$E$49,2,FALSE))),IF(Barèmes!$E288&gt;Listes!$D$42,(Barèmes!$E288*(VLOOKUP(Barèmes!$D288,Listes!$A$43:$E$49,5,FALSE))),(Barèmes!$E288*(VLOOKUP(Barèmes!$D288,Listes!$A$43:$E$49,3,FALSE)))+(VLOOKUP(Barèmes!$D288,Listes!$A$43:$E$49,4,FALSE))))))</f>
        <v/>
      </c>
      <c r="L288" s="91" t="str">
        <f>IF($G288="","",IF($C288=Listes!$B$34,Listes!$I$31,IF($C288=Listes!$B$35,(VLOOKUP(Barèmes!$F288,Listes!$E$31:$F$36,2,FALSE)),IF($C288=Listes!$B$33,IF(Barèmes!$E288&lt;=Listes!$A$64,Barèmes!$E288*Listes!$A$65,IF(Barèmes!$E288&gt;Listes!$D$64,Barèmes!$E288*Listes!$D$65,((Barèmes!$E288*Listes!$B$65)+Listes!$C$65)))))))</f>
        <v/>
      </c>
      <c r="M288" s="92" t="str">
        <f t="shared" si="9"/>
        <v/>
      </c>
      <c r="N288" s="164"/>
    </row>
    <row r="289" spans="1:14" ht="20.100000000000001" customHeight="1" x14ac:dyDescent="0.25">
      <c r="A289" s="38">
        <v>284</v>
      </c>
      <c r="B289" s="135"/>
      <c r="C289" s="135"/>
      <c r="D289" s="135"/>
      <c r="E289" s="135"/>
      <c r="F289" s="135"/>
      <c r="G289" s="111" t="str">
        <f>IF(C289="","",IF(C289="","",(VLOOKUP(C289,Listes!$B$31:$C$35,2,FALSE))))</f>
        <v/>
      </c>
      <c r="H289" s="135" t="str">
        <f t="shared" si="8"/>
        <v/>
      </c>
      <c r="I289" s="92" t="str">
        <f>IF(G289="","",IF(G289="","",(VLOOKUP(G289,Listes!$C$31:$D$35,2,FALSE))))</f>
        <v/>
      </c>
      <c r="J289" s="91" t="str">
        <f>IF($G289="","",IF($C289=Listes!$B$32,IF(Barèmes!$E289&lt;=Listes!$B$53,(Barèmes!$E289*(VLOOKUP(Barèmes!$D289,Listes!$A$54:$E$60,2,FALSE))),IF(Barèmes!$E289&gt;Listes!$E$53,(Barèmes!$E289*(VLOOKUP(Barèmes!$D289,Listes!$A$54:$E$60,5,FALSE))),(Barèmes!$E289*(VLOOKUP(Barèmes!$D289,Listes!$A$54:$E$60,3,FALSE)))+(VLOOKUP(Barèmes!$D289,Listes!$A$54:$E$60,4,FALSE))))))</f>
        <v/>
      </c>
      <c r="K289" s="91" t="str">
        <f>IF($G289="","",IF($C289=Listes!$B$31,IF(Barèmes!$E289&lt;=Listes!$B$42,(Barèmes!$E289*(VLOOKUP(Barèmes!$D289,Listes!$A$43:$E$49,2,FALSE))),IF(Barèmes!$E289&gt;Listes!$D$42,(Barèmes!$E289*(VLOOKUP(Barèmes!$D289,Listes!$A$43:$E$49,5,FALSE))),(Barèmes!$E289*(VLOOKUP(Barèmes!$D289,Listes!$A$43:$E$49,3,FALSE)))+(VLOOKUP(Barèmes!$D289,Listes!$A$43:$E$49,4,FALSE))))))</f>
        <v/>
      </c>
      <c r="L289" s="91" t="str">
        <f>IF($G289="","",IF($C289=Listes!$B$34,Listes!$I$31,IF($C289=Listes!$B$35,(VLOOKUP(Barèmes!$F289,Listes!$E$31:$F$36,2,FALSE)),IF($C289=Listes!$B$33,IF(Barèmes!$E289&lt;=Listes!$A$64,Barèmes!$E289*Listes!$A$65,IF(Barèmes!$E289&gt;Listes!$D$64,Barèmes!$E289*Listes!$D$65,((Barèmes!$E289*Listes!$B$65)+Listes!$C$65)))))))</f>
        <v/>
      </c>
      <c r="M289" s="92" t="str">
        <f t="shared" si="9"/>
        <v/>
      </c>
      <c r="N289" s="164"/>
    </row>
    <row r="290" spans="1:14" ht="20.100000000000001" customHeight="1" x14ac:dyDescent="0.25">
      <c r="A290" s="38">
        <v>285</v>
      </c>
      <c r="B290" s="135"/>
      <c r="C290" s="135"/>
      <c r="D290" s="135"/>
      <c r="E290" s="135"/>
      <c r="F290" s="135"/>
      <c r="G290" s="111" t="str">
        <f>IF(C290="","",IF(C290="","",(VLOOKUP(C290,Listes!$B$31:$C$35,2,FALSE))))</f>
        <v/>
      </c>
      <c r="H290" s="135" t="str">
        <f t="shared" si="8"/>
        <v/>
      </c>
      <c r="I290" s="92" t="str">
        <f>IF(G290="","",IF(G290="","",(VLOOKUP(G290,Listes!$C$31:$D$35,2,FALSE))))</f>
        <v/>
      </c>
      <c r="J290" s="91" t="str">
        <f>IF($G290="","",IF($C290=Listes!$B$32,IF(Barèmes!$E290&lt;=Listes!$B$53,(Barèmes!$E290*(VLOOKUP(Barèmes!$D290,Listes!$A$54:$E$60,2,FALSE))),IF(Barèmes!$E290&gt;Listes!$E$53,(Barèmes!$E290*(VLOOKUP(Barèmes!$D290,Listes!$A$54:$E$60,5,FALSE))),(Barèmes!$E290*(VLOOKUP(Barèmes!$D290,Listes!$A$54:$E$60,3,FALSE)))+(VLOOKUP(Barèmes!$D290,Listes!$A$54:$E$60,4,FALSE))))))</f>
        <v/>
      </c>
      <c r="K290" s="91" t="str">
        <f>IF($G290="","",IF($C290=Listes!$B$31,IF(Barèmes!$E290&lt;=Listes!$B$42,(Barèmes!$E290*(VLOOKUP(Barèmes!$D290,Listes!$A$43:$E$49,2,FALSE))),IF(Barèmes!$E290&gt;Listes!$D$42,(Barèmes!$E290*(VLOOKUP(Barèmes!$D290,Listes!$A$43:$E$49,5,FALSE))),(Barèmes!$E290*(VLOOKUP(Barèmes!$D290,Listes!$A$43:$E$49,3,FALSE)))+(VLOOKUP(Barèmes!$D290,Listes!$A$43:$E$49,4,FALSE))))))</f>
        <v/>
      </c>
      <c r="L290" s="91" t="str">
        <f>IF($G290="","",IF($C290=Listes!$B$34,Listes!$I$31,IF($C290=Listes!$B$35,(VLOOKUP(Barèmes!$F290,Listes!$E$31:$F$36,2,FALSE)),IF($C290=Listes!$B$33,IF(Barèmes!$E290&lt;=Listes!$A$64,Barèmes!$E290*Listes!$A$65,IF(Barèmes!$E290&gt;Listes!$D$64,Barèmes!$E290*Listes!$D$65,((Barèmes!$E290*Listes!$B$65)+Listes!$C$65)))))))</f>
        <v/>
      </c>
      <c r="M290" s="92" t="str">
        <f t="shared" si="9"/>
        <v/>
      </c>
      <c r="N290" s="164"/>
    </row>
    <row r="291" spans="1:14" ht="20.100000000000001" customHeight="1" x14ac:dyDescent="0.25">
      <c r="A291" s="38">
        <v>286</v>
      </c>
      <c r="B291" s="135"/>
      <c r="C291" s="135"/>
      <c r="D291" s="135"/>
      <c r="E291" s="135"/>
      <c r="F291" s="135"/>
      <c r="G291" s="111" t="str">
        <f>IF(C291="","",IF(C291="","",(VLOOKUP(C291,Listes!$B$31:$C$35,2,FALSE))))</f>
        <v/>
      </c>
      <c r="H291" s="135" t="str">
        <f t="shared" si="8"/>
        <v/>
      </c>
      <c r="I291" s="92" t="str">
        <f>IF(G291="","",IF(G291="","",(VLOOKUP(G291,Listes!$C$31:$D$35,2,FALSE))))</f>
        <v/>
      </c>
      <c r="J291" s="91" t="str">
        <f>IF($G291="","",IF($C291=Listes!$B$32,IF(Barèmes!$E291&lt;=Listes!$B$53,(Barèmes!$E291*(VLOOKUP(Barèmes!$D291,Listes!$A$54:$E$60,2,FALSE))),IF(Barèmes!$E291&gt;Listes!$E$53,(Barèmes!$E291*(VLOOKUP(Barèmes!$D291,Listes!$A$54:$E$60,5,FALSE))),(Barèmes!$E291*(VLOOKUP(Barèmes!$D291,Listes!$A$54:$E$60,3,FALSE)))+(VLOOKUP(Barèmes!$D291,Listes!$A$54:$E$60,4,FALSE))))))</f>
        <v/>
      </c>
      <c r="K291" s="91" t="str">
        <f>IF($G291="","",IF($C291=Listes!$B$31,IF(Barèmes!$E291&lt;=Listes!$B$42,(Barèmes!$E291*(VLOOKUP(Barèmes!$D291,Listes!$A$43:$E$49,2,FALSE))),IF(Barèmes!$E291&gt;Listes!$D$42,(Barèmes!$E291*(VLOOKUP(Barèmes!$D291,Listes!$A$43:$E$49,5,FALSE))),(Barèmes!$E291*(VLOOKUP(Barèmes!$D291,Listes!$A$43:$E$49,3,FALSE)))+(VLOOKUP(Barèmes!$D291,Listes!$A$43:$E$49,4,FALSE))))))</f>
        <v/>
      </c>
      <c r="L291" s="91" t="str">
        <f>IF($G291="","",IF($C291=Listes!$B$34,Listes!$I$31,IF($C291=Listes!$B$35,(VLOOKUP(Barèmes!$F291,Listes!$E$31:$F$36,2,FALSE)),IF($C291=Listes!$B$33,IF(Barèmes!$E291&lt;=Listes!$A$64,Barèmes!$E291*Listes!$A$65,IF(Barèmes!$E291&gt;Listes!$D$64,Barèmes!$E291*Listes!$D$65,((Barèmes!$E291*Listes!$B$65)+Listes!$C$65)))))))</f>
        <v/>
      </c>
      <c r="M291" s="92" t="str">
        <f t="shared" si="9"/>
        <v/>
      </c>
      <c r="N291" s="164"/>
    </row>
    <row r="292" spans="1:14" ht="20.100000000000001" customHeight="1" x14ac:dyDescent="0.25">
      <c r="A292" s="38">
        <v>287</v>
      </c>
      <c r="B292" s="135"/>
      <c r="C292" s="135"/>
      <c r="D292" s="135"/>
      <c r="E292" s="135"/>
      <c r="F292" s="135"/>
      <c r="G292" s="111" t="str">
        <f>IF(C292="","",IF(C292="","",(VLOOKUP(C292,Listes!$B$31:$C$35,2,FALSE))))</f>
        <v/>
      </c>
      <c r="H292" s="135" t="str">
        <f t="shared" si="8"/>
        <v/>
      </c>
      <c r="I292" s="92" t="str">
        <f>IF(G292="","",IF(G292="","",(VLOOKUP(G292,Listes!$C$31:$D$35,2,FALSE))))</f>
        <v/>
      </c>
      <c r="J292" s="91" t="str">
        <f>IF($G292="","",IF($C292=Listes!$B$32,IF(Barèmes!$E292&lt;=Listes!$B$53,(Barèmes!$E292*(VLOOKUP(Barèmes!$D292,Listes!$A$54:$E$60,2,FALSE))),IF(Barèmes!$E292&gt;Listes!$E$53,(Barèmes!$E292*(VLOOKUP(Barèmes!$D292,Listes!$A$54:$E$60,5,FALSE))),(Barèmes!$E292*(VLOOKUP(Barèmes!$D292,Listes!$A$54:$E$60,3,FALSE)))+(VLOOKUP(Barèmes!$D292,Listes!$A$54:$E$60,4,FALSE))))))</f>
        <v/>
      </c>
      <c r="K292" s="91" t="str">
        <f>IF($G292="","",IF($C292=Listes!$B$31,IF(Barèmes!$E292&lt;=Listes!$B$42,(Barèmes!$E292*(VLOOKUP(Barèmes!$D292,Listes!$A$43:$E$49,2,FALSE))),IF(Barèmes!$E292&gt;Listes!$D$42,(Barèmes!$E292*(VLOOKUP(Barèmes!$D292,Listes!$A$43:$E$49,5,FALSE))),(Barèmes!$E292*(VLOOKUP(Barèmes!$D292,Listes!$A$43:$E$49,3,FALSE)))+(VLOOKUP(Barèmes!$D292,Listes!$A$43:$E$49,4,FALSE))))))</f>
        <v/>
      </c>
      <c r="L292" s="91" t="str">
        <f>IF($G292="","",IF($C292=Listes!$B$34,Listes!$I$31,IF($C292=Listes!$B$35,(VLOOKUP(Barèmes!$F292,Listes!$E$31:$F$36,2,FALSE)),IF($C292=Listes!$B$33,IF(Barèmes!$E292&lt;=Listes!$A$64,Barèmes!$E292*Listes!$A$65,IF(Barèmes!$E292&gt;Listes!$D$64,Barèmes!$E292*Listes!$D$65,((Barèmes!$E292*Listes!$B$65)+Listes!$C$65)))))))</f>
        <v/>
      </c>
      <c r="M292" s="92" t="str">
        <f t="shared" si="9"/>
        <v/>
      </c>
      <c r="N292" s="164"/>
    </row>
    <row r="293" spans="1:14" ht="20.100000000000001" customHeight="1" x14ac:dyDescent="0.25">
      <c r="A293" s="38">
        <v>288</v>
      </c>
      <c r="B293" s="135"/>
      <c r="C293" s="135"/>
      <c r="D293" s="135"/>
      <c r="E293" s="135"/>
      <c r="F293" s="135"/>
      <c r="G293" s="111" t="str">
        <f>IF(C293="","",IF(C293="","",(VLOOKUP(C293,Listes!$B$31:$C$35,2,FALSE))))</f>
        <v/>
      </c>
      <c r="H293" s="135" t="str">
        <f t="shared" si="8"/>
        <v/>
      </c>
      <c r="I293" s="92" t="str">
        <f>IF(G293="","",IF(G293="","",(VLOOKUP(G293,Listes!$C$31:$D$35,2,FALSE))))</f>
        <v/>
      </c>
      <c r="J293" s="91" t="str">
        <f>IF($G293="","",IF($C293=Listes!$B$32,IF(Barèmes!$E293&lt;=Listes!$B$53,(Barèmes!$E293*(VLOOKUP(Barèmes!$D293,Listes!$A$54:$E$60,2,FALSE))),IF(Barèmes!$E293&gt;Listes!$E$53,(Barèmes!$E293*(VLOOKUP(Barèmes!$D293,Listes!$A$54:$E$60,5,FALSE))),(Barèmes!$E293*(VLOOKUP(Barèmes!$D293,Listes!$A$54:$E$60,3,FALSE)))+(VLOOKUP(Barèmes!$D293,Listes!$A$54:$E$60,4,FALSE))))))</f>
        <v/>
      </c>
      <c r="K293" s="91" t="str">
        <f>IF($G293="","",IF($C293=Listes!$B$31,IF(Barèmes!$E293&lt;=Listes!$B$42,(Barèmes!$E293*(VLOOKUP(Barèmes!$D293,Listes!$A$43:$E$49,2,FALSE))),IF(Barèmes!$E293&gt;Listes!$D$42,(Barèmes!$E293*(VLOOKUP(Barèmes!$D293,Listes!$A$43:$E$49,5,FALSE))),(Barèmes!$E293*(VLOOKUP(Barèmes!$D293,Listes!$A$43:$E$49,3,FALSE)))+(VLOOKUP(Barèmes!$D293,Listes!$A$43:$E$49,4,FALSE))))))</f>
        <v/>
      </c>
      <c r="L293" s="91" t="str">
        <f>IF($G293="","",IF($C293=Listes!$B$34,Listes!$I$31,IF($C293=Listes!$B$35,(VLOOKUP(Barèmes!$F293,Listes!$E$31:$F$36,2,FALSE)),IF($C293=Listes!$B$33,IF(Barèmes!$E293&lt;=Listes!$A$64,Barèmes!$E293*Listes!$A$65,IF(Barèmes!$E293&gt;Listes!$D$64,Barèmes!$E293*Listes!$D$65,((Barèmes!$E293*Listes!$B$65)+Listes!$C$65)))))))</f>
        <v/>
      </c>
      <c r="M293" s="92" t="str">
        <f t="shared" si="9"/>
        <v/>
      </c>
      <c r="N293" s="164"/>
    </row>
    <row r="294" spans="1:14" ht="20.100000000000001" customHeight="1" x14ac:dyDescent="0.25">
      <c r="A294" s="38">
        <v>289</v>
      </c>
      <c r="B294" s="135"/>
      <c r="C294" s="135"/>
      <c r="D294" s="135"/>
      <c r="E294" s="135"/>
      <c r="F294" s="135"/>
      <c r="G294" s="111" t="str">
        <f>IF(C294="","",IF(C294="","",(VLOOKUP(C294,Listes!$B$31:$C$35,2,FALSE))))</f>
        <v/>
      </c>
      <c r="H294" s="135" t="str">
        <f t="shared" si="8"/>
        <v/>
      </c>
      <c r="I294" s="92" t="str">
        <f>IF(G294="","",IF(G294="","",(VLOOKUP(G294,Listes!$C$31:$D$35,2,FALSE))))</f>
        <v/>
      </c>
      <c r="J294" s="91" t="str">
        <f>IF($G294="","",IF($C294=Listes!$B$32,IF(Barèmes!$E294&lt;=Listes!$B$53,(Barèmes!$E294*(VLOOKUP(Barèmes!$D294,Listes!$A$54:$E$60,2,FALSE))),IF(Barèmes!$E294&gt;Listes!$E$53,(Barèmes!$E294*(VLOOKUP(Barèmes!$D294,Listes!$A$54:$E$60,5,FALSE))),(Barèmes!$E294*(VLOOKUP(Barèmes!$D294,Listes!$A$54:$E$60,3,FALSE)))+(VLOOKUP(Barèmes!$D294,Listes!$A$54:$E$60,4,FALSE))))))</f>
        <v/>
      </c>
      <c r="K294" s="91" t="str">
        <f>IF($G294="","",IF($C294=Listes!$B$31,IF(Barèmes!$E294&lt;=Listes!$B$42,(Barèmes!$E294*(VLOOKUP(Barèmes!$D294,Listes!$A$43:$E$49,2,FALSE))),IF(Barèmes!$E294&gt;Listes!$D$42,(Barèmes!$E294*(VLOOKUP(Barèmes!$D294,Listes!$A$43:$E$49,5,FALSE))),(Barèmes!$E294*(VLOOKUP(Barèmes!$D294,Listes!$A$43:$E$49,3,FALSE)))+(VLOOKUP(Barèmes!$D294,Listes!$A$43:$E$49,4,FALSE))))))</f>
        <v/>
      </c>
      <c r="L294" s="91" t="str">
        <f>IF($G294="","",IF($C294=Listes!$B$34,Listes!$I$31,IF($C294=Listes!$B$35,(VLOOKUP(Barèmes!$F294,Listes!$E$31:$F$36,2,FALSE)),IF($C294=Listes!$B$33,IF(Barèmes!$E294&lt;=Listes!$A$64,Barèmes!$E294*Listes!$A$65,IF(Barèmes!$E294&gt;Listes!$D$64,Barèmes!$E294*Listes!$D$65,((Barèmes!$E294*Listes!$B$65)+Listes!$C$65)))))))</f>
        <v/>
      </c>
      <c r="M294" s="92" t="str">
        <f t="shared" si="9"/>
        <v/>
      </c>
      <c r="N294" s="164"/>
    </row>
    <row r="295" spans="1:14" ht="20.100000000000001" customHeight="1" x14ac:dyDescent="0.25">
      <c r="A295" s="38">
        <v>290</v>
      </c>
      <c r="B295" s="135"/>
      <c r="C295" s="135"/>
      <c r="D295" s="135"/>
      <c r="E295" s="135"/>
      <c r="F295" s="135"/>
      <c r="G295" s="111" t="str">
        <f>IF(C295="","",IF(C295="","",(VLOOKUP(C295,Listes!$B$31:$C$35,2,FALSE))))</f>
        <v/>
      </c>
      <c r="H295" s="135" t="str">
        <f t="shared" si="8"/>
        <v/>
      </c>
      <c r="I295" s="92" t="str">
        <f>IF(G295="","",IF(G295="","",(VLOOKUP(G295,Listes!$C$31:$D$35,2,FALSE))))</f>
        <v/>
      </c>
      <c r="J295" s="91" t="str">
        <f>IF($G295="","",IF($C295=Listes!$B$32,IF(Barèmes!$E295&lt;=Listes!$B$53,(Barèmes!$E295*(VLOOKUP(Barèmes!$D295,Listes!$A$54:$E$60,2,FALSE))),IF(Barèmes!$E295&gt;Listes!$E$53,(Barèmes!$E295*(VLOOKUP(Barèmes!$D295,Listes!$A$54:$E$60,5,FALSE))),(Barèmes!$E295*(VLOOKUP(Barèmes!$D295,Listes!$A$54:$E$60,3,FALSE)))+(VLOOKUP(Barèmes!$D295,Listes!$A$54:$E$60,4,FALSE))))))</f>
        <v/>
      </c>
      <c r="K295" s="91" t="str">
        <f>IF($G295="","",IF($C295=Listes!$B$31,IF(Barèmes!$E295&lt;=Listes!$B$42,(Barèmes!$E295*(VLOOKUP(Barèmes!$D295,Listes!$A$43:$E$49,2,FALSE))),IF(Barèmes!$E295&gt;Listes!$D$42,(Barèmes!$E295*(VLOOKUP(Barèmes!$D295,Listes!$A$43:$E$49,5,FALSE))),(Barèmes!$E295*(VLOOKUP(Barèmes!$D295,Listes!$A$43:$E$49,3,FALSE)))+(VLOOKUP(Barèmes!$D295,Listes!$A$43:$E$49,4,FALSE))))))</f>
        <v/>
      </c>
      <c r="L295" s="91" t="str">
        <f>IF($G295="","",IF($C295=Listes!$B$34,Listes!$I$31,IF($C295=Listes!$B$35,(VLOOKUP(Barèmes!$F295,Listes!$E$31:$F$36,2,FALSE)),IF($C295=Listes!$B$33,IF(Barèmes!$E295&lt;=Listes!$A$64,Barèmes!$E295*Listes!$A$65,IF(Barèmes!$E295&gt;Listes!$D$64,Barèmes!$E295*Listes!$D$65,((Barèmes!$E295*Listes!$B$65)+Listes!$C$65)))))))</f>
        <v/>
      </c>
      <c r="M295" s="92" t="str">
        <f t="shared" si="9"/>
        <v/>
      </c>
      <c r="N295" s="164"/>
    </row>
    <row r="296" spans="1:14" ht="20.100000000000001" customHeight="1" x14ac:dyDescent="0.25">
      <c r="A296" s="38">
        <v>291</v>
      </c>
      <c r="B296" s="135"/>
      <c r="C296" s="135"/>
      <c r="D296" s="135"/>
      <c r="E296" s="135"/>
      <c r="F296" s="135"/>
      <c r="G296" s="111" t="str">
        <f>IF(C296="","",IF(C296="","",(VLOOKUP(C296,Listes!$B$31:$C$35,2,FALSE))))</f>
        <v/>
      </c>
      <c r="H296" s="135" t="str">
        <f t="shared" si="8"/>
        <v/>
      </c>
      <c r="I296" s="92" t="str">
        <f>IF(G296="","",IF(G296="","",(VLOOKUP(G296,Listes!$C$31:$D$35,2,FALSE))))</f>
        <v/>
      </c>
      <c r="J296" s="91" t="str">
        <f>IF($G296="","",IF($C296=Listes!$B$32,IF(Barèmes!$E296&lt;=Listes!$B$53,(Barèmes!$E296*(VLOOKUP(Barèmes!$D296,Listes!$A$54:$E$60,2,FALSE))),IF(Barèmes!$E296&gt;Listes!$E$53,(Barèmes!$E296*(VLOOKUP(Barèmes!$D296,Listes!$A$54:$E$60,5,FALSE))),(Barèmes!$E296*(VLOOKUP(Barèmes!$D296,Listes!$A$54:$E$60,3,FALSE)))+(VLOOKUP(Barèmes!$D296,Listes!$A$54:$E$60,4,FALSE))))))</f>
        <v/>
      </c>
      <c r="K296" s="91" t="str">
        <f>IF($G296="","",IF($C296=Listes!$B$31,IF(Barèmes!$E296&lt;=Listes!$B$42,(Barèmes!$E296*(VLOOKUP(Barèmes!$D296,Listes!$A$43:$E$49,2,FALSE))),IF(Barèmes!$E296&gt;Listes!$D$42,(Barèmes!$E296*(VLOOKUP(Barèmes!$D296,Listes!$A$43:$E$49,5,FALSE))),(Barèmes!$E296*(VLOOKUP(Barèmes!$D296,Listes!$A$43:$E$49,3,FALSE)))+(VLOOKUP(Barèmes!$D296,Listes!$A$43:$E$49,4,FALSE))))))</f>
        <v/>
      </c>
      <c r="L296" s="91" t="str">
        <f>IF($G296="","",IF($C296=Listes!$B$34,Listes!$I$31,IF($C296=Listes!$B$35,(VLOOKUP(Barèmes!$F296,Listes!$E$31:$F$36,2,FALSE)),IF($C296=Listes!$B$33,IF(Barèmes!$E296&lt;=Listes!$A$64,Barèmes!$E296*Listes!$A$65,IF(Barèmes!$E296&gt;Listes!$D$64,Barèmes!$E296*Listes!$D$65,((Barèmes!$E296*Listes!$B$65)+Listes!$C$65)))))))</f>
        <v/>
      </c>
      <c r="M296" s="92" t="str">
        <f t="shared" si="9"/>
        <v/>
      </c>
      <c r="N296" s="164"/>
    </row>
    <row r="297" spans="1:14" ht="20.100000000000001" customHeight="1" x14ac:dyDescent="0.25">
      <c r="A297" s="38">
        <v>292</v>
      </c>
      <c r="B297" s="135"/>
      <c r="C297" s="135"/>
      <c r="D297" s="135"/>
      <c r="E297" s="135"/>
      <c r="F297" s="135"/>
      <c r="G297" s="111" t="str">
        <f>IF(C297="","",IF(C297="","",(VLOOKUP(C297,Listes!$B$31:$C$35,2,FALSE))))</f>
        <v/>
      </c>
      <c r="H297" s="135" t="str">
        <f t="shared" si="8"/>
        <v/>
      </c>
      <c r="I297" s="92" t="str">
        <f>IF(G297="","",IF(G297="","",(VLOOKUP(G297,Listes!$C$31:$D$35,2,FALSE))))</f>
        <v/>
      </c>
      <c r="J297" s="91" t="str">
        <f>IF($G297="","",IF($C297=Listes!$B$32,IF(Barèmes!$E297&lt;=Listes!$B$53,(Barèmes!$E297*(VLOOKUP(Barèmes!$D297,Listes!$A$54:$E$60,2,FALSE))),IF(Barèmes!$E297&gt;Listes!$E$53,(Barèmes!$E297*(VLOOKUP(Barèmes!$D297,Listes!$A$54:$E$60,5,FALSE))),(Barèmes!$E297*(VLOOKUP(Barèmes!$D297,Listes!$A$54:$E$60,3,FALSE)))+(VLOOKUP(Barèmes!$D297,Listes!$A$54:$E$60,4,FALSE))))))</f>
        <v/>
      </c>
      <c r="K297" s="91" t="str">
        <f>IF($G297="","",IF($C297=Listes!$B$31,IF(Barèmes!$E297&lt;=Listes!$B$42,(Barèmes!$E297*(VLOOKUP(Barèmes!$D297,Listes!$A$43:$E$49,2,FALSE))),IF(Barèmes!$E297&gt;Listes!$D$42,(Barèmes!$E297*(VLOOKUP(Barèmes!$D297,Listes!$A$43:$E$49,5,FALSE))),(Barèmes!$E297*(VLOOKUP(Barèmes!$D297,Listes!$A$43:$E$49,3,FALSE)))+(VLOOKUP(Barèmes!$D297,Listes!$A$43:$E$49,4,FALSE))))))</f>
        <v/>
      </c>
      <c r="L297" s="91" t="str">
        <f>IF($G297="","",IF($C297=Listes!$B$34,Listes!$I$31,IF($C297=Listes!$B$35,(VLOOKUP(Barèmes!$F297,Listes!$E$31:$F$36,2,FALSE)),IF($C297=Listes!$B$33,IF(Barèmes!$E297&lt;=Listes!$A$64,Barèmes!$E297*Listes!$A$65,IF(Barèmes!$E297&gt;Listes!$D$64,Barèmes!$E297*Listes!$D$65,((Barèmes!$E297*Listes!$B$65)+Listes!$C$65)))))))</f>
        <v/>
      </c>
      <c r="M297" s="92" t="str">
        <f t="shared" si="9"/>
        <v/>
      </c>
      <c r="N297" s="164"/>
    </row>
    <row r="298" spans="1:14" ht="20.100000000000001" customHeight="1" x14ac:dyDescent="0.25">
      <c r="A298" s="38">
        <v>293</v>
      </c>
      <c r="B298" s="135"/>
      <c r="C298" s="135"/>
      <c r="D298" s="135"/>
      <c r="E298" s="135"/>
      <c r="F298" s="135"/>
      <c r="G298" s="111" t="str">
        <f>IF(C298="","",IF(C298="","",(VLOOKUP(C298,Listes!$B$31:$C$35,2,FALSE))))</f>
        <v/>
      </c>
      <c r="H298" s="135" t="str">
        <f t="shared" si="8"/>
        <v/>
      </c>
      <c r="I298" s="92" t="str">
        <f>IF(G298="","",IF(G298="","",(VLOOKUP(G298,Listes!$C$31:$D$35,2,FALSE))))</f>
        <v/>
      </c>
      <c r="J298" s="91" t="str">
        <f>IF($G298="","",IF($C298=Listes!$B$32,IF(Barèmes!$E298&lt;=Listes!$B$53,(Barèmes!$E298*(VLOOKUP(Barèmes!$D298,Listes!$A$54:$E$60,2,FALSE))),IF(Barèmes!$E298&gt;Listes!$E$53,(Barèmes!$E298*(VLOOKUP(Barèmes!$D298,Listes!$A$54:$E$60,5,FALSE))),(Barèmes!$E298*(VLOOKUP(Barèmes!$D298,Listes!$A$54:$E$60,3,FALSE)))+(VLOOKUP(Barèmes!$D298,Listes!$A$54:$E$60,4,FALSE))))))</f>
        <v/>
      </c>
      <c r="K298" s="91" t="str">
        <f>IF($G298="","",IF($C298=Listes!$B$31,IF(Barèmes!$E298&lt;=Listes!$B$42,(Barèmes!$E298*(VLOOKUP(Barèmes!$D298,Listes!$A$43:$E$49,2,FALSE))),IF(Barèmes!$E298&gt;Listes!$D$42,(Barèmes!$E298*(VLOOKUP(Barèmes!$D298,Listes!$A$43:$E$49,5,FALSE))),(Barèmes!$E298*(VLOOKUP(Barèmes!$D298,Listes!$A$43:$E$49,3,FALSE)))+(VLOOKUP(Barèmes!$D298,Listes!$A$43:$E$49,4,FALSE))))))</f>
        <v/>
      </c>
      <c r="L298" s="91" t="str">
        <f>IF($G298="","",IF($C298=Listes!$B$34,Listes!$I$31,IF($C298=Listes!$B$35,(VLOOKUP(Barèmes!$F298,Listes!$E$31:$F$36,2,FALSE)),IF($C298=Listes!$B$33,IF(Barèmes!$E298&lt;=Listes!$A$64,Barèmes!$E298*Listes!$A$65,IF(Barèmes!$E298&gt;Listes!$D$64,Barèmes!$E298*Listes!$D$65,((Barèmes!$E298*Listes!$B$65)+Listes!$C$65)))))))</f>
        <v/>
      </c>
      <c r="M298" s="92" t="str">
        <f t="shared" si="9"/>
        <v/>
      </c>
      <c r="N298" s="164"/>
    </row>
    <row r="299" spans="1:14" ht="20.100000000000001" customHeight="1" x14ac:dyDescent="0.25">
      <c r="A299" s="38">
        <v>294</v>
      </c>
      <c r="B299" s="135"/>
      <c r="C299" s="135"/>
      <c r="D299" s="135"/>
      <c r="E299" s="135"/>
      <c r="F299" s="135"/>
      <c r="G299" s="111" t="str">
        <f>IF(C299="","",IF(C299="","",(VLOOKUP(C299,Listes!$B$31:$C$35,2,FALSE))))</f>
        <v/>
      </c>
      <c r="H299" s="135" t="str">
        <f t="shared" si="8"/>
        <v/>
      </c>
      <c r="I299" s="92" t="str">
        <f>IF(G299="","",IF(G299="","",(VLOOKUP(G299,Listes!$C$31:$D$35,2,FALSE))))</f>
        <v/>
      </c>
      <c r="J299" s="91" t="str">
        <f>IF($G299="","",IF($C299=Listes!$B$32,IF(Barèmes!$E299&lt;=Listes!$B$53,(Barèmes!$E299*(VLOOKUP(Barèmes!$D299,Listes!$A$54:$E$60,2,FALSE))),IF(Barèmes!$E299&gt;Listes!$E$53,(Barèmes!$E299*(VLOOKUP(Barèmes!$D299,Listes!$A$54:$E$60,5,FALSE))),(Barèmes!$E299*(VLOOKUP(Barèmes!$D299,Listes!$A$54:$E$60,3,FALSE)))+(VLOOKUP(Barèmes!$D299,Listes!$A$54:$E$60,4,FALSE))))))</f>
        <v/>
      </c>
      <c r="K299" s="91" t="str">
        <f>IF($G299="","",IF($C299=Listes!$B$31,IF(Barèmes!$E299&lt;=Listes!$B$42,(Barèmes!$E299*(VLOOKUP(Barèmes!$D299,Listes!$A$43:$E$49,2,FALSE))),IF(Barèmes!$E299&gt;Listes!$D$42,(Barèmes!$E299*(VLOOKUP(Barèmes!$D299,Listes!$A$43:$E$49,5,FALSE))),(Barèmes!$E299*(VLOOKUP(Barèmes!$D299,Listes!$A$43:$E$49,3,FALSE)))+(VLOOKUP(Barèmes!$D299,Listes!$A$43:$E$49,4,FALSE))))))</f>
        <v/>
      </c>
      <c r="L299" s="91" t="str">
        <f>IF($G299="","",IF($C299=Listes!$B$34,Listes!$I$31,IF($C299=Listes!$B$35,(VLOOKUP(Barèmes!$F299,Listes!$E$31:$F$36,2,FALSE)),IF($C299=Listes!$B$33,IF(Barèmes!$E299&lt;=Listes!$A$64,Barèmes!$E299*Listes!$A$65,IF(Barèmes!$E299&gt;Listes!$D$64,Barèmes!$E299*Listes!$D$65,((Barèmes!$E299*Listes!$B$65)+Listes!$C$65)))))))</f>
        <v/>
      </c>
      <c r="M299" s="92" t="str">
        <f t="shared" si="9"/>
        <v/>
      </c>
      <c r="N299" s="164"/>
    </row>
    <row r="300" spans="1:14" ht="20.100000000000001" customHeight="1" x14ac:dyDescent="0.25">
      <c r="A300" s="38">
        <v>295</v>
      </c>
      <c r="B300" s="135"/>
      <c r="C300" s="135"/>
      <c r="D300" s="135"/>
      <c r="E300" s="135"/>
      <c r="F300" s="135"/>
      <c r="G300" s="111" t="str">
        <f>IF(C300="","",IF(C300="","",(VLOOKUP(C300,Listes!$B$31:$C$35,2,FALSE))))</f>
        <v/>
      </c>
      <c r="H300" s="135" t="str">
        <f t="shared" si="8"/>
        <v/>
      </c>
      <c r="I300" s="92" t="str">
        <f>IF(G300="","",IF(G300="","",(VLOOKUP(G300,Listes!$C$31:$D$35,2,FALSE))))</f>
        <v/>
      </c>
      <c r="J300" s="91" t="str">
        <f>IF($G300="","",IF($C300=Listes!$B$32,IF(Barèmes!$E300&lt;=Listes!$B$53,(Barèmes!$E300*(VLOOKUP(Barèmes!$D300,Listes!$A$54:$E$60,2,FALSE))),IF(Barèmes!$E300&gt;Listes!$E$53,(Barèmes!$E300*(VLOOKUP(Barèmes!$D300,Listes!$A$54:$E$60,5,FALSE))),(Barèmes!$E300*(VLOOKUP(Barèmes!$D300,Listes!$A$54:$E$60,3,FALSE)))+(VLOOKUP(Barèmes!$D300,Listes!$A$54:$E$60,4,FALSE))))))</f>
        <v/>
      </c>
      <c r="K300" s="91" t="str">
        <f>IF($G300="","",IF($C300=Listes!$B$31,IF(Barèmes!$E300&lt;=Listes!$B$42,(Barèmes!$E300*(VLOOKUP(Barèmes!$D300,Listes!$A$43:$E$49,2,FALSE))),IF(Barèmes!$E300&gt;Listes!$D$42,(Barèmes!$E300*(VLOOKUP(Barèmes!$D300,Listes!$A$43:$E$49,5,FALSE))),(Barèmes!$E300*(VLOOKUP(Barèmes!$D300,Listes!$A$43:$E$49,3,FALSE)))+(VLOOKUP(Barèmes!$D300,Listes!$A$43:$E$49,4,FALSE))))))</f>
        <v/>
      </c>
      <c r="L300" s="91" t="str">
        <f>IF($G300="","",IF($C300=Listes!$B$34,Listes!$I$31,IF($C300=Listes!$B$35,(VLOOKUP(Barèmes!$F300,Listes!$E$31:$F$36,2,FALSE)),IF($C300=Listes!$B$33,IF(Barèmes!$E300&lt;=Listes!$A$64,Barèmes!$E300*Listes!$A$65,IF(Barèmes!$E300&gt;Listes!$D$64,Barèmes!$E300*Listes!$D$65,((Barèmes!$E300*Listes!$B$65)+Listes!$C$65)))))))</f>
        <v/>
      </c>
      <c r="M300" s="92" t="str">
        <f t="shared" si="9"/>
        <v/>
      </c>
      <c r="N300" s="164"/>
    </row>
    <row r="301" spans="1:14" ht="20.100000000000001" customHeight="1" x14ac:dyDescent="0.25">
      <c r="A301" s="38">
        <v>296</v>
      </c>
      <c r="B301" s="135"/>
      <c r="C301" s="135"/>
      <c r="D301" s="135"/>
      <c r="E301" s="135"/>
      <c r="F301" s="135"/>
      <c r="G301" s="111" t="str">
        <f>IF(C301="","",IF(C301="","",(VLOOKUP(C301,Listes!$B$31:$C$35,2,FALSE))))</f>
        <v/>
      </c>
      <c r="H301" s="135" t="str">
        <f t="shared" si="8"/>
        <v/>
      </c>
      <c r="I301" s="92" t="str">
        <f>IF(G301="","",IF(G301="","",(VLOOKUP(G301,Listes!$C$31:$D$35,2,FALSE))))</f>
        <v/>
      </c>
      <c r="J301" s="91" t="str">
        <f>IF($G301="","",IF($C301=Listes!$B$32,IF(Barèmes!$E301&lt;=Listes!$B$53,(Barèmes!$E301*(VLOOKUP(Barèmes!$D301,Listes!$A$54:$E$60,2,FALSE))),IF(Barèmes!$E301&gt;Listes!$E$53,(Barèmes!$E301*(VLOOKUP(Barèmes!$D301,Listes!$A$54:$E$60,5,FALSE))),(Barèmes!$E301*(VLOOKUP(Barèmes!$D301,Listes!$A$54:$E$60,3,FALSE)))+(VLOOKUP(Barèmes!$D301,Listes!$A$54:$E$60,4,FALSE))))))</f>
        <v/>
      </c>
      <c r="K301" s="91" t="str">
        <f>IF($G301="","",IF($C301=Listes!$B$31,IF(Barèmes!$E301&lt;=Listes!$B$42,(Barèmes!$E301*(VLOOKUP(Barèmes!$D301,Listes!$A$43:$E$49,2,FALSE))),IF(Barèmes!$E301&gt;Listes!$D$42,(Barèmes!$E301*(VLOOKUP(Barèmes!$D301,Listes!$A$43:$E$49,5,FALSE))),(Barèmes!$E301*(VLOOKUP(Barèmes!$D301,Listes!$A$43:$E$49,3,FALSE)))+(VLOOKUP(Barèmes!$D301,Listes!$A$43:$E$49,4,FALSE))))))</f>
        <v/>
      </c>
      <c r="L301" s="91" t="str">
        <f>IF($G301="","",IF($C301=Listes!$B$34,Listes!$I$31,IF($C301=Listes!$B$35,(VLOOKUP(Barèmes!$F301,Listes!$E$31:$F$36,2,FALSE)),IF($C301=Listes!$B$33,IF(Barèmes!$E301&lt;=Listes!$A$64,Barèmes!$E301*Listes!$A$65,IF(Barèmes!$E301&gt;Listes!$D$64,Barèmes!$E301*Listes!$D$65,((Barèmes!$E301*Listes!$B$65)+Listes!$C$65)))))))</f>
        <v/>
      </c>
      <c r="M301" s="92" t="str">
        <f t="shared" si="9"/>
        <v/>
      </c>
      <c r="N301" s="164"/>
    </row>
    <row r="302" spans="1:14" ht="20.100000000000001" customHeight="1" x14ac:dyDescent="0.25">
      <c r="A302" s="38">
        <v>297</v>
      </c>
      <c r="B302" s="135"/>
      <c r="C302" s="135"/>
      <c r="D302" s="135"/>
      <c r="E302" s="135"/>
      <c r="F302" s="135"/>
      <c r="G302" s="111" t="str">
        <f>IF(C302="","",IF(C302="","",(VLOOKUP(C302,Listes!$B$31:$C$35,2,FALSE))))</f>
        <v/>
      </c>
      <c r="H302" s="135" t="str">
        <f t="shared" si="8"/>
        <v/>
      </c>
      <c r="I302" s="92" t="str">
        <f>IF(G302="","",IF(G302="","",(VLOOKUP(G302,Listes!$C$31:$D$35,2,FALSE))))</f>
        <v/>
      </c>
      <c r="J302" s="91" t="str">
        <f>IF($G302="","",IF($C302=Listes!$B$32,IF(Barèmes!$E302&lt;=Listes!$B$53,(Barèmes!$E302*(VLOOKUP(Barèmes!$D302,Listes!$A$54:$E$60,2,FALSE))),IF(Barèmes!$E302&gt;Listes!$E$53,(Barèmes!$E302*(VLOOKUP(Barèmes!$D302,Listes!$A$54:$E$60,5,FALSE))),(Barèmes!$E302*(VLOOKUP(Barèmes!$D302,Listes!$A$54:$E$60,3,FALSE)))+(VLOOKUP(Barèmes!$D302,Listes!$A$54:$E$60,4,FALSE))))))</f>
        <v/>
      </c>
      <c r="K302" s="91" t="str">
        <f>IF($G302="","",IF($C302=Listes!$B$31,IF(Barèmes!$E302&lt;=Listes!$B$42,(Barèmes!$E302*(VLOOKUP(Barèmes!$D302,Listes!$A$43:$E$49,2,FALSE))),IF(Barèmes!$E302&gt;Listes!$D$42,(Barèmes!$E302*(VLOOKUP(Barèmes!$D302,Listes!$A$43:$E$49,5,FALSE))),(Barèmes!$E302*(VLOOKUP(Barèmes!$D302,Listes!$A$43:$E$49,3,FALSE)))+(VLOOKUP(Barèmes!$D302,Listes!$A$43:$E$49,4,FALSE))))))</f>
        <v/>
      </c>
      <c r="L302" s="91" t="str">
        <f>IF($G302="","",IF($C302=Listes!$B$34,Listes!$I$31,IF($C302=Listes!$B$35,(VLOOKUP(Barèmes!$F302,Listes!$E$31:$F$36,2,FALSE)),IF($C302=Listes!$B$33,IF(Barèmes!$E302&lt;=Listes!$A$64,Barèmes!$E302*Listes!$A$65,IF(Barèmes!$E302&gt;Listes!$D$64,Barèmes!$E302*Listes!$D$65,((Barèmes!$E302*Listes!$B$65)+Listes!$C$65)))))))</f>
        <v/>
      </c>
      <c r="M302" s="92" t="str">
        <f t="shared" si="9"/>
        <v/>
      </c>
      <c r="N302" s="164"/>
    </row>
    <row r="303" spans="1:14" ht="20.100000000000001" customHeight="1" x14ac:dyDescent="0.25">
      <c r="A303" s="38">
        <v>298</v>
      </c>
      <c r="B303" s="135"/>
      <c r="C303" s="135"/>
      <c r="D303" s="135"/>
      <c r="E303" s="135"/>
      <c r="F303" s="135"/>
      <c r="G303" s="111" t="str">
        <f>IF(C303="","",IF(C303="","",(VLOOKUP(C303,Listes!$B$31:$C$35,2,FALSE))))</f>
        <v/>
      </c>
      <c r="H303" s="135" t="str">
        <f t="shared" si="8"/>
        <v/>
      </c>
      <c r="I303" s="92" t="str">
        <f>IF(G303="","",IF(G303="","",(VLOOKUP(G303,Listes!$C$31:$D$35,2,FALSE))))</f>
        <v/>
      </c>
      <c r="J303" s="91" t="str">
        <f>IF($G303="","",IF($C303=Listes!$B$32,IF(Barèmes!$E303&lt;=Listes!$B$53,(Barèmes!$E303*(VLOOKUP(Barèmes!$D303,Listes!$A$54:$E$60,2,FALSE))),IF(Barèmes!$E303&gt;Listes!$E$53,(Barèmes!$E303*(VLOOKUP(Barèmes!$D303,Listes!$A$54:$E$60,5,FALSE))),(Barèmes!$E303*(VLOOKUP(Barèmes!$D303,Listes!$A$54:$E$60,3,FALSE)))+(VLOOKUP(Barèmes!$D303,Listes!$A$54:$E$60,4,FALSE))))))</f>
        <v/>
      </c>
      <c r="K303" s="91" t="str">
        <f>IF($G303="","",IF($C303=Listes!$B$31,IF(Barèmes!$E303&lt;=Listes!$B$42,(Barèmes!$E303*(VLOOKUP(Barèmes!$D303,Listes!$A$43:$E$49,2,FALSE))),IF(Barèmes!$E303&gt;Listes!$D$42,(Barèmes!$E303*(VLOOKUP(Barèmes!$D303,Listes!$A$43:$E$49,5,FALSE))),(Barèmes!$E303*(VLOOKUP(Barèmes!$D303,Listes!$A$43:$E$49,3,FALSE)))+(VLOOKUP(Barèmes!$D303,Listes!$A$43:$E$49,4,FALSE))))))</f>
        <v/>
      </c>
      <c r="L303" s="91" t="str">
        <f>IF($G303="","",IF($C303=Listes!$B$34,Listes!$I$31,IF($C303=Listes!$B$35,(VLOOKUP(Barèmes!$F303,Listes!$E$31:$F$36,2,FALSE)),IF($C303=Listes!$B$33,IF(Barèmes!$E303&lt;=Listes!$A$64,Barèmes!$E303*Listes!$A$65,IF(Barèmes!$E303&gt;Listes!$D$64,Barèmes!$E303*Listes!$D$65,((Barèmes!$E303*Listes!$B$65)+Listes!$C$65)))))))</f>
        <v/>
      </c>
      <c r="M303" s="92" t="str">
        <f t="shared" si="9"/>
        <v/>
      </c>
      <c r="N303" s="164"/>
    </row>
    <row r="304" spans="1:14" ht="20.100000000000001" customHeight="1" x14ac:dyDescent="0.25">
      <c r="A304" s="38">
        <v>299</v>
      </c>
      <c r="B304" s="135"/>
      <c r="C304" s="135"/>
      <c r="D304" s="135"/>
      <c r="E304" s="135"/>
      <c r="F304" s="135"/>
      <c r="G304" s="111" t="str">
        <f>IF(C304="","",IF(C304="","",(VLOOKUP(C304,Listes!$B$31:$C$35,2,FALSE))))</f>
        <v/>
      </c>
      <c r="H304" s="135" t="str">
        <f t="shared" si="8"/>
        <v/>
      </c>
      <c r="I304" s="92" t="str">
        <f>IF(G304="","",IF(G304="","",(VLOOKUP(G304,Listes!$C$31:$D$35,2,FALSE))))</f>
        <v/>
      </c>
      <c r="J304" s="91" t="str">
        <f>IF($G304="","",IF($C304=Listes!$B$32,IF(Barèmes!$E304&lt;=Listes!$B$53,(Barèmes!$E304*(VLOOKUP(Barèmes!$D304,Listes!$A$54:$E$60,2,FALSE))),IF(Barèmes!$E304&gt;Listes!$E$53,(Barèmes!$E304*(VLOOKUP(Barèmes!$D304,Listes!$A$54:$E$60,5,FALSE))),(Barèmes!$E304*(VLOOKUP(Barèmes!$D304,Listes!$A$54:$E$60,3,FALSE)))+(VLOOKUP(Barèmes!$D304,Listes!$A$54:$E$60,4,FALSE))))))</f>
        <v/>
      </c>
      <c r="K304" s="91" t="str">
        <f>IF($G304="","",IF($C304=Listes!$B$31,IF(Barèmes!$E304&lt;=Listes!$B$42,(Barèmes!$E304*(VLOOKUP(Barèmes!$D304,Listes!$A$43:$E$49,2,FALSE))),IF(Barèmes!$E304&gt;Listes!$D$42,(Barèmes!$E304*(VLOOKUP(Barèmes!$D304,Listes!$A$43:$E$49,5,FALSE))),(Barèmes!$E304*(VLOOKUP(Barèmes!$D304,Listes!$A$43:$E$49,3,FALSE)))+(VLOOKUP(Barèmes!$D304,Listes!$A$43:$E$49,4,FALSE))))))</f>
        <v/>
      </c>
      <c r="L304" s="91" t="str">
        <f>IF($G304="","",IF($C304=Listes!$B$34,Listes!$I$31,IF($C304=Listes!$B$35,(VLOOKUP(Barèmes!$F304,Listes!$E$31:$F$36,2,FALSE)),IF($C304=Listes!$B$33,IF(Barèmes!$E304&lt;=Listes!$A$64,Barèmes!$E304*Listes!$A$65,IF(Barèmes!$E304&gt;Listes!$D$64,Barèmes!$E304*Listes!$D$65,((Barèmes!$E304*Listes!$B$65)+Listes!$C$65)))))))</f>
        <v/>
      </c>
      <c r="M304" s="92" t="str">
        <f t="shared" si="9"/>
        <v/>
      </c>
      <c r="N304" s="164"/>
    </row>
    <row r="305" spans="1:14" ht="20.100000000000001" customHeight="1" x14ac:dyDescent="0.25">
      <c r="A305" s="38">
        <v>300</v>
      </c>
      <c r="B305" s="135"/>
      <c r="C305" s="135"/>
      <c r="D305" s="135"/>
      <c r="E305" s="135"/>
      <c r="F305" s="135"/>
      <c r="G305" s="111" t="str">
        <f>IF(C305="","",IF(C305="","",(VLOOKUP(C305,Listes!$B$31:$C$35,2,FALSE))))</f>
        <v/>
      </c>
      <c r="H305" s="135" t="str">
        <f t="shared" si="8"/>
        <v/>
      </c>
      <c r="I305" s="92" t="str">
        <f>IF(G305="","",IF(G305="","",(VLOOKUP(G305,Listes!$C$31:$D$35,2,FALSE))))</f>
        <v/>
      </c>
      <c r="J305" s="91" t="str">
        <f>IF($G305="","",IF($C305=Listes!$B$32,IF(Barèmes!$E305&lt;=Listes!$B$53,(Barèmes!$E305*(VLOOKUP(Barèmes!$D305,Listes!$A$54:$E$60,2,FALSE))),IF(Barèmes!$E305&gt;Listes!$E$53,(Barèmes!$E305*(VLOOKUP(Barèmes!$D305,Listes!$A$54:$E$60,5,FALSE))),(Barèmes!$E305*(VLOOKUP(Barèmes!$D305,Listes!$A$54:$E$60,3,FALSE)))+(VLOOKUP(Barèmes!$D305,Listes!$A$54:$E$60,4,FALSE))))))</f>
        <v/>
      </c>
      <c r="K305" s="91" t="str">
        <f>IF($G305="","",IF($C305=Listes!$B$31,IF(Barèmes!$E305&lt;=Listes!$B$42,(Barèmes!$E305*(VLOOKUP(Barèmes!$D305,Listes!$A$43:$E$49,2,FALSE))),IF(Barèmes!$E305&gt;Listes!$D$42,(Barèmes!$E305*(VLOOKUP(Barèmes!$D305,Listes!$A$43:$E$49,5,FALSE))),(Barèmes!$E305*(VLOOKUP(Barèmes!$D305,Listes!$A$43:$E$49,3,FALSE)))+(VLOOKUP(Barèmes!$D305,Listes!$A$43:$E$49,4,FALSE))))))</f>
        <v/>
      </c>
      <c r="L305" s="91" t="str">
        <f>IF($G305="","",IF($C305=Listes!$B$34,Listes!$I$31,IF($C305=Listes!$B$35,(VLOOKUP(Barèmes!$F305,Listes!$E$31:$F$36,2,FALSE)),IF($C305=Listes!$B$33,IF(Barèmes!$E305&lt;=Listes!$A$64,Barèmes!$E305*Listes!$A$65,IF(Barèmes!$E305&gt;Listes!$D$64,Barèmes!$E305*Listes!$D$65,((Barèmes!$E305*Listes!$B$65)+Listes!$C$65)))))))</f>
        <v/>
      </c>
      <c r="M305" s="92" t="str">
        <f t="shared" si="9"/>
        <v/>
      </c>
      <c r="N305" s="164"/>
    </row>
    <row r="306" spans="1:14" ht="20.100000000000001" customHeight="1" x14ac:dyDescent="0.25">
      <c r="A306" s="38">
        <v>301</v>
      </c>
      <c r="B306" s="135"/>
      <c r="C306" s="135"/>
      <c r="D306" s="135"/>
      <c r="E306" s="135"/>
      <c r="F306" s="135"/>
      <c r="G306" s="111" t="str">
        <f>IF(C306="","",IF(C306="","",(VLOOKUP(C306,Listes!$B$31:$C$35,2,FALSE))))</f>
        <v/>
      </c>
      <c r="H306" s="135" t="str">
        <f t="shared" si="8"/>
        <v/>
      </c>
      <c r="I306" s="92" t="str">
        <f>IF(G306="","",IF(G306="","",(VLOOKUP(G306,Listes!$C$31:$D$35,2,FALSE))))</f>
        <v/>
      </c>
      <c r="J306" s="91" t="str">
        <f>IF($G306="","",IF($C306=Listes!$B$32,IF(Barèmes!$E306&lt;=Listes!$B$53,(Barèmes!$E306*(VLOOKUP(Barèmes!$D306,Listes!$A$54:$E$60,2,FALSE))),IF(Barèmes!$E306&gt;Listes!$E$53,(Barèmes!$E306*(VLOOKUP(Barèmes!$D306,Listes!$A$54:$E$60,5,FALSE))),(Barèmes!$E306*(VLOOKUP(Barèmes!$D306,Listes!$A$54:$E$60,3,FALSE)))+(VLOOKUP(Barèmes!$D306,Listes!$A$54:$E$60,4,FALSE))))))</f>
        <v/>
      </c>
      <c r="K306" s="91" t="str">
        <f>IF($G306="","",IF($C306=Listes!$B$31,IF(Barèmes!$E306&lt;=Listes!$B$42,(Barèmes!$E306*(VLOOKUP(Barèmes!$D306,Listes!$A$43:$E$49,2,FALSE))),IF(Barèmes!$E306&gt;Listes!$D$42,(Barèmes!$E306*(VLOOKUP(Barèmes!$D306,Listes!$A$43:$E$49,5,FALSE))),(Barèmes!$E306*(VLOOKUP(Barèmes!$D306,Listes!$A$43:$E$49,3,FALSE)))+(VLOOKUP(Barèmes!$D306,Listes!$A$43:$E$49,4,FALSE))))))</f>
        <v/>
      </c>
      <c r="L306" s="91" t="str">
        <f>IF($G306="","",IF($C306=Listes!$B$34,Listes!$I$31,IF($C306=Listes!$B$35,(VLOOKUP(Barèmes!$F306,Listes!$E$31:$F$36,2,FALSE)),IF($C306=Listes!$B$33,IF(Barèmes!$E306&lt;=Listes!$A$64,Barèmes!$E306*Listes!$A$65,IF(Barèmes!$E306&gt;Listes!$D$64,Barèmes!$E306*Listes!$D$65,((Barèmes!$E306*Listes!$B$65)+Listes!$C$65)))))))</f>
        <v/>
      </c>
      <c r="M306" s="92" t="str">
        <f t="shared" si="9"/>
        <v/>
      </c>
      <c r="N306" s="164"/>
    </row>
    <row r="307" spans="1:14" ht="20.100000000000001" customHeight="1" x14ac:dyDescent="0.25">
      <c r="A307" s="38">
        <v>302</v>
      </c>
      <c r="B307" s="135"/>
      <c r="C307" s="135"/>
      <c r="D307" s="135"/>
      <c r="E307" s="135"/>
      <c r="F307" s="135"/>
      <c r="G307" s="111" t="str">
        <f>IF(C307="","",IF(C307="","",(VLOOKUP(C307,Listes!$B$31:$C$35,2,FALSE))))</f>
        <v/>
      </c>
      <c r="H307" s="135" t="str">
        <f t="shared" si="8"/>
        <v/>
      </c>
      <c r="I307" s="92" t="str">
        <f>IF(G307="","",IF(G307="","",(VLOOKUP(G307,Listes!$C$31:$D$35,2,FALSE))))</f>
        <v/>
      </c>
      <c r="J307" s="91" t="str">
        <f>IF($G307="","",IF($C307=Listes!$B$32,IF(Barèmes!$E307&lt;=Listes!$B$53,(Barèmes!$E307*(VLOOKUP(Barèmes!$D307,Listes!$A$54:$E$60,2,FALSE))),IF(Barèmes!$E307&gt;Listes!$E$53,(Barèmes!$E307*(VLOOKUP(Barèmes!$D307,Listes!$A$54:$E$60,5,FALSE))),(Barèmes!$E307*(VLOOKUP(Barèmes!$D307,Listes!$A$54:$E$60,3,FALSE)))+(VLOOKUP(Barèmes!$D307,Listes!$A$54:$E$60,4,FALSE))))))</f>
        <v/>
      </c>
      <c r="K307" s="91" t="str">
        <f>IF($G307="","",IF($C307=Listes!$B$31,IF(Barèmes!$E307&lt;=Listes!$B$42,(Barèmes!$E307*(VLOOKUP(Barèmes!$D307,Listes!$A$43:$E$49,2,FALSE))),IF(Barèmes!$E307&gt;Listes!$D$42,(Barèmes!$E307*(VLOOKUP(Barèmes!$D307,Listes!$A$43:$E$49,5,FALSE))),(Barèmes!$E307*(VLOOKUP(Barèmes!$D307,Listes!$A$43:$E$49,3,FALSE)))+(VLOOKUP(Barèmes!$D307,Listes!$A$43:$E$49,4,FALSE))))))</f>
        <v/>
      </c>
      <c r="L307" s="91" t="str">
        <f>IF($G307="","",IF($C307=Listes!$B$34,Listes!$I$31,IF($C307=Listes!$B$35,(VLOOKUP(Barèmes!$F307,Listes!$E$31:$F$36,2,FALSE)),IF($C307=Listes!$B$33,IF(Barèmes!$E307&lt;=Listes!$A$64,Barèmes!$E307*Listes!$A$65,IF(Barèmes!$E307&gt;Listes!$D$64,Barèmes!$E307*Listes!$D$65,((Barèmes!$E307*Listes!$B$65)+Listes!$C$65)))))))</f>
        <v/>
      </c>
      <c r="M307" s="92" t="str">
        <f t="shared" si="9"/>
        <v/>
      </c>
      <c r="N307" s="164"/>
    </row>
    <row r="308" spans="1:14" ht="20.100000000000001" customHeight="1" x14ac:dyDescent="0.25">
      <c r="A308" s="38">
        <v>303</v>
      </c>
      <c r="B308" s="135"/>
      <c r="C308" s="135"/>
      <c r="D308" s="135"/>
      <c r="E308" s="135"/>
      <c r="F308" s="135"/>
      <c r="G308" s="111" t="str">
        <f>IF(C308="","",IF(C308="","",(VLOOKUP(C308,Listes!$B$31:$C$35,2,FALSE))))</f>
        <v/>
      </c>
      <c r="H308" s="135" t="str">
        <f t="shared" si="8"/>
        <v/>
      </c>
      <c r="I308" s="92" t="str">
        <f>IF(G308="","",IF(G308="","",(VLOOKUP(G308,Listes!$C$31:$D$35,2,FALSE))))</f>
        <v/>
      </c>
      <c r="J308" s="91" t="str">
        <f>IF($G308="","",IF($C308=Listes!$B$32,IF(Barèmes!$E308&lt;=Listes!$B$53,(Barèmes!$E308*(VLOOKUP(Barèmes!$D308,Listes!$A$54:$E$60,2,FALSE))),IF(Barèmes!$E308&gt;Listes!$E$53,(Barèmes!$E308*(VLOOKUP(Barèmes!$D308,Listes!$A$54:$E$60,5,FALSE))),(Barèmes!$E308*(VLOOKUP(Barèmes!$D308,Listes!$A$54:$E$60,3,FALSE)))+(VLOOKUP(Barèmes!$D308,Listes!$A$54:$E$60,4,FALSE))))))</f>
        <v/>
      </c>
      <c r="K308" s="91" t="str">
        <f>IF($G308="","",IF($C308=Listes!$B$31,IF(Barèmes!$E308&lt;=Listes!$B$42,(Barèmes!$E308*(VLOOKUP(Barèmes!$D308,Listes!$A$43:$E$49,2,FALSE))),IF(Barèmes!$E308&gt;Listes!$D$42,(Barèmes!$E308*(VLOOKUP(Barèmes!$D308,Listes!$A$43:$E$49,5,FALSE))),(Barèmes!$E308*(VLOOKUP(Barèmes!$D308,Listes!$A$43:$E$49,3,FALSE)))+(VLOOKUP(Barèmes!$D308,Listes!$A$43:$E$49,4,FALSE))))))</f>
        <v/>
      </c>
      <c r="L308" s="91" t="str">
        <f>IF($G308="","",IF($C308=Listes!$B$34,Listes!$I$31,IF($C308=Listes!$B$35,(VLOOKUP(Barèmes!$F308,Listes!$E$31:$F$36,2,FALSE)),IF($C308=Listes!$B$33,IF(Barèmes!$E308&lt;=Listes!$A$64,Barèmes!$E308*Listes!$A$65,IF(Barèmes!$E308&gt;Listes!$D$64,Barèmes!$E308*Listes!$D$65,((Barèmes!$E308*Listes!$B$65)+Listes!$C$65)))))))</f>
        <v/>
      </c>
      <c r="M308" s="92" t="str">
        <f t="shared" si="9"/>
        <v/>
      </c>
      <c r="N308" s="164"/>
    </row>
    <row r="309" spans="1:14" ht="20.100000000000001" customHeight="1" x14ac:dyDescent="0.25">
      <c r="A309" s="38">
        <v>304</v>
      </c>
      <c r="B309" s="135"/>
      <c r="C309" s="135"/>
      <c r="D309" s="135"/>
      <c r="E309" s="135"/>
      <c r="F309" s="135"/>
      <c r="G309" s="111" t="str">
        <f>IF(C309="","",IF(C309="","",(VLOOKUP(C309,Listes!$B$31:$C$35,2,FALSE))))</f>
        <v/>
      </c>
      <c r="H309" s="135" t="str">
        <f t="shared" si="8"/>
        <v/>
      </c>
      <c r="I309" s="92" t="str">
        <f>IF(G309="","",IF(G309="","",(VLOOKUP(G309,Listes!$C$31:$D$35,2,FALSE))))</f>
        <v/>
      </c>
      <c r="J309" s="91" t="str">
        <f>IF($G309="","",IF($C309=Listes!$B$32,IF(Barèmes!$E309&lt;=Listes!$B$53,(Barèmes!$E309*(VLOOKUP(Barèmes!$D309,Listes!$A$54:$E$60,2,FALSE))),IF(Barèmes!$E309&gt;Listes!$E$53,(Barèmes!$E309*(VLOOKUP(Barèmes!$D309,Listes!$A$54:$E$60,5,FALSE))),(Barèmes!$E309*(VLOOKUP(Barèmes!$D309,Listes!$A$54:$E$60,3,FALSE)))+(VLOOKUP(Barèmes!$D309,Listes!$A$54:$E$60,4,FALSE))))))</f>
        <v/>
      </c>
      <c r="K309" s="91" t="str">
        <f>IF($G309="","",IF($C309=Listes!$B$31,IF(Barèmes!$E309&lt;=Listes!$B$42,(Barèmes!$E309*(VLOOKUP(Barèmes!$D309,Listes!$A$43:$E$49,2,FALSE))),IF(Barèmes!$E309&gt;Listes!$D$42,(Barèmes!$E309*(VLOOKUP(Barèmes!$D309,Listes!$A$43:$E$49,5,FALSE))),(Barèmes!$E309*(VLOOKUP(Barèmes!$D309,Listes!$A$43:$E$49,3,FALSE)))+(VLOOKUP(Barèmes!$D309,Listes!$A$43:$E$49,4,FALSE))))))</f>
        <v/>
      </c>
      <c r="L309" s="91" t="str">
        <f>IF($G309="","",IF($C309=Listes!$B$34,Listes!$I$31,IF($C309=Listes!$B$35,(VLOOKUP(Barèmes!$F309,Listes!$E$31:$F$36,2,FALSE)),IF($C309=Listes!$B$33,IF(Barèmes!$E309&lt;=Listes!$A$64,Barèmes!$E309*Listes!$A$65,IF(Barèmes!$E309&gt;Listes!$D$64,Barèmes!$E309*Listes!$D$65,((Barèmes!$E309*Listes!$B$65)+Listes!$C$65)))))))</f>
        <v/>
      </c>
      <c r="M309" s="92" t="str">
        <f t="shared" si="9"/>
        <v/>
      </c>
      <c r="N309" s="164"/>
    </row>
    <row r="310" spans="1:14" ht="20.100000000000001" customHeight="1" x14ac:dyDescent="0.25">
      <c r="A310" s="38">
        <v>305</v>
      </c>
      <c r="B310" s="135"/>
      <c r="C310" s="135"/>
      <c r="D310" s="135"/>
      <c r="E310" s="135"/>
      <c r="F310" s="135"/>
      <c r="G310" s="111" t="str">
        <f>IF(C310="","",IF(C310="","",(VLOOKUP(C310,Listes!$B$31:$C$35,2,FALSE))))</f>
        <v/>
      </c>
      <c r="H310" s="135" t="str">
        <f t="shared" si="8"/>
        <v/>
      </c>
      <c r="I310" s="92" t="str">
        <f>IF(G310="","",IF(G310="","",(VLOOKUP(G310,Listes!$C$31:$D$35,2,FALSE))))</f>
        <v/>
      </c>
      <c r="J310" s="91" t="str">
        <f>IF($G310="","",IF($C310=Listes!$B$32,IF(Barèmes!$E310&lt;=Listes!$B$53,(Barèmes!$E310*(VLOOKUP(Barèmes!$D310,Listes!$A$54:$E$60,2,FALSE))),IF(Barèmes!$E310&gt;Listes!$E$53,(Barèmes!$E310*(VLOOKUP(Barèmes!$D310,Listes!$A$54:$E$60,5,FALSE))),(Barèmes!$E310*(VLOOKUP(Barèmes!$D310,Listes!$A$54:$E$60,3,FALSE)))+(VLOOKUP(Barèmes!$D310,Listes!$A$54:$E$60,4,FALSE))))))</f>
        <v/>
      </c>
      <c r="K310" s="91" t="str">
        <f>IF($G310="","",IF($C310=Listes!$B$31,IF(Barèmes!$E310&lt;=Listes!$B$42,(Barèmes!$E310*(VLOOKUP(Barèmes!$D310,Listes!$A$43:$E$49,2,FALSE))),IF(Barèmes!$E310&gt;Listes!$D$42,(Barèmes!$E310*(VLOOKUP(Barèmes!$D310,Listes!$A$43:$E$49,5,FALSE))),(Barèmes!$E310*(VLOOKUP(Barèmes!$D310,Listes!$A$43:$E$49,3,FALSE)))+(VLOOKUP(Barèmes!$D310,Listes!$A$43:$E$49,4,FALSE))))))</f>
        <v/>
      </c>
      <c r="L310" s="91" t="str">
        <f>IF($G310="","",IF($C310=Listes!$B$34,Listes!$I$31,IF($C310=Listes!$B$35,(VLOOKUP(Barèmes!$F310,Listes!$E$31:$F$36,2,FALSE)),IF($C310=Listes!$B$33,IF(Barèmes!$E310&lt;=Listes!$A$64,Barèmes!$E310*Listes!$A$65,IF(Barèmes!$E310&gt;Listes!$D$64,Barèmes!$E310*Listes!$D$65,((Barèmes!$E310*Listes!$B$65)+Listes!$C$65)))))))</f>
        <v/>
      </c>
      <c r="M310" s="92" t="str">
        <f t="shared" si="9"/>
        <v/>
      </c>
      <c r="N310" s="164"/>
    </row>
    <row r="311" spans="1:14" ht="20.100000000000001" customHeight="1" x14ac:dyDescent="0.25">
      <c r="A311" s="38">
        <v>306</v>
      </c>
      <c r="B311" s="135"/>
      <c r="C311" s="135"/>
      <c r="D311" s="135"/>
      <c r="E311" s="135"/>
      <c r="F311" s="135"/>
      <c r="G311" s="111" t="str">
        <f>IF(C311="","",IF(C311="","",(VLOOKUP(C311,Listes!$B$31:$C$35,2,FALSE))))</f>
        <v/>
      </c>
      <c r="H311" s="135" t="str">
        <f t="shared" si="8"/>
        <v/>
      </c>
      <c r="I311" s="92" t="str">
        <f>IF(G311="","",IF(G311="","",(VLOOKUP(G311,Listes!$C$31:$D$35,2,FALSE))))</f>
        <v/>
      </c>
      <c r="J311" s="91" t="str">
        <f>IF($G311="","",IF($C311=Listes!$B$32,IF(Barèmes!$E311&lt;=Listes!$B$53,(Barèmes!$E311*(VLOOKUP(Barèmes!$D311,Listes!$A$54:$E$60,2,FALSE))),IF(Barèmes!$E311&gt;Listes!$E$53,(Barèmes!$E311*(VLOOKUP(Barèmes!$D311,Listes!$A$54:$E$60,5,FALSE))),(Barèmes!$E311*(VLOOKUP(Barèmes!$D311,Listes!$A$54:$E$60,3,FALSE)))+(VLOOKUP(Barèmes!$D311,Listes!$A$54:$E$60,4,FALSE))))))</f>
        <v/>
      </c>
      <c r="K311" s="91" t="str">
        <f>IF($G311="","",IF($C311=Listes!$B$31,IF(Barèmes!$E311&lt;=Listes!$B$42,(Barèmes!$E311*(VLOOKUP(Barèmes!$D311,Listes!$A$43:$E$49,2,FALSE))),IF(Barèmes!$E311&gt;Listes!$D$42,(Barèmes!$E311*(VLOOKUP(Barèmes!$D311,Listes!$A$43:$E$49,5,FALSE))),(Barèmes!$E311*(VLOOKUP(Barèmes!$D311,Listes!$A$43:$E$49,3,FALSE)))+(VLOOKUP(Barèmes!$D311,Listes!$A$43:$E$49,4,FALSE))))))</f>
        <v/>
      </c>
      <c r="L311" s="91" t="str">
        <f>IF($G311="","",IF($C311=Listes!$B$34,Listes!$I$31,IF($C311=Listes!$B$35,(VLOOKUP(Barèmes!$F311,Listes!$E$31:$F$36,2,FALSE)),IF($C311=Listes!$B$33,IF(Barèmes!$E311&lt;=Listes!$A$64,Barèmes!$E311*Listes!$A$65,IF(Barèmes!$E311&gt;Listes!$D$64,Barèmes!$E311*Listes!$D$65,((Barèmes!$E311*Listes!$B$65)+Listes!$C$65)))))))</f>
        <v/>
      </c>
      <c r="M311" s="92" t="str">
        <f t="shared" si="9"/>
        <v/>
      </c>
      <c r="N311" s="164"/>
    </row>
    <row r="312" spans="1:14" ht="20.100000000000001" customHeight="1" x14ac:dyDescent="0.25">
      <c r="A312" s="38">
        <v>307</v>
      </c>
      <c r="B312" s="135"/>
      <c r="C312" s="135"/>
      <c r="D312" s="135"/>
      <c r="E312" s="135"/>
      <c r="F312" s="135"/>
      <c r="G312" s="111" t="str">
        <f>IF(C312="","",IF(C312="","",(VLOOKUP(C312,Listes!$B$31:$C$35,2,FALSE))))</f>
        <v/>
      </c>
      <c r="H312" s="135" t="str">
        <f t="shared" si="8"/>
        <v/>
      </c>
      <c r="I312" s="92" t="str">
        <f>IF(G312="","",IF(G312="","",(VLOOKUP(G312,Listes!$C$31:$D$35,2,FALSE))))</f>
        <v/>
      </c>
      <c r="J312" s="91" t="str">
        <f>IF($G312="","",IF($C312=Listes!$B$32,IF(Barèmes!$E312&lt;=Listes!$B$53,(Barèmes!$E312*(VLOOKUP(Barèmes!$D312,Listes!$A$54:$E$60,2,FALSE))),IF(Barèmes!$E312&gt;Listes!$E$53,(Barèmes!$E312*(VLOOKUP(Barèmes!$D312,Listes!$A$54:$E$60,5,FALSE))),(Barèmes!$E312*(VLOOKUP(Barèmes!$D312,Listes!$A$54:$E$60,3,FALSE)))+(VLOOKUP(Barèmes!$D312,Listes!$A$54:$E$60,4,FALSE))))))</f>
        <v/>
      </c>
      <c r="K312" s="91" t="str">
        <f>IF($G312="","",IF($C312=Listes!$B$31,IF(Barèmes!$E312&lt;=Listes!$B$42,(Barèmes!$E312*(VLOOKUP(Barèmes!$D312,Listes!$A$43:$E$49,2,FALSE))),IF(Barèmes!$E312&gt;Listes!$D$42,(Barèmes!$E312*(VLOOKUP(Barèmes!$D312,Listes!$A$43:$E$49,5,FALSE))),(Barèmes!$E312*(VLOOKUP(Barèmes!$D312,Listes!$A$43:$E$49,3,FALSE)))+(VLOOKUP(Barèmes!$D312,Listes!$A$43:$E$49,4,FALSE))))))</f>
        <v/>
      </c>
      <c r="L312" s="91" t="str">
        <f>IF($G312="","",IF($C312=Listes!$B$34,Listes!$I$31,IF($C312=Listes!$B$35,(VLOOKUP(Barèmes!$F312,Listes!$E$31:$F$36,2,FALSE)),IF($C312=Listes!$B$33,IF(Barèmes!$E312&lt;=Listes!$A$64,Barèmes!$E312*Listes!$A$65,IF(Barèmes!$E312&gt;Listes!$D$64,Barèmes!$E312*Listes!$D$65,((Barèmes!$E312*Listes!$B$65)+Listes!$C$65)))))))</f>
        <v/>
      </c>
      <c r="M312" s="92" t="str">
        <f t="shared" si="9"/>
        <v/>
      </c>
      <c r="N312" s="164"/>
    </row>
    <row r="313" spans="1:14" ht="20.100000000000001" customHeight="1" x14ac:dyDescent="0.25">
      <c r="A313" s="38">
        <v>308</v>
      </c>
      <c r="B313" s="135"/>
      <c r="C313" s="135"/>
      <c r="D313" s="135"/>
      <c r="E313" s="135"/>
      <c r="F313" s="135"/>
      <c r="G313" s="111" t="str">
        <f>IF(C313="","",IF(C313="","",(VLOOKUP(C313,Listes!$B$31:$C$35,2,FALSE))))</f>
        <v/>
      </c>
      <c r="H313" s="135" t="str">
        <f t="shared" si="8"/>
        <v/>
      </c>
      <c r="I313" s="92" t="str">
        <f>IF(G313="","",IF(G313="","",(VLOOKUP(G313,Listes!$C$31:$D$35,2,FALSE))))</f>
        <v/>
      </c>
      <c r="J313" s="91" t="str">
        <f>IF($G313="","",IF($C313=Listes!$B$32,IF(Barèmes!$E313&lt;=Listes!$B$53,(Barèmes!$E313*(VLOOKUP(Barèmes!$D313,Listes!$A$54:$E$60,2,FALSE))),IF(Barèmes!$E313&gt;Listes!$E$53,(Barèmes!$E313*(VLOOKUP(Barèmes!$D313,Listes!$A$54:$E$60,5,FALSE))),(Barèmes!$E313*(VLOOKUP(Barèmes!$D313,Listes!$A$54:$E$60,3,FALSE)))+(VLOOKUP(Barèmes!$D313,Listes!$A$54:$E$60,4,FALSE))))))</f>
        <v/>
      </c>
      <c r="K313" s="91" t="str">
        <f>IF($G313="","",IF($C313=Listes!$B$31,IF(Barèmes!$E313&lt;=Listes!$B$42,(Barèmes!$E313*(VLOOKUP(Barèmes!$D313,Listes!$A$43:$E$49,2,FALSE))),IF(Barèmes!$E313&gt;Listes!$D$42,(Barèmes!$E313*(VLOOKUP(Barèmes!$D313,Listes!$A$43:$E$49,5,FALSE))),(Barèmes!$E313*(VLOOKUP(Barèmes!$D313,Listes!$A$43:$E$49,3,FALSE)))+(VLOOKUP(Barèmes!$D313,Listes!$A$43:$E$49,4,FALSE))))))</f>
        <v/>
      </c>
      <c r="L313" s="91" t="str">
        <f>IF($G313="","",IF($C313=Listes!$B$34,Listes!$I$31,IF($C313=Listes!$B$35,(VLOOKUP(Barèmes!$F313,Listes!$E$31:$F$36,2,FALSE)),IF($C313=Listes!$B$33,IF(Barèmes!$E313&lt;=Listes!$A$64,Barèmes!$E313*Listes!$A$65,IF(Barèmes!$E313&gt;Listes!$D$64,Barèmes!$E313*Listes!$D$65,((Barèmes!$E313*Listes!$B$65)+Listes!$C$65)))))))</f>
        <v/>
      </c>
      <c r="M313" s="92" t="str">
        <f t="shared" si="9"/>
        <v/>
      </c>
      <c r="N313" s="164"/>
    </row>
    <row r="314" spans="1:14" ht="20.100000000000001" customHeight="1" x14ac:dyDescent="0.25">
      <c r="A314" s="38">
        <v>309</v>
      </c>
      <c r="B314" s="135"/>
      <c r="C314" s="135"/>
      <c r="D314" s="135"/>
      <c r="E314" s="135"/>
      <c r="F314" s="135"/>
      <c r="G314" s="111" t="str">
        <f>IF(C314="","",IF(C314="","",(VLOOKUP(C314,Listes!$B$31:$C$35,2,FALSE))))</f>
        <v/>
      </c>
      <c r="H314" s="135" t="str">
        <f t="shared" si="8"/>
        <v/>
      </c>
      <c r="I314" s="92" t="str">
        <f>IF(G314="","",IF(G314="","",(VLOOKUP(G314,Listes!$C$31:$D$35,2,FALSE))))</f>
        <v/>
      </c>
      <c r="J314" s="91" t="str">
        <f>IF($G314="","",IF($C314=Listes!$B$32,IF(Barèmes!$E314&lt;=Listes!$B$53,(Barèmes!$E314*(VLOOKUP(Barèmes!$D314,Listes!$A$54:$E$60,2,FALSE))),IF(Barèmes!$E314&gt;Listes!$E$53,(Barèmes!$E314*(VLOOKUP(Barèmes!$D314,Listes!$A$54:$E$60,5,FALSE))),(Barèmes!$E314*(VLOOKUP(Barèmes!$D314,Listes!$A$54:$E$60,3,FALSE)))+(VLOOKUP(Barèmes!$D314,Listes!$A$54:$E$60,4,FALSE))))))</f>
        <v/>
      </c>
      <c r="K314" s="91" t="str">
        <f>IF($G314="","",IF($C314=Listes!$B$31,IF(Barèmes!$E314&lt;=Listes!$B$42,(Barèmes!$E314*(VLOOKUP(Barèmes!$D314,Listes!$A$43:$E$49,2,FALSE))),IF(Barèmes!$E314&gt;Listes!$D$42,(Barèmes!$E314*(VLOOKUP(Barèmes!$D314,Listes!$A$43:$E$49,5,FALSE))),(Barèmes!$E314*(VLOOKUP(Barèmes!$D314,Listes!$A$43:$E$49,3,FALSE)))+(VLOOKUP(Barèmes!$D314,Listes!$A$43:$E$49,4,FALSE))))))</f>
        <v/>
      </c>
      <c r="L314" s="91" t="str">
        <f>IF($G314="","",IF($C314=Listes!$B$34,Listes!$I$31,IF($C314=Listes!$B$35,(VLOOKUP(Barèmes!$F314,Listes!$E$31:$F$36,2,FALSE)),IF($C314=Listes!$B$33,IF(Barèmes!$E314&lt;=Listes!$A$64,Barèmes!$E314*Listes!$A$65,IF(Barèmes!$E314&gt;Listes!$D$64,Barèmes!$E314*Listes!$D$65,((Barèmes!$E314*Listes!$B$65)+Listes!$C$65)))))))</f>
        <v/>
      </c>
      <c r="M314" s="92" t="str">
        <f t="shared" si="9"/>
        <v/>
      </c>
      <c r="N314" s="164"/>
    </row>
    <row r="315" spans="1:14" ht="20.100000000000001" customHeight="1" x14ac:dyDescent="0.25">
      <c r="A315" s="38">
        <v>310</v>
      </c>
      <c r="B315" s="135"/>
      <c r="C315" s="135"/>
      <c r="D315" s="135"/>
      <c r="E315" s="135"/>
      <c r="F315" s="135"/>
      <c r="G315" s="111" t="str">
        <f>IF(C315="","",IF(C315="","",(VLOOKUP(C315,Listes!$B$31:$C$35,2,FALSE))))</f>
        <v/>
      </c>
      <c r="H315" s="135" t="str">
        <f t="shared" si="8"/>
        <v/>
      </c>
      <c r="I315" s="92" t="str">
        <f>IF(G315="","",IF(G315="","",(VLOOKUP(G315,Listes!$C$31:$D$35,2,FALSE))))</f>
        <v/>
      </c>
      <c r="J315" s="91" t="str">
        <f>IF($G315="","",IF($C315=Listes!$B$32,IF(Barèmes!$E315&lt;=Listes!$B$53,(Barèmes!$E315*(VLOOKUP(Barèmes!$D315,Listes!$A$54:$E$60,2,FALSE))),IF(Barèmes!$E315&gt;Listes!$E$53,(Barèmes!$E315*(VLOOKUP(Barèmes!$D315,Listes!$A$54:$E$60,5,FALSE))),(Barèmes!$E315*(VLOOKUP(Barèmes!$D315,Listes!$A$54:$E$60,3,FALSE)))+(VLOOKUP(Barèmes!$D315,Listes!$A$54:$E$60,4,FALSE))))))</f>
        <v/>
      </c>
      <c r="K315" s="91" t="str">
        <f>IF($G315="","",IF($C315=Listes!$B$31,IF(Barèmes!$E315&lt;=Listes!$B$42,(Barèmes!$E315*(VLOOKUP(Barèmes!$D315,Listes!$A$43:$E$49,2,FALSE))),IF(Barèmes!$E315&gt;Listes!$D$42,(Barèmes!$E315*(VLOOKUP(Barèmes!$D315,Listes!$A$43:$E$49,5,FALSE))),(Barèmes!$E315*(VLOOKUP(Barèmes!$D315,Listes!$A$43:$E$49,3,FALSE)))+(VLOOKUP(Barèmes!$D315,Listes!$A$43:$E$49,4,FALSE))))))</f>
        <v/>
      </c>
      <c r="L315" s="91" t="str">
        <f>IF($G315="","",IF($C315=Listes!$B$34,Listes!$I$31,IF($C315=Listes!$B$35,(VLOOKUP(Barèmes!$F315,Listes!$E$31:$F$36,2,FALSE)),IF($C315=Listes!$B$33,IF(Barèmes!$E315&lt;=Listes!$A$64,Barèmes!$E315*Listes!$A$65,IF(Barèmes!$E315&gt;Listes!$D$64,Barèmes!$E315*Listes!$D$65,((Barèmes!$E315*Listes!$B$65)+Listes!$C$65)))))))</f>
        <v/>
      </c>
      <c r="M315" s="92" t="str">
        <f t="shared" si="9"/>
        <v/>
      </c>
      <c r="N315" s="164"/>
    </row>
    <row r="316" spans="1:14" ht="20.100000000000001" customHeight="1" x14ac:dyDescent="0.25">
      <c r="A316" s="38">
        <v>311</v>
      </c>
      <c r="B316" s="135"/>
      <c r="C316" s="135"/>
      <c r="D316" s="135"/>
      <c r="E316" s="135"/>
      <c r="F316" s="135"/>
      <c r="G316" s="111" t="str">
        <f>IF(C316="","",IF(C316="","",(VLOOKUP(C316,Listes!$B$31:$C$35,2,FALSE))))</f>
        <v/>
      </c>
      <c r="H316" s="135" t="str">
        <f t="shared" si="8"/>
        <v/>
      </c>
      <c r="I316" s="92" t="str">
        <f>IF(G316="","",IF(G316="","",(VLOOKUP(G316,Listes!$C$31:$D$35,2,FALSE))))</f>
        <v/>
      </c>
      <c r="J316" s="91" t="str">
        <f>IF($G316="","",IF($C316=Listes!$B$32,IF(Barèmes!$E316&lt;=Listes!$B$53,(Barèmes!$E316*(VLOOKUP(Barèmes!$D316,Listes!$A$54:$E$60,2,FALSE))),IF(Barèmes!$E316&gt;Listes!$E$53,(Barèmes!$E316*(VLOOKUP(Barèmes!$D316,Listes!$A$54:$E$60,5,FALSE))),(Barèmes!$E316*(VLOOKUP(Barèmes!$D316,Listes!$A$54:$E$60,3,FALSE)))+(VLOOKUP(Barèmes!$D316,Listes!$A$54:$E$60,4,FALSE))))))</f>
        <v/>
      </c>
      <c r="K316" s="91" t="str">
        <f>IF($G316="","",IF($C316=Listes!$B$31,IF(Barèmes!$E316&lt;=Listes!$B$42,(Barèmes!$E316*(VLOOKUP(Barèmes!$D316,Listes!$A$43:$E$49,2,FALSE))),IF(Barèmes!$E316&gt;Listes!$D$42,(Barèmes!$E316*(VLOOKUP(Barèmes!$D316,Listes!$A$43:$E$49,5,FALSE))),(Barèmes!$E316*(VLOOKUP(Barèmes!$D316,Listes!$A$43:$E$49,3,FALSE)))+(VLOOKUP(Barèmes!$D316,Listes!$A$43:$E$49,4,FALSE))))))</f>
        <v/>
      </c>
      <c r="L316" s="91" t="str">
        <f>IF($G316="","",IF($C316=Listes!$B$34,Listes!$I$31,IF($C316=Listes!$B$35,(VLOOKUP(Barèmes!$F316,Listes!$E$31:$F$36,2,FALSE)),IF($C316=Listes!$B$33,IF(Barèmes!$E316&lt;=Listes!$A$64,Barèmes!$E316*Listes!$A$65,IF(Barèmes!$E316&gt;Listes!$D$64,Barèmes!$E316*Listes!$D$65,((Barèmes!$E316*Listes!$B$65)+Listes!$C$65)))))))</f>
        <v/>
      </c>
      <c r="M316" s="92" t="str">
        <f t="shared" si="9"/>
        <v/>
      </c>
      <c r="N316" s="164"/>
    </row>
    <row r="317" spans="1:14" ht="20.100000000000001" customHeight="1" x14ac:dyDescent="0.25">
      <c r="A317" s="38">
        <v>312</v>
      </c>
      <c r="B317" s="135"/>
      <c r="C317" s="135"/>
      <c r="D317" s="135"/>
      <c r="E317" s="135"/>
      <c r="F317" s="135"/>
      <c r="G317" s="111" t="str">
        <f>IF(C317="","",IF(C317="","",(VLOOKUP(C317,Listes!$B$31:$C$35,2,FALSE))))</f>
        <v/>
      </c>
      <c r="H317" s="135" t="str">
        <f t="shared" si="8"/>
        <v/>
      </c>
      <c r="I317" s="92" t="str">
        <f>IF(G317="","",IF(G317="","",(VLOOKUP(G317,Listes!$C$31:$D$35,2,FALSE))))</f>
        <v/>
      </c>
      <c r="J317" s="91" t="str">
        <f>IF($G317="","",IF($C317=Listes!$B$32,IF(Barèmes!$E317&lt;=Listes!$B$53,(Barèmes!$E317*(VLOOKUP(Barèmes!$D317,Listes!$A$54:$E$60,2,FALSE))),IF(Barèmes!$E317&gt;Listes!$E$53,(Barèmes!$E317*(VLOOKUP(Barèmes!$D317,Listes!$A$54:$E$60,5,FALSE))),(Barèmes!$E317*(VLOOKUP(Barèmes!$D317,Listes!$A$54:$E$60,3,FALSE)))+(VLOOKUP(Barèmes!$D317,Listes!$A$54:$E$60,4,FALSE))))))</f>
        <v/>
      </c>
      <c r="K317" s="91" t="str">
        <f>IF($G317="","",IF($C317=Listes!$B$31,IF(Barèmes!$E317&lt;=Listes!$B$42,(Barèmes!$E317*(VLOOKUP(Barèmes!$D317,Listes!$A$43:$E$49,2,FALSE))),IF(Barèmes!$E317&gt;Listes!$D$42,(Barèmes!$E317*(VLOOKUP(Barèmes!$D317,Listes!$A$43:$E$49,5,FALSE))),(Barèmes!$E317*(VLOOKUP(Barèmes!$D317,Listes!$A$43:$E$49,3,FALSE)))+(VLOOKUP(Barèmes!$D317,Listes!$A$43:$E$49,4,FALSE))))))</f>
        <v/>
      </c>
      <c r="L317" s="91" t="str">
        <f>IF($G317="","",IF($C317=Listes!$B$34,Listes!$I$31,IF($C317=Listes!$B$35,(VLOOKUP(Barèmes!$F317,Listes!$E$31:$F$36,2,FALSE)),IF($C317=Listes!$B$33,IF(Barèmes!$E317&lt;=Listes!$A$64,Barèmes!$E317*Listes!$A$65,IF(Barèmes!$E317&gt;Listes!$D$64,Barèmes!$E317*Listes!$D$65,((Barèmes!$E317*Listes!$B$65)+Listes!$C$65)))))))</f>
        <v/>
      </c>
      <c r="M317" s="92" t="str">
        <f t="shared" si="9"/>
        <v/>
      </c>
      <c r="N317" s="164"/>
    </row>
    <row r="318" spans="1:14" ht="20.100000000000001" customHeight="1" x14ac:dyDescent="0.25">
      <c r="A318" s="38">
        <v>313</v>
      </c>
      <c r="B318" s="135"/>
      <c r="C318" s="135"/>
      <c r="D318" s="135"/>
      <c r="E318" s="135"/>
      <c r="F318" s="135"/>
      <c r="G318" s="111" t="str">
        <f>IF(C318="","",IF(C318="","",(VLOOKUP(C318,Listes!$B$31:$C$35,2,FALSE))))</f>
        <v/>
      </c>
      <c r="H318" s="135" t="str">
        <f t="shared" si="8"/>
        <v/>
      </c>
      <c r="I318" s="92" t="str">
        <f>IF(G318="","",IF(G318="","",(VLOOKUP(G318,Listes!$C$31:$D$35,2,FALSE))))</f>
        <v/>
      </c>
      <c r="J318" s="91" t="str">
        <f>IF($G318="","",IF($C318=Listes!$B$32,IF(Barèmes!$E318&lt;=Listes!$B$53,(Barèmes!$E318*(VLOOKUP(Barèmes!$D318,Listes!$A$54:$E$60,2,FALSE))),IF(Barèmes!$E318&gt;Listes!$E$53,(Barèmes!$E318*(VLOOKUP(Barèmes!$D318,Listes!$A$54:$E$60,5,FALSE))),(Barèmes!$E318*(VLOOKUP(Barèmes!$D318,Listes!$A$54:$E$60,3,FALSE)))+(VLOOKUP(Barèmes!$D318,Listes!$A$54:$E$60,4,FALSE))))))</f>
        <v/>
      </c>
      <c r="K318" s="91" t="str">
        <f>IF($G318="","",IF($C318=Listes!$B$31,IF(Barèmes!$E318&lt;=Listes!$B$42,(Barèmes!$E318*(VLOOKUP(Barèmes!$D318,Listes!$A$43:$E$49,2,FALSE))),IF(Barèmes!$E318&gt;Listes!$D$42,(Barèmes!$E318*(VLOOKUP(Barèmes!$D318,Listes!$A$43:$E$49,5,FALSE))),(Barèmes!$E318*(VLOOKUP(Barèmes!$D318,Listes!$A$43:$E$49,3,FALSE)))+(VLOOKUP(Barèmes!$D318,Listes!$A$43:$E$49,4,FALSE))))))</f>
        <v/>
      </c>
      <c r="L318" s="91" t="str">
        <f>IF($G318="","",IF($C318=Listes!$B$34,Listes!$I$31,IF($C318=Listes!$B$35,(VLOOKUP(Barèmes!$F318,Listes!$E$31:$F$36,2,FALSE)),IF($C318=Listes!$B$33,IF(Barèmes!$E318&lt;=Listes!$A$64,Barèmes!$E318*Listes!$A$65,IF(Barèmes!$E318&gt;Listes!$D$64,Barèmes!$E318*Listes!$D$65,((Barèmes!$E318*Listes!$B$65)+Listes!$C$65)))))))</f>
        <v/>
      </c>
      <c r="M318" s="92" t="str">
        <f t="shared" si="9"/>
        <v/>
      </c>
      <c r="N318" s="164"/>
    </row>
    <row r="319" spans="1:14" ht="20.100000000000001" customHeight="1" x14ac:dyDescent="0.25">
      <c r="A319" s="38">
        <v>314</v>
      </c>
      <c r="B319" s="135"/>
      <c r="C319" s="135"/>
      <c r="D319" s="135"/>
      <c r="E319" s="135"/>
      <c r="F319" s="135"/>
      <c r="G319" s="111" t="str">
        <f>IF(C319="","",IF(C319="","",(VLOOKUP(C319,Listes!$B$31:$C$35,2,FALSE))))</f>
        <v/>
      </c>
      <c r="H319" s="135" t="str">
        <f t="shared" si="8"/>
        <v/>
      </c>
      <c r="I319" s="92" t="str">
        <f>IF(G319="","",IF(G319="","",(VLOOKUP(G319,Listes!$C$31:$D$35,2,FALSE))))</f>
        <v/>
      </c>
      <c r="J319" s="91" t="str">
        <f>IF($G319="","",IF($C319=Listes!$B$32,IF(Barèmes!$E319&lt;=Listes!$B$53,(Barèmes!$E319*(VLOOKUP(Barèmes!$D319,Listes!$A$54:$E$60,2,FALSE))),IF(Barèmes!$E319&gt;Listes!$E$53,(Barèmes!$E319*(VLOOKUP(Barèmes!$D319,Listes!$A$54:$E$60,5,FALSE))),(Barèmes!$E319*(VLOOKUP(Barèmes!$D319,Listes!$A$54:$E$60,3,FALSE)))+(VLOOKUP(Barèmes!$D319,Listes!$A$54:$E$60,4,FALSE))))))</f>
        <v/>
      </c>
      <c r="K319" s="91" t="str">
        <f>IF($G319="","",IF($C319=Listes!$B$31,IF(Barèmes!$E319&lt;=Listes!$B$42,(Barèmes!$E319*(VLOOKUP(Barèmes!$D319,Listes!$A$43:$E$49,2,FALSE))),IF(Barèmes!$E319&gt;Listes!$D$42,(Barèmes!$E319*(VLOOKUP(Barèmes!$D319,Listes!$A$43:$E$49,5,FALSE))),(Barèmes!$E319*(VLOOKUP(Barèmes!$D319,Listes!$A$43:$E$49,3,FALSE)))+(VLOOKUP(Barèmes!$D319,Listes!$A$43:$E$49,4,FALSE))))))</f>
        <v/>
      </c>
      <c r="L319" s="91" t="str">
        <f>IF($G319="","",IF($C319=Listes!$B$34,Listes!$I$31,IF($C319=Listes!$B$35,(VLOOKUP(Barèmes!$F319,Listes!$E$31:$F$36,2,FALSE)),IF($C319=Listes!$B$33,IF(Barèmes!$E319&lt;=Listes!$A$64,Barèmes!$E319*Listes!$A$65,IF(Barèmes!$E319&gt;Listes!$D$64,Barèmes!$E319*Listes!$D$65,((Barèmes!$E319*Listes!$B$65)+Listes!$C$65)))))))</f>
        <v/>
      </c>
      <c r="M319" s="92" t="str">
        <f t="shared" si="9"/>
        <v/>
      </c>
      <c r="N319" s="164"/>
    </row>
    <row r="320" spans="1:14" ht="20.100000000000001" customHeight="1" x14ac:dyDescent="0.25">
      <c r="A320" s="38">
        <v>315</v>
      </c>
      <c r="B320" s="135"/>
      <c r="C320" s="135"/>
      <c r="D320" s="135"/>
      <c r="E320" s="135"/>
      <c r="F320" s="135"/>
      <c r="G320" s="111" t="str">
        <f>IF(C320="","",IF(C320="","",(VLOOKUP(C320,Listes!$B$31:$C$35,2,FALSE))))</f>
        <v/>
      </c>
      <c r="H320" s="135" t="str">
        <f t="shared" si="8"/>
        <v/>
      </c>
      <c r="I320" s="92" t="str">
        <f>IF(G320="","",IF(G320="","",(VLOOKUP(G320,Listes!$C$31:$D$35,2,FALSE))))</f>
        <v/>
      </c>
      <c r="J320" s="91" t="str">
        <f>IF($G320="","",IF($C320=Listes!$B$32,IF(Barèmes!$E320&lt;=Listes!$B$53,(Barèmes!$E320*(VLOOKUP(Barèmes!$D320,Listes!$A$54:$E$60,2,FALSE))),IF(Barèmes!$E320&gt;Listes!$E$53,(Barèmes!$E320*(VLOOKUP(Barèmes!$D320,Listes!$A$54:$E$60,5,FALSE))),(Barèmes!$E320*(VLOOKUP(Barèmes!$D320,Listes!$A$54:$E$60,3,FALSE)))+(VLOOKUP(Barèmes!$D320,Listes!$A$54:$E$60,4,FALSE))))))</f>
        <v/>
      </c>
      <c r="K320" s="91" t="str">
        <f>IF($G320="","",IF($C320=Listes!$B$31,IF(Barèmes!$E320&lt;=Listes!$B$42,(Barèmes!$E320*(VLOOKUP(Barèmes!$D320,Listes!$A$43:$E$49,2,FALSE))),IF(Barèmes!$E320&gt;Listes!$D$42,(Barèmes!$E320*(VLOOKUP(Barèmes!$D320,Listes!$A$43:$E$49,5,FALSE))),(Barèmes!$E320*(VLOOKUP(Barèmes!$D320,Listes!$A$43:$E$49,3,FALSE)))+(VLOOKUP(Barèmes!$D320,Listes!$A$43:$E$49,4,FALSE))))))</f>
        <v/>
      </c>
      <c r="L320" s="91" t="str">
        <f>IF($G320="","",IF($C320=Listes!$B$34,Listes!$I$31,IF($C320=Listes!$B$35,(VLOOKUP(Barèmes!$F320,Listes!$E$31:$F$36,2,FALSE)),IF($C320=Listes!$B$33,IF(Barèmes!$E320&lt;=Listes!$A$64,Barèmes!$E320*Listes!$A$65,IF(Barèmes!$E320&gt;Listes!$D$64,Barèmes!$E320*Listes!$D$65,((Barèmes!$E320*Listes!$B$65)+Listes!$C$65)))))))</f>
        <v/>
      </c>
      <c r="M320" s="92" t="str">
        <f t="shared" si="9"/>
        <v/>
      </c>
      <c r="N320" s="164"/>
    </row>
    <row r="321" spans="1:14" ht="20.100000000000001" customHeight="1" x14ac:dyDescent="0.25">
      <c r="A321" s="38">
        <v>316</v>
      </c>
      <c r="B321" s="135"/>
      <c r="C321" s="135"/>
      <c r="D321" s="135"/>
      <c r="E321" s="135"/>
      <c r="F321" s="135"/>
      <c r="G321" s="111" t="str">
        <f>IF(C321="","",IF(C321="","",(VLOOKUP(C321,Listes!$B$31:$C$35,2,FALSE))))</f>
        <v/>
      </c>
      <c r="H321" s="135" t="str">
        <f t="shared" si="8"/>
        <v/>
      </c>
      <c r="I321" s="92" t="str">
        <f>IF(G321="","",IF(G321="","",(VLOOKUP(G321,Listes!$C$31:$D$35,2,FALSE))))</f>
        <v/>
      </c>
      <c r="J321" s="91" t="str">
        <f>IF($G321="","",IF($C321=Listes!$B$32,IF(Barèmes!$E321&lt;=Listes!$B$53,(Barèmes!$E321*(VLOOKUP(Barèmes!$D321,Listes!$A$54:$E$60,2,FALSE))),IF(Barèmes!$E321&gt;Listes!$E$53,(Barèmes!$E321*(VLOOKUP(Barèmes!$D321,Listes!$A$54:$E$60,5,FALSE))),(Barèmes!$E321*(VLOOKUP(Barèmes!$D321,Listes!$A$54:$E$60,3,FALSE)))+(VLOOKUP(Barèmes!$D321,Listes!$A$54:$E$60,4,FALSE))))))</f>
        <v/>
      </c>
      <c r="K321" s="91" t="str">
        <f>IF($G321="","",IF($C321=Listes!$B$31,IF(Barèmes!$E321&lt;=Listes!$B$42,(Barèmes!$E321*(VLOOKUP(Barèmes!$D321,Listes!$A$43:$E$49,2,FALSE))),IF(Barèmes!$E321&gt;Listes!$D$42,(Barèmes!$E321*(VLOOKUP(Barèmes!$D321,Listes!$A$43:$E$49,5,FALSE))),(Barèmes!$E321*(VLOOKUP(Barèmes!$D321,Listes!$A$43:$E$49,3,FALSE)))+(VLOOKUP(Barèmes!$D321,Listes!$A$43:$E$49,4,FALSE))))))</f>
        <v/>
      </c>
      <c r="L321" s="91" t="str">
        <f>IF($G321="","",IF($C321=Listes!$B$34,Listes!$I$31,IF($C321=Listes!$B$35,(VLOOKUP(Barèmes!$F321,Listes!$E$31:$F$36,2,FALSE)),IF($C321=Listes!$B$33,IF(Barèmes!$E321&lt;=Listes!$A$64,Barèmes!$E321*Listes!$A$65,IF(Barèmes!$E321&gt;Listes!$D$64,Barèmes!$E321*Listes!$D$65,((Barèmes!$E321*Listes!$B$65)+Listes!$C$65)))))))</f>
        <v/>
      </c>
      <c r="M321" s="92" t="str">
        <f t="shared" si="9"/>
        <v/>
      </c>
      <c r="N321" s="164"/>
    </row>
    <row r="322" spans="1:14" ht="20.100000000000001" customHeight="1" x14ac:dyDescent="0.25">
      <c r="A322" s="38">
        <v>317</v>
      </c>
      <c r="B322" s="135"/>
      <c r="C322" s="135"/>
      <c r="D322" s="135"/>
      <c r="E322" s="135"/>
      <c r="F322" s="135"/>
      <c r="G322" s="111" t="str">
        <f>IF(C322="","",IF(C322="","",(VLOOKUP(C322,Listes!$B$31:$C$35,2,FALSE))))</f>
        <v/>
      </c>
      <c r="H322" s="135" t="str">
        <f t="shared" si="8"/>
        <v/>
      </c>
      <c r="I322" s="92" t="str">
        <f>IF(G322="","",IF(G322="","",(VLOOKUP(G322,Listes!$C$31:$D$35,2,FALSE))))</f>
        <v/>
      </c>
      <c r="J322" s="91" t="str">
        <f>IF($G322="","",IF($C322=Listes!$B$32,IF(Barèmes!$E322&lt;=Listes!$B$53,(Barèmes!$E322*(VLOOKUP(Barèmes!$D322,Listes!$A$54:$E$60,2,FALSE))),IF(Barèmes!$E322&gt;Listes!$E$53,(Barèmes!$E322*(VLOOKUP(Barèmes!$D322,Listes!$A$54:$E$60,5,FALSE))),(Barèmes!$E322*(VLOOKUP(Barèmes!$D322,Listes!$A$54:$E$60,3,FALSE)))+(VLOOKUP(Barèmes!$D322,Listes!$A$54:$E$60,4,FALSE))))))</f>
        <v/>
      </c>
      <c r="K322" s="91" t="str">
        <f>IF($G322="","",IF($C322=Listes!$B$31,IF(Barèmes!$E322&lt;=Listes!$B$42,(Barèmes!$E322*(VLOOKUP(Barèmes!$D322,Listes!$A$43:$E$49,2,FALSE))),IF(Barèmes!$E322&gt;Listes!$D$42,(Barèmes!$E322*(VLOOKUP(Barèmes!$D322,Listes!$A$43:$E$49,5,FALSE))),(Barèmes!$E322*(VLOOKUP(Barèmes!$D322,Listes!$A$43:$E$49,3,FALSE)))+(VLOOKUP(Barèmes!$D322,Listes!$A$43:$E$49,4,FALSE))))))</f>
        <v/>
      </c>
      <c r="L322" s="91" t="str">
        <f>IF($G322="","",IF($C322=Listes!$B$34,Listes!$I$31,IF($C322=Listes!$B$35,(VLOOKUP(Barèmes!$F322,Listes!$E$31:$F$36,2,FALSE)),IF($C322=Listes!$B$33,IF(Barèmes!$E322&lt;=Listes!$A$64,Barèmes!$E322*Listes!$A$65,IF(Barèmes!$E322&gt;Listes!$D$64,Barèmes!$E322*Listes!$D$65,((Barèmes!$E322*Listes!$B$65)+Listes!$C$65)))))))</f>
        <v/>
      </c>
      <c r="M322" s="92" t="str">
        <f t="shared" si="9"/>
        <v/>
      </c>
      <c r="N322" s="164"/>
    </row>
    <row r="323" spans="1:14" ht="20.100000000000001" customHeight="1" x14ac:dyDescent="0.25">
      <c r="A323" s="38">
        <v>318</v>
      </c>
      <c r="B323" s="135"/>
      <c r="C323" s="135"/>
      <c r="D323" s="135"/>
      <c r="E323" s="135"/>
      <c r="F323" s="135"/>
      <c r="G323" s="111" t="str">
        <f>IF(C323="","",IF(C323="","",(VLOOKUP(C323,Listes!$B$31:$C$35,2,FALSE))))</f>
        <v/>
      </c>
      <c r="H323" s="135" t="str">
        <f t="shared" si="8"/>
        <v/>
      </c>
      <c r="I323" s="92" t="str">
        <f>IF(G323="","",IF(G323="","",(VLOOKUP(G323,Listes!$C$31:$D$35,2,FALSE))))</f>
        <v/>
      </c>
      <c r="J323" s="91" t="str">
        <f>IF($G323="","",IF($C323=Listes!$B$32,IF(Barèmes!$E323&lt;=Listes!$B$53,(Barèmes!$E323*(VLOOKUP(Barèmes!$D323,Listes!$A$54:$E$60,2,FALSE))),IF(Barèmes!$E323&gt;Listes!$E$53,(Barèmes!$E323*(VLOOKUP(Barèmes!$D323,Listes!$A$54:$E$60,5,FALSE))),(Barèmes!$E323*(VLOOKUP(Barèmes!$D323,Listes!$A$54:$E$60,3,FALSE)))+(VLOOKUP(Barèmes!$D323,Listes!$A$54:$E$60,4,FALSE))))))</f>
        <v/>
      </c>
      <c r="K323" s="91" t="str">
        <f>IF($G323="","",IF($C323=Listes!$B$31,IF(Barèmes!$E323&lt;=Listes!$B$42,(Barèmes!$E323*(VLOOKUP(Barèmes!$D323,Listes!$A$43:$E$49,2,FALSE))),IF(Barèmes!$E323&gt;Listes!$D$42,(Barèmes!$E323*(VLOOKUP(Barèmes!$D323,Listes!$A$43:$E$49,5,FALSE))),(Barèmes!$E323*(VLOOKUP(Barèmes!$D323,Listes!$A$43:$E$49,3,FALSE)))+(VLOOKUP(Barèmes!$D323,Listes!$A$43:$E$49,4,FALSE))))))</f>
        <v/>
      </c>
      <c r="L323" s="91" t="str">
        <f>IF($G323="","",IF($C323=Listes!$B$34,Listes!$I$31,IF($C323=Listes!$B$35,(VLOOKUP(Barèmes!$F323,Listes!$E$31:$F$36,2,FALSE)),IF($C323=Listes!$B$33,IF(Barèmes!$E323&lt;=Listes!$A$64,Barèmes!$E323*Listes!$A$65,IF(Barèmes!$E323&gt;Listes!$D$64,Barèmes!$E323*Listes!$D$65,((Barèmes!$E323*Listes!$B$65)+Listes!$C$65)))))))</f>
        <v/>
      </c>
      <c r="M323" s="92" t="str">
        <f t="shared" si="9"/>
        <v/>
      </c>
      <c r="N323" s="164"/>
    </row>
    <row r="324" spans="1:14" ht="20.100000000000001" customHeight="1" x14ac:dyDescent="0.25">
      <c r="A324" s="38">
        <v>319</v>
      </c>
      <c r="B324" s="135"/>
      <c r="C324" s="135"/>
      <c r="D324" s="135"/>
      <c r="E324" s="135"/>
      <c r="F324" s="135"/>
      <c r="G324" s="111" t="str">
        <f>IF(C324="","",IF(C324="","",(VLOOKUP(C324,Listes!$B$31:$C$35,2,FALSE))))</f>
        <v/>
      </c>
      <c r="H324" s="135" t="str">
        <f t="shared" si="8"/>
        <v/>
      </c>
      <c r="I324" s="92" t="str">
        <f>IF(G324="","",IF(G324="","",(VLOOKUP(G324,Listes!$C$31:$D$35,2,FALSE))))</f>
        <v/>
      </c>
      <c r="J324" s="91" t="str">
        <f>IF($G324="","",IF($C324=Listes!$B$32,IF(Barèmes!$E324&lt;=Listes!$B$53,(Barèmes!$E324*(VLOOKUP(Barèmes!$D324,Listes!$A$54:$E$60,2,FALSE))),IF(Barèmes!$E324&gt;Listes!$E$53,(Barèmes!$E324*(VLOOKUP(Barèmes!$D324,Listes!$A$54:$E$60,5,FALSE))),(Barèmes!$E324*(VLOOKUP(Barèmes!$D324,Listes!$A$54:$E$60,3,FALSE)))+(VLOOKUP(Barèmes!$D324,Listes!$A$54:$E$60,4,FALSE))))))</f>
        <v/>
      </c>
      <c r="K324" s="91" t="str">
        <f>IF($G324="","",IF($C324=Listes!$B$31,IF(Barèmes!$E324&lt;=Listes!$B$42,(Barèmes!$E324*(VLOOKUP(Barèmes!$D324,Listes!$A$43:$E$49,2,FALSE))),IF(Barèmes!$E324&gt;Listes!$D$42,(Barèmes!$E324*(VLOOKUP(Barèmes!$D324,Listes!$A$43:$E$49,5,FALSE))),(Barèmes!$E324*(VLOOKUP(Barèmes!$D324,Listes!$A$43:$E$49,3,FALSE)))+(VLOOKUP(Barèmes!$D324,Listes!$A$43:$E$49,4,FALSE))))))</f>
        <v/>
      </c>
      <c r="L324" s="91" t="str">
        <f>IF($G324="","",IF($C324=Listes!$B$34,Listes!$I$31,IF($C324=Listes!$B$35,(VLOOKUP(Barèmes!$F324,Listes!$E$31:$F$36,2,FALSE)),IF($C324=Listes!$B$33,IF(Barèmes!$E324&lt;=Listes!$A$64,Barèmes!$E324*Listes!$A$65,IF(Barèmes!$E324&gt;Listes!$D$64,Barèmes!$E324*Listes!$D$65,((Barèmes!$E324*Listes!$B$65)+Listes!$C$65)))))))</f>
        <v/>
      </c>
      <c r="M324" s="92" t="str">
        <f t="shared" si="9"/>
        <v/>
      </c>
      <c r="N324" s="164"/>
    </row>
    <row r="325" spans="1:14" ht="20.100000000000001" customHeight="1" x14ac:dyDescent="0.25">
      <c r="A325" s="38">
        <v>320</v>
      </c>
      <c r="B325" s="135"/>
      <c r="C325" s="135"/>
      <c r="D325" s="135"/>
      <c r="E325" s="135"/>
      <c r="F325" s="135"/>
      <c r="G325" s="111" t="str">
        <f>IF(C325="","",IF(C325="","",(VLOOKUP(C325,Listes!$B$31:$C$35,2,FALSE))))</f>
        <v/>
      </c>
      <c r="H325" s="135" t="str">
        <f t="shared" si="8"/>
        <v/>
      </c>
      <c r="I325" s="92" t="str">
        <f>IF(G325="","",IF(G325="","",(VLOOKUP(G325,Listes!$C$31:$D$35,2,FALSE))))</f>
        <v/>
      </c>
      <c r="J325" s="91" t="str">
        <f>IF($G325="","",IF($C325=Listes!$B$32,IF(Barèmes!$E325&lt;=Listes!$B$53,(Barèmes!$E325*(VLOOKUP(Barèmes!$D325,Listes!$A$54:$E$60,2,FALSE))),IF(Barèmes!$E325&gt;Listes!$E$53,(Barèmes!$E325*(VLOOKUP(Barèmes!$D325,Listes!$A$54:$E$60,5,FALSE))),(Barèmes!$E325*(VLOOKUP(Barèmes!$D325,Listes!$A$54:$E$60,3,FALSE)))+(VLOOKUP(Barèmes!$D325,Listes!$A$54:$E$60,4,FALSE))))))</f>
        <v/>
      </c>
      <c r="K325" s="91" t="str">
        <f>IF($G325="","",IF($C325=Listes!$B$31,IF(Barèmes!$E325&lt;=Listes!$B$42,(Barèmes!$E325*(VLOOKUP(Barèmes!$D325,Listes!$A$43:$E$49,2,FALSE))),IF(Barèmes!$E325&gt;Listes!$D$42,(Barèmes!$E325*(VLOOKUP(Barèmes!$D325,Listes!$A$43:$E$49,5,FALSE))),(Barèmes!$E325*(VLOOKUP(Barèmes!$D325,Listes!$A$43:$E$49,3,FALSE)))+(VLOOKUP(Barèmes!$D325,Listes!$A$43:$E$49,4,FALSE))))))</f>
        <v/>
      </c>
      <c r="L325" s="91" t="str">
        <f>IF($G325="","",IF($C325=Listes!$B$34,Listes!$I$31,IF($C325=Listes!$B$35,(VLOOKUP(Barèmes!$F325,Listes!$E$31:$F$36,2,FALSE)),IF($C325=Listes!$B$33,IF(Barèmes!$E325&lt;=Listes!$A$64,Barèmes!$E325*Listes!$A$65,IF(Barèmes!$E325&gt;Listes!$D$64,Barèmes!$E325*Listes!$D$65,((Barèmes!$E325*Listes!$B$65)+Listes!$C$65)))))))</f>
        <v/>
      </c>
      <c r="M325" s="92" t="str">
        <f t="shared" si="9"/>
        <v/>
      </c>
      <c r="N325" s="164"/>
    </row>
    <row r="326" spans="1:14" ht="20.100000000000001" customHeight="1" x14ac:dyDescent="0.25">
      <c r="A326" s="38">
        <v>321</v>
      </c>
      <c r="B326" s="135"/>
      <c r="C326" s="135"/>
      <c r="D326" s="135"/>
      <c r="E326" s="135"/>
      <c r="F326" s="135"/>
      <c r="G326" s="111" t="str">
        <f>IF(C326="","",IF(C326="","",(VLOOKUP(C326,Listes!$B$31:$C$35,2,FALSE))))</f>
        <v/>
      </c>
      <c r="H326" s="135" t="str">
        <f t="shared" si="8"/>
        <v/>
      </c>
      <c r="I326" s="92" t="str">
        <f>IF(G326="","",IF(G326="","",(VLOOKUP(G326,Listes!$C$31:$D$35,2,FALSE))))</f>
        <v/>
      </c>
      <c r="J326" s="91" t="str">
        <f>IF($G326="","",IF($C326=Listes!$B$32,IF(Barèmes!$E326&lt;=Listes!$B$53,(Barèmes!$E326*(VLOOKUP(Barèmes!$D326,Listes!$A$54:$E$60,2,FALSE))),IF(Barèmes!$E326&gt;Listes!$E$53,(Barèmes!$E326*(VLOOKUP(Barèmes!$D326,Listes!$A$54:$E$60,5,FALSE))),(Barèmes!$E326*(VLOOKUP(Barèmes!$D326,Listes!$A$54:$E$60,3,FALSE)))+(VLOOKUP(Barèmes!$D326,Listes!$A$54:$E$60,4,FALSE))))))</f>
        <v/>
      </c>
      <c r="K326" s="91" t="str">
        <f>IF($G326="","",IF($C326=Listes!$B$31,IF(Barèmes!$E326&lt;=Listes!$B$42,(Barèmes!$E326*(VLOOKUP(Barèmes!$D326,Listes!$A$43:$E$49,2,FALSE))),IF(Barèmes!$E326&gt;Listes!$D$42,(Barèmes!$E326*(VLOOKUP(Barèmes!$D326,Listes!$A$43:$E$49,5,FALSE))),(Barèmes!$E326*(VLOOKUP(Barèmes!$D326,Listes!$A$43:$E$49,3,FALSE)))+(VLOOKUP(Barèmes!$D326,Listes!$A$43:$E$49,4,FALSE))))))</f>
        <v/>
      </c>
      <c r="L326" s="91" t="str">
        <f>IF($G326="","",IF($C326=Listes!$B$34,Listes!$I$31,IF($C326=Listes!$B$35,(VLOOKUP(Barèmes!$F326,Listes!$E$31:$F$36,2,FALSE)),IF($C326=Listes!$B$33,IF(Barèmes!$E326&lt;=Listes!$A$64,Barèmes!$E326*Listes!$A$65,IF(Barèmes!$E326&gt;Listes!$D$64,Barèmes!$E326*Listes!$D$65,((Barèmes!$E326*Listes!$B$65)+Listes!$C$65)))))))</f>
        <v/>
      </c>
      <c r="M326" s="92" t="str">
        <f t="shared" si="9"/>
        <v/>
      </c>
      <c r="N326" s="164"/>
    </row>
    <row r="327" spans="1:14" ht="20.100000000000001" customHeight="1" x14ac:dyDescent="0.25">
      <c r="A327" s="38">
        <v>322</v>
      </c>
      <c r="B327" s="135"/>
      <c r="C327" s="135"/>
      <c r="D327" s="135"/>
      <c r="E327" s="135"/>
      <c r="F327" s="135"/>
      <c r="G327" s="111" t="str">
        <f>IF(C327="","",IF(C327="","",(VLOOKUP(C327,Listes!$B$31:$C$35,2,FALSE))))</f>
        <v/>
      </c>
      <c r="H327" s="135" t="str">
        <f t="shared" ref="H327:H390" si="10">IF(G327="Frais de déplacement (barèmes kilométriques) ",1,"")</f>
        <v/>
      </c>
      <c r="I327" s="92" t="str">
        <f>IF(G327="","",IF(G327="","",(VLOOKUP(G327,Listes!$C$31:$D$35,2,FALSE))))</f>
        <v/>
      </c>
      <c r="J327" s="91" t="str">
        <f>IF($G327="","",IF($C327=Listes!$B$32,IF(Barèmes!$E327&lt;=Listes!$B$53,(Barèmes!$E327*(VLOOKUP(Barèmes!$D327,Listes!$A$54:$E$60,2,FALSE))),IF(Barèmes!$E327&gt;Listes!$E$53,(Barèmes!$E327*(VLOOKUP(Barèmes!$D327,Listes!$A$54:$E$60,5,FALSE))),(Barèmes!$E327*(VLOOKUP(Barèmes!$D327,Listes!$A$54:$E$60,3,FALSE)))+(VLOOKUP(Barèmes!$D327,Listes!$A$54:$E$60,4,FALSE))))))</f>
        <v/>
      </c>
      <c r="K327" s="91" t="str">
        <f>IF($G327="","",IF($C327=Listes!$B$31,IF(Barèmes!$E327&lt;=Listes!$B$42,(Barèmes!$E327*(VLOOKUP(Barèmes!$D327,Listes!$A$43:$E$49,2,FALSE))),IF(Barèmes!$E327&gt;Listes!$D$42,(Barèmes!$E327*(VLOOKUP(Barèmes!$D327,Listes!$A$43:$E$49,5,FALSE))),(Barèmes!$E327*(VLOOKUP(Barèmes!$D327,Listes!$A$43:$E$49,3,FALSE)))+(VLOOKUP(Barèmes!$D327,Listes!$A$43:$E$49,4,FALSE))))))</f>
        <v/>
      </c>
      <c r="L327" s="91" t="str">
        <f>IF($G327="","",IF($C327=Listes!$B$34,Listes!$I$31,IF($C327=Listes!$B$35,(VLOOKUP(Barèmes!$F327,Listes!$E$31:$F$36,2,FALSE)),IF($C327=Listes!$B$33,IF(Barèmes!$E327&lt;=Listes!$A$64,Barèmes!$E327*Listes!$A$65,IF(Barèmes!$E327&gt;Listes!$D$64,Barèmes!$E327*Listes!$D$65,((Barèmes!$E327*Listes!$B$65)+Listes!$C$65)))))))</f>
        <v/>
      </c>
      <c r="M327" s="92" t="str">
        <f t="shared" ref="M327:M390" si="11">IF($H327="","",($L327+$K327+$J327)*$H327)</f>
        <v/>
      </c>
      <c r="N327" s="164"/>
    </row>
    <row r="328" spans="1:14" ht="20.100000000000001" customHeight="1" x14ac:dyDescent="0.25">
      <c r="A328" s="38">
        <v>323</v>
      </c>
      <c r="B328" s="135"/>
      <c r="C328" s="135"/>
      <c r="D328" s="135"/>
      <c r="E328" s="135"/>
      <c r="F328" s="135"/>
      <c r="G328" s="111" t="str">
        <f>IF(C328="","",IF(C328="","",(VLOOKUP(C328,Listes!$B$31:$C$35,2,FALSE))))</f>
        <v/>
      </c>
      <c r="H328" s="135" t="str">
        <f t="shared" si="10"/>
        <v/>
      </c>
      <c r="I328" s="92" t="str">
        <f>IF(G328="","",IF(G328="","",(VLOOKUP(G328,Listes!$C$31:$D$35,2,FALSE))))</f>
        <v/>
      </c>
      <c r="J328" s="91" t="str">
        <f>IF($G328="","",IF($C328=Listes!$B$32,IF(Barèmes!$E328&lt;=Listes!$B$53,(Barèmes!$E328*(VLOOKUP(Barèmes!$D328,Listes!$A$54:$E$60,2,FALSE))),IF(Barèmes!$E328&gt;Listes!$E$53,(Barèmes!$E328*(VLOOKUP(Barèmes!$D328,Listes!$A$54:$E$60,5,FALSE))),(Barèmes!$E328*(VLOOKUP(Barèmes!$D328,Listes!$A$54:$E$60,3,FALSE)))+(VLOOKUP(Barèmes!$D328,Listes!$A$54:$E$60,4,FALSE))))))</f>
        <v/>
      </c>
      <c r="K328" s="91" t="str">
        <f>IF($G328="","",IF($C328=Listes!$B$31,IF(Barèmes!$E328&lt;=Listes!$B$42,(Barèmes!$E328*(VLOOKUP(Barèmes!$D328,Listes!$A$43:$E$49,2,FALSE))),IF(Barèmes!$E328&gt;Listes!$D$42,(Barèmes!$E328*(VLOOKUP(Barèmes!$D328,Listes!$A$43:$E$49,5,FALSE))),(Barèmes!$E328*(VLOOKUP(Barèmes!$D328,Listes!$A$43:$E$49,3,FALSE)))+(VLOOKUP(Barèmes!$D328,Listes!$A$43:$E$49,4,FALSE))))))</f>
        <v/>
      </c>
      <c r="L328" s="91" t="str">
        <f>IF($G328="","",IF($C328=Listes!$B$34,Listes!$I$31,IF($C328=Listes!$B$35,(VLOOKUP(Barèmes!$F328,Listes!$E$31:$F$36,2,FALSE)),IF($C328=Listes!$B$33,IF(Barèmes!$E328&lt;=Listes!$A$64,Barèmes!$E328*Listes!$A$65,IF(Barèmes!$E328&gt;Listes!$D$64,Barèmes!$E328*Listes!$D$65,((Barèmes!$E328*Listes!$B$65)+Listes!$C$65)))))))</f>
        <v/>
      </c>
      <c r="M328" s="92" t="str">
        <f t="shared" si="11"/>
        <v/>
      </c>
      <c r="N328" s="164"/>
    </row>
    <row r="329" spans="1:14" ht="20.100000000000001" customHeight="1" x14ac:dyDescent="0.25">
      <c r="A329" s="38">
        <v>324</v>
      </c>
      <c r="B329" s="135"/>
      <c r="C329" s="135"/>
      <c r="D329" s="135"/>
      <c r="E329" s="135"/>
      <c r="F329" s="135"/>
      <c r="G329" s="111" t="str">
        <f>IF(C329="","",IF(C329="","",(VLOOKUP(C329,Listes!$B$31:$C$35,2,FALSE))))</f>
        <v/>
      </c>
      <c r="H329" s="135" t="str">
        <f t="shared" si="10"/>
        <v/>
      </c>
      <c r="I329" s="92" t="str">
        <f>IF(G329="","",IF(G329="","",(VLOOKUP(G329,Listes!$C$31:$D$35,2,FALSE))))</f>
        <v/>
      </c>
      <c r="J329" s="91" t="str">
        <f>IF($G329="","",IF($C329=Listes!$B$32,IF(Barèmes!$E329&lt;=Listes!$B$53,(Barèmes!$E329*(VLOOKUP(Barèmes!$D329,Listes!$A$54:$E$60,2,FALSE))),IF(Barèmes!$E329&gt;Listes!$E$53,(Barèmes!$E329*(VLOOKUP(Barèmes!$D329,Listes!$A$54:$E$60,5,FALSE))),(Barèmes!$E329*(VLOOKUP(Barèmes!$D329,Listes!$A$54:$E$60,3,FALSE)))+(VLOOKUP(Barèmes!$D329,Listes!$A$54:$E$60,4,FALSE))))))</f>
        <v/>
      </c>
      <c r="K329" s="91" t="str">
        <f>IF($G329="","",IF($C329=Listes!$B$31,IF(Barèmes!$E329&lt;=Listes!$B$42,(Barèmes!$E329*(VLOOKUP(Barèmes!$D329,Listes!$A$43:$E$49,2,FALSE))),IF(Barèmes!$E329&gt;Listes!$D$42,(Barèmes!$E329*(VLOOKUP(Barèmes!$D329,Listes!$A$43:$E$49,5,FALSE))),(Barèmes!$E329*(VLOOKUP(Barèmes!$D329,Listes!$A$43:$E$49,3,FALSE)))+(VLOOKUP(Barèmes!$D329,Listes!$A$43:$E$49,4,FALSE))))))</f>
        <v/>
      </c>
      <c r="L329" s="91" t="str">
        <f>IF($G329="","",IF($C329=Listes!$B$34,Listes!$I$31,IF($C329=Listes!$B$35,(VLOOKUP(Barèmes!$F329,Listes!$E$31:$F$36,2,FALSE)),IF($C329=Listes!$B$33,IF(Barèmes!$E329&lt;=Listes!$A$64,Barèmes!$E329*Listes!$A$65,IF(Barèmes!$E329&gt;Listes!$D$64,Barèmes!$E329*Listes!$D$65,((Barèmes!$E329*Listes!$B$65)+Listes!$C$65)))))))</f>
        <v/>
      </c>
      <c r="M329" s="92" t="str">
        <f t="shared" si="11"/>
        <v/>
      </c>
      <c r="N329" s="164"/>
    </row>
    <row r="330" spans="1:14" ht="20.100000000000001" customHeight="1" x14ac:dyDescent="0.25">
      <c r="A330" s="38">
        <v>325</v>
      </c>
      <c r="B330" s="135"/>
      <c r="C330" s="135"/>
      <c r="D330" s="135"/>
      <c r="E330" s="135"/>
      <c r="F330" s="135"/>
      <c r="G330" s="111" t="str">
        <f>IF(C330="","",IF(C330="","",(VLOOKUP(C330,Listes!$B$31:$C$35,2,FALSE))))</f>
        <v/>
      </c>
      <c r="H330" s="135" t="str">
        <f t="shared" si="10"/>
        <v/>
      </c>
      <c r="I330" s="92" t="str">
        <f>IF(G330="","",IF(G330="","",(VLOOKUP(G330,Listes!$C$31:$D$35,2,FALSE))))</f>
        <v/>
      </c>
      <c r="J330" s="91" t="str">
        <f>IF($G330="","",IF($C330=Listes!$B$32,IF(Barèmes!$E330&lt;=Listes!$B$53,(Barèmes!$E330*(VLOOKUP(Barèmes!$D330,Listes!$A$54:$E$60,2,FALSE))),IF(Barèmes!$E330&gt;Listes!$E$53,(Barèmes!$E330*(VLOOKUP(Barèmes!$D330,Listes!$A$54:$E$60,5,FALSE))),(Barèmes!$E330*(VLOOKUP(Barèmes!$D330,Listes!$A$54:$E$60,3,FALSE)))+(VLOOKUP(Barèmes!$D330,Listes!$A$54:$E$60,4,FALSE))))))</f>
        <v/>
      </c>
      <c r="K330" s="91" t="str">
        <f>IF($G330="","",IF($C330=Listes!$B$31,IF(Barèmes!$E330&lt;=Listes!$B$42,(Barèmes!$E330*(VLOOKUP(Barèmes!$D330,Listes!$A$43:$E$49,2,FALSE))),IF(Barèmes!$E330&gt;Listes!$D$42,(Barèmes!$E330*(VLOOKUP(Barèmes!$D330,Listes!$A$43:$E$49,5,FALSE))),(Barèmes!$E330*(VLOOKUP(Barèmes!$D330,Listes!$A$43:$E$49,3,FALSE)))+(VLOOKUP(Barèmes!$D330,Listes!$A$43:$E$49,4,FALSE))))))</f>
        <v/>
      </c>
      <c r="L330" s="91" t="str">
        <f>IF($G330="","",IF($C330=Listes!$B$34,Listes!$I$31,IF($C330=Listes!$B$35,(VLOOKUP(Barèmes!$F330,Listes!$E$31:$F$36,2,FALSE)),IF($C330=Listes!$B$33,IF(Barèmes!$E330&lt;=Listes!$A$64,Barèmes!$E330*Listes!$A$65,IF(Barèmes!$E330&gt;Listes!$D$64,Barèmes!$E330*Listes!$D$65,((Barèmes!$E330*Listes!$B$65)+Listes!$C$65)))))))</f>
        <v/>
      </c>
      <c r="M330" s="92" t="str">
        <f t="shared" si="11"/>
        <v/>
      </c>
      <c r="N330" s="164"/>
    </row>
    <row r="331" spans="1:14" ht="20.100000000000001" customHeight="1" x14ac:dyDescent="0.25">
      <c r="A331" s="38">
        <v>326</v>
      </c>
      <c r="B331" s="135"/>
      <c r="C331" s="135"/>
      <c r="D331" s="135"/>
      <c r="E331" s="135"/>
      <c r="F331" s="135"/>
      <c r="G331" s="111" t="str">
        <f>IF(C331="","",IF(C331="","",(VLOOKUP(C331,Listes!$B$31:$C$35,2,FALSE))))</f>
        <v/>
      </c>
      <c r="H331" s="135" t="str">
        <f t="shared" si="10"/>
        <v/>
      </c>
      <c r="I331" s="92" t="str">
        <f>IF(G331="","",IF(G331="","",(VLOOKUP(G331,Listes!$C$31:$D$35,2,FALSE))))</f>
        <v/>
      </c>
      <c r="J331" s="91" t="str">
        <f>IF($G331="","",IF($C331=Listes!$B$32,IF(Barèmes!$E331&lt;=Listes!$B$53,(Barèmes!$E331*(VLOOKUP(Barèmes!$D331,Listes!$A$54:$E$60,2,FALSE))),IF(Barèmes!$E331&gt;Listes!$E$53,(Barèmes!$E331*(VLOOKUP(Barèmes!$D331,Listes!$A$54:$E$60,5,FALSE))),(Barèmes!$E331*(VLOOKUP(Barèmes!$D331,Listes!$A$54:$E$60,3,FALSE)))+(VLOOKUP(Barèmes!$D331,Listes!$A$54:$E$60,4,FALSE))))))</f>
        <v/>
      </c>
      <c r="K331" s="91" t="str">
        <f>IF($G331="","",IF($C331=Listes!$B$31,IF(Barèmes!$E331&lt;=Listes!$B$42,(Barèmes!$E331*(VLOOKUP(Barèmes!$D331,Listes!$A$43:$E$49,2,FALSE))),IF(Barèmes!$E331&gt;Listes!$D$42,(Barèmes!$E331*(VLOOKUP(Barèmes!$D331,Listes!$A$43:$E$49,5,FALSE))),(Barèmes!$E331*(VLOOKUP(Barèmes!$D331,Listes!$A$43:$E$49,3,FALSE)))+(VLOOKUP(Barèmes!$D331,Listes!$A$43:$E$49,4,FALSE))))))</f>
        <v/>
      </c>
      <c r="L331" s="91" t="str">
        <f>IF($G331="","",IF($C331=Listes!$B$34,Listes!$I$31,IF($C331=Listes!$B$35,(VLOOKUP(Barèmes!$F331,Listes!$E$31:$F$36,2,FALSE)),IF($C331=Listes!$B$33,IF(Barèmes!$E331&lt;=Listes!$A$64,Barèmes!$E331*Listes!$A$65,IF(Barèmes!$E331&gt;Listes!$D$64,Barèmes!$E331*Listes!$D$65,((Barèmes!$E331*Listes!$B$65)+Listes!$C$65)))))))</f>
        <v/>
      </c>
      <c r="M331" s="92" t="str">
        <f t="shared" si="11"/>
        <v/>
      </c>
      <c r="N331" s="164"/>
    </row>
    <row r="332" spans="1:14" ht="20.100000000000001" customHeight="1" x14ac:dyDescent="0.25">
      <c r="A332" s="38">
        <v>327</v>
      </c>
      <c r="B332" s="135"/>
      <c r="C332" s="135"/>
      <c r="D332" s="135"/>
      <c r="E332" s="135"/>
      <c r="F332" s="135"/>
      <c r="G332" s="111" t="str">
        <f>IF(C332="","",IF(C332="","",(VLOOKUP(C332,Listes!$B$31:$C$35,2,FALSE))))</f>
        <v/>
      </c>
      <c r="H332" s="135" t="str">
        <f t="shared" si="10"/>
        <v/>
      </c>
      <c r="I332" s="92" t="str">
        <f>IF(G332="","",IF(G332="","",(VLOOKUP(G332,Listes!$C$31:$D$35,2,FALSE))))</f>
        <v/>
      </c>
      <c r="J332" s="91" t="str">
        <f>IF($G332="","",IF($C332=Listes!$B$32,IF(Barèmes!$E332&lt;=Listes!$B$53,(Barèmes!$E332*(VLOOKUP(Barèmes!$D332,Listes!$A$54:$E$60,2,FALSE))),IF(Barèmes!$E332&gt;Listes!$E$53,(Barèmes!$E332*(VLOOKUP(Barèmes!$D332,Listes!$A$54:$E$60,5,FALSE))),(Barèmes!$E332*(VLOOKUP(Barèmes!$D332,Listes!$A$54:$E$60,3,FALSE)))+(VLOOKUP(Barèmes!$D332,Listes!$A$54:$E$60,4,FALSE))))))</f>
        <v/>
      </c>
      <c r="K332" s="91" t="str">
        <f>IF($G332="","",IF($C332=Listes!$B$31,IF(Barèmes!$E332&lt;=Listes!$B$42,(Barèmes!$E332*(VLOOKUP(Barèmes!$D332,Listes!$A$43:$E$49,2,FALSE))),IF(Barèmes!$E332&gt;Listes!$D$42,(Barèmes!$E332*(VLOOKUP(Barèmes!$D332,Listes!$A$43:$E$49,5,FALSE))),(Barèmes!$E332*(VLOOKUP(Barèmes!$D332,Listes!$A$43:$E$49,3,FALSE)))+(VLOOKUP(Barèmes!$D332,Listes!$A$43:$E$49,4,FALSE))))))</f>
        <v/>
      </c>
      <c r="L332" s="91" t="str">
        <f>IF($G332="","",IF($C332=Listes!$B$34,Listes!$I$31,IF($C332=Listes!$B$35,(VLOOKUP(Barèmes!$F332,Listes!$E$31:$F$36,2,FALSE)),IF($C332=Listes!$B$33,IF(Barèmes!$E332&lt;=Listes!$A$64,Barèmes!$E332*Listes!$A$65,IF(Barèmes!$E332&gt;Listes!$D$64,Barèmes!$E332*Listes!$D$65,((Barèmes!$E332*Listes!$B$65)+Listes!$C$65)))))))</f>
        <v/>
      </c>
      <c r="M332" s="92" t="str">
        <f t="shared" si="11"/>
        <v/>
      </c>
      <c r="N332" s="164"/>
    </row>
    <row r="333" spans="1:14" ht="20.100000000000001" customHeight="1" x14ac:dyDescent="0.25">
      <c r="A333" s="38">
        <v>328</v>
      </c>
      <c r="B333" s="135"/>
      <c r="C333" s="135"/>
      <c r="D333" s="135"/>
      <c r="E333" s="135"/>
      <c r="F333" s="135"/>
      <c r="G333" s="111" t="str">
        <f>IF(C333="","",IF(C333="","",(VLOOKUP(C333,Listes!$B$31:$C$35,2,FALSE))))</f>
        <v/>
      </c>
      <c r="H333" s="135" t="str">
        <f t="shared" si="10"/>
        <v/>
      </c>
      <c r="I333" s="92" t="str">
        <f>IF(G333="","",IF(G333="","",(VLOOKUP(G333,Listes!$C$31:$D$35,2,FALSE))))</f>
        <v/>
      </c>
      <c r="J333" s="91" t="str">
        <f>IF($G333="","",IF($C333=Listes!$B$32,IF(Barèmes!$E333&lt;=Listes!$B$53,(Barèmes!$E333*(VLOOKUP(Barèmes!$D333,Listes!$A$54:$E$60,2,FALSE))),IF(Barèmes!$E333&gt;Listes!$E$53,(Barèmes!$E333*(VLOOKUP(Barèmes!$D333,Listes!$A$54:$E$60,5,FALSE))),(Barèmes!$E333*(VLOOKUP(Barèmes!$D333,Listes!$A$54:$E$60,3,FALSE)))+(VLOOKUP(Barèmes!$D333,Listes!$A$54:$E$60,4,FALSE))))))</f>
        <v/>
      </c>
      <c r="K333" s="91" t="str">
        <f>IF($G333="","",IF($C333=Listes!$B$31,IF(Barèmes!$E333&lt;=Listes!$B$42,(Barèmes!$E333*(VLOOKUP(Barèmes!$D333,Listes!$A$43:$E$49,2,FALSE))),IF(Barèmes!$E333&gt;Listes!$D$42,(Barèmes!$E333*(VLOOKUP(Barèmes!$D333,Listes!$A$43:$E$49,5,FALSE))),(Barèmes!$E333*(VLOOKUP(Barèmes!$D333,Listes!$A$43:$E$49,3,FALSE)))+(VLOOKUP(Barèmes!$D333,Listes!$A$43:$E$49,4,FALSE))))))</f>
        <v/>
      </c>
      <c r="L333" s="91" t="str">
        <f>IF($G333="","",IF($C333=Listes!$B$34,Listes!$I$31,IF($C333=Listes!$B$35,(VLOOKUP(Barèmes!$F333,Listes!$E$31:$F$36,2,FALSE)),IF($C333=Listes!$B$33,IF(Barèmes!$E333&lt;=Listes!$A$64,Barèmes!$E333*Listes!$A$65,IF(Barèmes!$E333&gt;Listes!$D$64,Barèmes!$E333*Listes!$D$65,((Barèmes!$E333*Listes!$B$65)+Listes!$C$65)))))))</f>
        <v/>
      </c>
      <c r="M333" s="92" t="str">
        <f t="shared" si="11"/>
        <v/>
      </c>
      <c r="N333" s="164"/>
    </row>
    <row r="334" spans="1:14" ht="20.100000000000001" customHeight="1" x14ac:dyDescent="0.25">
      <c r="A334" s="38">
        <v>329</v>
      </c>
      <c r="B334" s="135"/>
      <c r="C334" s="135"/>
      <c r="D334" s="135"/>
      <c r="E334" s="135"/>
      <c r="F334" s="135"/>
      <c r="G334" s="111" t="str">
        <f>IF(C334="","",IF(C334="","",(VLOOKUP(C334,Listes!$B$31:$C$35,2,FALSE))))</f>
        <v/>
      </c>
      <c r="H334" s="135" t="str">
        <f t="shared" si="10"/>
        <v/>
      </c>
      <c r="I334" s="92" t="str">
        <f>IF(G334="","",IF(G334="","",(VLOOKUP(G334,Listes!$C$31:$D$35,2,FALSE))))</f>
        <v/>
      </c>
      <c r="J334" s="91" t="str">
        <f>IF($G334="","",IF($C334=Listes!$B$32,IF(Barèmes!$E334&lt;=Listes!$B$53,(Barèmes!$E334*(VLOOKUP(Barèmes!$D334,Listes!$A$54:$E$60,2,FALSE))),IF(Barèmes!$E334&gt;Listes!$E$53,(Barèmes!$E334*(VLOOKUP(Barèmes!$D334,Listes!$A$54:$E$60,5,FALSE))),(Barèmes!$E334*(VLOOKUP(Barèmes!$D334,Listes!$A$54:$E$60,3,FALSE)))+(VLOOKUP(Barèmes!$D334,Listes!$A$54:$E$60,4,FALSE))))))</f>
        <v/>
      </c>
      <c r="K334" s="91" t="str">
        <f>IF($G334="","",IF($C334=Listes!$B$31,IF(Barèmes!$E334&lt;=Listes!$B$42,(Barèmes!$E334*(VLOOKUP(Barèmes!$D334,Listes!$A$43:$E$49,2,FALSE))),IF(Barèmes!$E334&gt;Listes!$D$42,(Barèmes!$E334*(VLOOKUP(Barèmes!$D334,Listes!$A$43:$E$49,5,FALSE))),(Barèmes!$E334*(VLOOKUP(Barèmes!$D334,Listes!$A$43:$E$49,3,FALSE)))+(VLOOKUP(Barèmes!$D334,Listes!$A$43:$E$49,4,FALSE))))))</f>
        <v/>
      </c>
      <c r="L334" s="91" t="str">
        <f>IF($G334="","",IF($C334=Listes!$B$34,Listes!$I$31,IF($C334=Listes!$B$35,(VLOOKUP(Barèmes!$F334,Listes!$E$31:$F$36,2,FALSE)),IF($C334=Listes!$B$33,IF(Barèmes!$E334&lt;=Listes!$A$64,Barèmes!$E334*Listes!$A$65,IF(Barèmes!$E334&gt;Listes!$D$64,Barèmes!$E334*Listes!$D$65,((Barèmes!$E334*Listes!$B$65)+Listes!$C$65)))))))</f>
        <v/>
      </c>
      <c r="M334" s="92" t="str">
        <f t="shared" si="11"/>
        <v/>
      </c>
      <c r="N334" s="164"/>
    </row>
    <row r="335" spans="1:14" ht="20.100000000000001" customHeight="1" x14ac:dyDescent="0.25">
      <c r="A335" s="38">
        <v>330</v>
      </c>
      <c r="B335" s="135"/>
      <c r="C335" s="135"/>
      <c r="D335" s="135"/>
      <c r="E335" s="135"/>
      <c r="F335" s="135"/>
      <c r="G335" s="111" t="str">
        <f>IF(C335="","",IF(C335="","",(VLOOKUP(C335,Listes!$B$31:$C$35,2,FALSE))))</f>
        <v/>
      </c>
      <c r="H335" s="135" t="str">
        <f t="shared" si="10"/>
        <v/>
      </c>
      <c r="I335" s="92" t="str">
        <f>IF(G335="","",IF(G335="","",(VLOOKUP(G335,Listes!$C$31:$D$35,2,FALSE))))</f>
        <v/>
      </c>
      <c r="J335" s="91" t="str">
        <f>IF($G335="","",IF($C335=Listes!$B$32,IF(Barèmes!$E335&lt;=Listes!$B$53,(Barèmes!$E335*(VLOOKUP(Barèmes!$D335,Listes!$A$54:$E$60,2,FALSE))),IF(Barèmes!$E335&gt;Listes!$E$53,(Barèmes!$E335*(VLOOKUP(Barèmes!$D335,Listes!$A$54:$E$60,5,FALSE))),(Barèmes!$E335*(VLOOKUP(Barèmes!$D335,Listes!$A$54:$E$60,3,FALSE)))+(VLOOKUP(Barèmes!$D335,Listes!$A$54:$E$60,4,FALSE))))))</f>
        <v/>
      </c>
      <c r="K335" s="91" t="str">
        <f>IF($G335="","",IF($C335=Listes!$B$31,IF(Barèmes!$E335&lt;=Listes!$B$42,(Barèmes!$E335*(VLOOKUP(Barèmes!$D335,Listes!$A$43:$E$49,2,FALSE))),IF(Barèmes!$E335&gt;Listes!$D$42,(Barèmes!$E335*(VLOOKUP(Barèmes!$D335,Listes!$A$43:$E$49,5,FALSE))),(Barèmes!$E335*(VLOOKUP(Barèmes!$D335,Listes!$A$43:$E$49,3,FALSE)))+(VLOOKUP(Barèmes!$D335,Listes!$A$43:$E$49,4,FALSE))))))</f>
        <v/>
      </c>
      <c r="L335" s="91" t="str">
        <f>IF($G335="","",IF($C335=Listes!$B$34,Listes!$I$31,IF($C335=Listes!$B$35,(VLOOKUP(Barèmes!$F335,Listes!$E$31:$F$36,2,FALSE)),IF($C335=Listes!$B$33,IF(Barèmes!$E335&lt;=Listes!$A$64,Barèmes!$E335*Listes!$A$65,IF(Barèmes!$E335&gt;Listes!$D$64,Barèmes!$E335*Listes!$D$65,((Barèmes!$E335*Listes!$B$65)+Listes!$C$65)))))))</f>
        <v/>
      </c>
      <c r="M335" s="92" t="str">
        <f t="shared" si="11"/>
        <v/>
      </c>
      <c r="N335" s="164"/>
    </row>
    <row r="336" spans="1:14" ht="20.100000000000001" customHeight="1" x14ac:dyDescent="0.25">
      <c r="A336" s="38">
        <v>331</v>
      </c>
      <c r="B336" s="135"/>
      <c r="C336" s="135"/>
      <c r="D336" s="135"/>
      <c r="E336" s="135"/>
      <c r="F336" s="135"/>
      <c r="G336" s="111" t="str">
        <f>IF(C336="","",IF(C336="","",(VLOOKUP(C336,Listes!$B$31:$C$35,2,FALSE))))</f>
        <v/>
      </c>
      <c r="H336" s="135" t="str">
        <f t="shared" si="10"/>
        <v/>
      </c>
      <c r="I336" s="92" t="str">
        <f>IF(G336="","",IF(G336="","",(VLOOKUP(G336,Listes!$C$31:$D$35,2,FALSE))))</f>
        <v/>
      </c>
      <c r="J336" s="91" t="str">
        <f>IF($G336="","",IF($C336=Listes!$B$32,IF(Barèmes!$E336&lt;=Listes!$B$53,(Barèmes!$E336*(VLOOKUP(Barèmes!$D336,Listes!$A$54:$E$60,2,FALSE))),IF(Barèmes!$E336&gt;Listes!$E$53,(Barèmes!$E336*(VLOOKUP(Barèmes!$D336,Listes!$A$54:$E$60,5,FALSE))),(Barèmes!$E336*(VLOOKUP(Barèmes!$D336,Listes!$A$54:$E$60,3,FALSE)))+(VLOOKUP(Barèmes!$D336,Listes!$A$54:$E$60,4,FALSE))))))</f>
        <v/>
      </c>
      <c r="K336" s="91" t="str">
        <f>IF($G336="","",IF($C336=Listes!$B$31,IF(Barèmes!$E336&lt;=Listes!$B$42,(Barèmes!$E336*(VLOOKUP(Barèmes!$D336,Listes!$A$43:$E$49,2,FALSE))),IF(Barèmes!$E336&gt;Listes!$D$42,(Barèmes!$E336*(VLOOKUP(Barèmes!$D336,Listes!$A$43:$E$49,5,FALSE))),(Barèmes!$E336*(VLOOKUP(Barèmes!$D336,Listes!$A$43:$E$49,3,FALSE)))+(VLOOKUP(Barèmes!$D336,Listes!$A$43:$E$49,4,FALSE))))))</f>
        <v/>
      </c>
      <c r="L336" s="91" t="str">
        <f>IF($G336="","",IF($C336=Listes!$B$34,Listes!$I$31,IF($C336=Listes!$B$35,(VLOOKUP(Barèmes!$F336,Listes!$E$31:$F$36,2,FALSE)),IF($C336=Listes!$B$33,IF(Barèmes!$E336&lt;=Listes!$A$64,Barèmes!$E336*Listes!$A$65,IF(Barèmes!$E336&gt;Listes!$D$64,Barèmes!$E336*Listes!$D$65,((Barèmes!$E336*Listes!$B$65)+Listes!$C$65)))))))</f>
        <v/>
      </c>
      <c r="M336" s="92" t="str">
        <f t="shared" si="11"/>
        <v/>
      </c>
      <c r="N336" s="164"/>
    </row>
    <row r="337" spans="1:14" ht="20.100000000000001" customHeight="1" x14ac:dyDescent="0.25">
      <c r="A337" s="38">
        <v>332</v>
      </c>
      <c r="B337" s="135"/>
      <c r="C337" s="135"/>
      <c r="D337" s="135"/>
      <c r="E337" s="135"/>
      <c r="F337" s="135"/>
      <c r="G337" s="111" t="str">
        <f>IF(C337="","",IF(C337="","",(VLOOKUP(C337,Listes!$B$31:$C$35,2,FALSE))))</f>
        <v/>
      </c>
      <c r="H337" s="135" t="str">
        <f t="shared" si="10"/>
        <v/>
      </c>
      <c r="I337" s="92" t="str">
        <f>IF(G337="","",IF(G337="","",(VLOOKUP(G337,Listes!$C$31:$D$35,2,FALSE))))</f>
        <v/>
      </c>
      <c r="J337" s="91" t="str">
        <f>IF($G337="","",IF($C337=Listes!$B$32,IF(Barèmes!$E337&lt;=Listes!$B$53,(Barèmes!$E337*(VLOOKUP(Barèmes!$D337,Listes!$A$54:$E$60,2,FALSE))),IF(Barèmes!$E337&gt;Listes!$E$53,(Barèmes!$E337*(VLOOKUP(Barèmes!$D337,Listes!$A$54:$E$60,5,FALSE))),(Barèmes!$E337*(VLOOKUP(Barèmes!$D337,Listes!$A$54:$E$60,3,FALSE)))+(VLOOKUP(Barèmes!$D337,Listes!$A$54:$E$60,4,FALSE))))))</f>
        <v/>
      </c>
      <c r="K337" s="91" t="str">
        <f>IF($G337="","",IF($C337=Listes!$B$31,IF(Barèmes!$E337&lt;=Listes!$B$42,(Barèmes!$E337*(VLOOKUP(Barèmes!$D337,Listes!$A$43:$E$49,2,FALSE))),IF(Barèmes!$E337&gt;Listes!$D$42,(Barèmes!$E337*(VLOOKUP(Barèmes!$D337,Listes!$A$43:$E$49,5,FALSE))),(Barèmes!$E337*(VLOOKUP(Barèmes!$D337,Listes!$A$43:$E$49,3,FALSE)))+(VLOOKUP(Barèmes!$D337,Listes!$A$43:$E$49,4,FALSE))))))</f>
        <v/>
      </c>
      <c r="L337" s="91" t="str">
        <f>IF($G337="","",IF($C337=Listes!$B$34,Listes!$I$31,IF($C337=Listes!$B$35,(VLOOKUP(Barèmes!$F337,Listes!$E$31:$F$36,2,FALSE)),IF($C337=Listes!$B$33,IF(Barèmes!$E337&lt;=Listes!$A$64,Barèmes!$E337*Listes!$A$65,IF(Barèmes!$E337&gt;Listes!$D$64,Barèmes!$E337*Listes!$D$65,((Barèmes!$E337*Listes!$B$65)+Listes!$C$65)))))))</f>
        <v/>
      </c>
      <c r="M337" s="92" t="str">
        <f t="shared" si="11"/>
        <v/>
      </c>
      <c r="N337" s="164"/>
    </row>
    <row r="338" spans="1:14" ht="20.100000000000001" customHeight="1" x14ac:dyDescent="0.25">
      <c r="A338" s="38">
        <v>333</v>
      </c>
      <c r="B338" s="135"/>
      <c r="C338" s="135"/>
      <c r="D338" s="135"/>
      <c r="E338" s="135"/>
      <c r="F338" s="135"/>
      <c r="G338" s="111" t="str">
        <f>IF(C338="","",IF(C338="","",(VLOOKUP(C338,Listes!$B$31:$C$35,2,FALSE))))</f>
        <v/>
      </c>
      <c r="H338" s="135" t="str">
        <f t="shared" si="10"/>
        <v/>
      </c>
      <c r="I338" s="92" t="str">
        <f>IF(G338="","",IF(G338="","",(VLOOKUP(G338,Listes!$C$31:$D$35,2,FALSE))))</f>
        <v/>
      </c>
      <c r="J338" s="91" t="str">
        <f>IF($G338="","",IF($C338=Listes!$B$32,IF(Barèmes!$E338&lt;=Listes!$B$53,(Barèmes!$E338*(VLOOKUP(Barèmes!$D338,Listes!$A$54:$E$60,2,FALSE))),IF(Barèmes!$E338&gt;Listes!$E$53,(Barèmes!$E338*(VLOOKUP(Barèmes!$D338,Listes!$A$54:$E$60,5,FALSE))),(Barèmes!$E338*(VLOOKUP(Barèmes!$D338,Listes!$A$54:$E$60,3,FALSE)))+(VLOOKUP(Barèmes!$D338,Listes!$A$54:$E$60,4,FALSE))))))</f>
        <v/>
      </c>
      <c r="K338" s="91" t="str">
        <f>IF($G338="","",IF($C338=Listes!$B$31,IF(Barèmes!$E338&lt;=Listes!$B$42,(Barèmes!$E338*(VLOOKUP(Barèmes!$D338,Listes!$A$43:$E$49,2,FALSE))),IF(Barèmes!$E338&gt;Listes!$D$42,(Barèmes!$E338*(VLOOKUP(Barèmes!$D338,Listes!$A$43:$E$49,5,FALSE))),(Barèmes!$E338*(VLOOKUP(Barèmes!$D338,Listes!$A$43:$E$49,3,FALSE)))+(VLOOKUP(Barèmes!$D338,Listes!$A$43:$E$49,4,FALSE))))))</f>
        <v/>
      </c>
      <c r="L338" s="91" t="str">
        <f>IF($G338="","",IF($C338=Listes!$B$34,Listes!$I$31,IF($C338=Listes!$B$35,(VLOOKUP(Barèmes!$F338,Listes!$E$31:$F$36,2,FALSE)),IF($C338=Listes!$B$33,IF(Barèmes!$E338&lt;=Listes!$A$64,Barèmes!$E338*Listes!$A$65,IF(Barèmes!$E338&gt;Listes!$D$64,Barèmes!$E338*Listes!$D$65,((Barèmes!$E338*Listes!$B$65)+Listes!$C$65)))))))</f>
        <v/>
      </c>
      <c r="M338" s="92" t="str">
        <f t="shared" si="11"/>
        <v/>
      </c>
      <c r="N338" s="164"/>
    </row>
    <row r="339" spans="1:14" ht="20.100000000000001" customHeight="1" x14ac:dyDescent="0.25">
      <c r="A339" s="38">
        <v>334</v>
      </c>
      <c r="B339" s="135"/>
      <c r="C339" s="135"/>
      <c r="D339" s="135"/>
      <c r="E339" s="135"/>
      <c r="F339" s="135"/>
      <c r="G339" s="111" t="str">
        <f>IF(C339="","",IF(C339="","",(VLOOKUP(C339,Listes!$B$31:$C$35,2,FALSE))))</f>
        <v/>
      </c>
      <c r="H339" s="135" t="str">
        <f t="shared" si="10"/>
        <v/>
      </c>
      <c r="I339" s="92" t="str">
        <f>IF(G339="","",IF(G339="","",(VLOOKUP(G339,Listes!$C$31:$D$35,2,FALSE))))</f>
        <v/>
      </c>
      <c r="J339" s="91" t="str">
        <f>IF($G339="","",IF($C339=Listes!$B$32,IF(Barèmes!$E339&lt;=Listes!$B$53,(Barèmes!$E339*(VLOOKUP(Barèmes!$D339,Listes!$A$54:$E$60,2,FALSE))),IF(Barèmes!$E339&gt;Listes!$E$53,(Barèmes!$E339*(VLOOKUP(Barèmes!$D339,Listes!$A$54:$E$60,5,FALSE))),(Barèmes!$E339*(VLOOKUP(Barèmes!$D339,Listes!$A$54:$E$60,3,FALSE)))+(VLOOKUP(Barèmes!$D339,Listes!$A$54:$E$60,4,FALSE))))))</f>
        <v/>
      </c>
      <c r="K339" s="91" t="str">
        <f>IF($G339="","",IF($C339=Listes!$B$31,IF(Barèmes!$E339&lt;=Listes!$B$42,(Barèmes!$E339*(VLOOKUP(Barèmes!$D339,Listes!$A$43:$E$49,2,FALSE))),IF(Barèmes!$E339&gt;Listes!$D$42,(Barèmes!$E339*(VLOOKUP(Barèmes!$D339,Listes!$A$43:$E$49,5,FALSE))),(Barèmes!$E339*(VLOOKUP(Barèmes!$D339,Listes!$A$43:$E$49,3,FALSE)))+(VLOOKUP(Barèmes!$D339,Listes!$A$43:$E$49,4,FALSE))))))</f>
        <v/>
      </c>
      <c r="L339" s="91" t="str">
        <f>IF($G339="","",IF($C339=Listes!$B$34,Listes!$I$31,IF($C339=Listes!$B$35,(VLOOKUP(Barèmes!$F339,Listes!$E$31:$F$36,2,FALSE)),IF($C339=Listes!$B$33,IF(Barèmes!$E339&lt;=Listes!$A$64,Barèmes!$E339*Listes!$A$65,IF(Barèmes!$E339&gt;Listes!$D$64,Barèmes!$E339*Listes!$D$65,((Barèmes!$E339*Listes!$B$65)+Listes!$C$65)))))))</f>
        <v/>
      </c>
      <c r="M339" s="92" t="str">
        <f t="shared" si="11"/>
        <v/>
      </c>
      <c r="N339" s="164"/>
    </row>
    <row r="340" spans="1:14" ht="20.100000000000001" customHeight="1" x14ac:dyDescent="0.25">
      <c r="A340" s="38">
        <v>335</v>
      </c>
      <c r="B340" s="135"/>
      <c r="C340" s="135"/>
      <c r="D340" s="135"/>
      <c r="E340" s="135"/>
      <c r="F340" s="135"/>
      <c r="G340" s="111" t="str">
        <f>IF(C340="","",IF(C340="","",(VLOOKUP(C340,Listes!$B$31:$C$35,2,FALSE))))</f>
        <v/>
      </c>
      <c r="H340" s="135" t="str">
        <f t="shared" si="10"/>
        <v/>
      </c>
      <c r="I340" s="92" t="str">
        <f>IF(G340="","",IF(G340="","",(VLOOKUP(G340,Listes!$C$31:$D$35,2,FALSE))))</f>
        <v/>
      </c>
      <c r="J340" s="91" t="str">
        <f>IF($G340="","",IF($C340=Listes!$B$32,IF(Barèmes!$E340&lt;=Listes!$B$53,(Barèmes!$E340*(VLOOKUP(Barèmes!$D340,Listes!$A$54:$E$60,2,FALSE))),IF(Barèmes!$E340&gt;Listes!$E$53,(Barèmes!$E340*(VLOOKUP(Barèmes!$D340,Listes!$A$54:$E$60,5,FALSE))),(Barèmes!$E340*(VLOOKUP(Barèmes!$D340,Listes!$A$54:$E$60,3,FALSE)))+(VLOOKUP(Barèmes!$D340,Listes!$A$54:$E$60,4,FALSE))))))</f>
        <v/>
      </c>
      <c r="K340" s="91" t="str">
        <f>IF($G340="","",IF($C340=Listes!$B$31,IF(Barèmes!$E340&lt;=Listes!$B$42,(Barèmes!$E340*(VLOOKUP(Barèmes!$D340,Listes!$A$43:$E$49,2,FALSE))),IF(Barèmes!$E340&gt;Listes!$D$42,(Barèmes!$E340*(VLOOKUP(Barèmes!$D340,Listes!$A$43:$E$49,5,FALSE))),(Barèmes!$E340*(VLOOKUP(Barèmes!$D340,Listes!$A$43:$E$49,3,FALSE)))+(VLOOKUP(Barèmes!$D340,Listes!$A$43:$E$49,4,FALSE))))))</f>
        <v/>
      </c>
      <c r="L340" s="91" t="str">
        <f>IF($G340="","",IF($C340=Listes!$B$34,Listes!$I$31,IF($C340=Listes!$B$35,(VLOOKUP(Barèmes!$F340,Listes!$E$31:$F$36,2,FALSE)),IF($C340=Listes!$B$33,IF(Barèmes!$E340&lt;=Listes!$A$64,Barèmes!$E340*Listes!$A$65,IF(Barèmes!$E340&gt;Listes!$D$64,Barèmes!$E340*Listes!$D$65,((Barèmes!$E340*Listes!$B$65)+Listes!$C$65)))))))</f>
        <v/>
      </c>
      <c r="M340" s="92" t="str">
        <f t="shared" si="11"/>
        <v/>
      </c>
      <c r="N340" s="164"/>
    </row>
    <row r="341" spans="1:14" ht="20.100000000000001" customHeight="1" x14ac:dyDescent="0.25">
      <c r="A341" s="38">
        <v>336</v>
      </c>
      <c r="B341" s="135"/>
      <c r="C341" s="135"/>
      <c r="D341" s="135"/>
      <c r="E341" s="135"/>
      <c r="F341" s="135"/>
      <c r="G341" s="111" t="str">
        <f>IF(C341="","",IF(C341="","",(VLOOKUP(C341,Listes!$B$31:$C$35,2,FALSE))))</f>
        <v/>
      </c>
      <c r="H341" s="135" t="str">
        <f t="shared" si="10"/>
        <v/>
      </c>
      <c r="I341" s="92" t="str">
        <f>IF(G341="","",IF(G341="","",(VLOOKUP(G341,Listes!$C$31:$D$35,2,FALSE))))</f>
        <v/>
      </c>
      <c r="J341" s="91" t="str">
        <f>IF($G341="","",IF($C341=Listes!$B$32,IF(Barèmes!$E341&lt;=Listes!$B$53,(Barèmes!$E341*(VLOOKUP(Barèmes!$D341,Listes!$A$54:$E$60,2,FALSE))),IF(Barèmes!$E341&gt;Listes!$E$53,(Barèmes!$E341*(VLOOKUP(Barèmes!$D341,Listes!$A$54:$E$60,5,FALSE))),(Barèmes!$E341*(VLOOKUP(Barèmes!$D341,Listes!$A$54:$E$60,3,FALSE)))+(VLOOKUP(Barèmes!$D341,Listes!$A$54:$E$60,4,FALSE))))))</f>
        <v/>
      </c>
      <c r="K341" s="91" t="str">
        <f>IF($G341="","",IF($C341=Listes!$B$31,IF(Barèmes!$E341&lt;=Listes!$B$42,(Barèmes!$E341*(VLOOKUP(Barèmes!$D341,Listes!$A$43:$E$49,2,FALSE))),IF(Barèmes!$E341&gt;Listes!$D$42,(Barèmes!$E341*(VLOOKUP(Barèmes!$D341,Listes!$A$43:$E$49,5,FALSE))),(Barèmes!$E341*(VLOOKUP(Barèmes!$D341,Listes!$A$43:$E$49,3,FALSE)))+(VLOOKUP(Barèmes!$D341,Listes!$A$43:$E$49,4,FALSE))))))</f>
        <v/>
      </c>
      <c r="L341" s="91" t="str">
        <f>IF($G341="","",IF($C341=Listes!$B$34,Listes!$I$31,IF($C341=Listes!$B$35,(VLOOKUP(Barèmes!$F341,Listes!$E$31:$F$36,2,FALSE)),IF($C341=Listes!$B$33,IF(Barèmes!$E341&lt;=Listes!$A$64,Barèmes!$E341*Listes!$A$65,IF(Barèmes!$E341&gt;Listes!$D$64,Barèmes!$E341*Listes!$D$65,((Barèmes!$E341*Listes!$B$65)+Listes!$C$65)))))))</f>
        <v/>
      </c>
      <c r="M341" s="92" t="str">
        <f t="shared" si="11"/>
        <v/>
      </c>
      <c r="N341" s="164"/>
    </row>
    <row r="342" spans="1:14" ht="20.100000000000001" customHeight="1" x14ac:dyDescent="0.25">
      <c r="A342" s="38">
        <v>337</v>
      </c>
      <c r="B342" s="135"/>
      <c r="C342" s="135"/>
      <c r="D342" s="135"/>
      <c r="E342" s="135"/>
      <c r="F342" s="135"/>
      <c r="G342" s="111" t="str">
        <f>IF(C342="","",IF(C342="","",(VLOOKUP(C342,Listes!$B$31:$C$35,2,FALSE))))</f>
        <v/>
      </c>
      <c r="H342" s="135" t="str">
        <f t="shared" si="10"/>
        <v/>
      </c>
      <c r="I342" s="92" t="str">
        <f>IF(G342="","",IF(G342="","",(VLOOKUP(G342,Listes!$C$31:$D$35,2,FALSE))))</f>
        <v/>
      </c>
      <c r="J342" s="91" t="str">
        <f>IF($G342="","",IF($C342=Listes!$B$32,IF(Barèmes!$E342&lt;=Listes!$B$53,(Barèmes!$E342*(VLOOKUP(Barèmes!$D342,Listes!$A$54:$E$60,2,FALSE))),IF(Barèmes!$E342&gt;Listes!$E$53,(Barèmes!$E342*(VLOOKUP(Barèmes!$D342,Listes!$A$54:$E$60,5,FALSE))),(Barèmes!$E342*(VLOOKUP(Barèmes!$D342,Listes!$A$54:$E$60,3,FALSE)))+(VLOOKUP(Barèmes!$D342,Listes!$A$54:$E$60,4,FALSE))))))</f>
        <v/>
      </c>
      <c r="K342" s="91" t="str">
        <f>IF($G342="","",IF($C342=Listes!$B$31,IF(Barèmes!$E342&lt;=Listes!$B$42,(Barèmes!$E342*(VLOOKUP(Barèmes!$D342,Listes!$A$43:$E$49,2,FALSE))),IF(Barèmes!$E342&gt;Listes!$D$42,(Barèmes!$E342*(VLOOKUP(Barèmes!$D342,Listes!$A$43:$E$49,5,FALSE))),(Barèmes!$E342*(VLOOKUP(Barèmes!$D342,Listes!$A$43:$E$49,3,FALSE)))+(VLOOKUP(Barèmes!$D342,Listes!$A$43:$E$49,4,FALSE))))))</f>
        <v/>
      </c>
      <c r="L342" s="91" t="str">
        <f>IF($G342="","",IF($C342=Listes!$B$34,Listes!$I$31,IF($C342=Listes!$B$35,(VLOOKUP(Barèmes!$F342,Listes!$E$31:$F$36,2,FALSE)),IF($C342=Listes!$B$33,IF(Barèmes!$E342&lt;=Listes!$A$64,Barèmes!$E342*Listes!$A$65,IF(Barèmes!$E342&gt;Listes!$D$64,Barèmes!$E342*Listes!$D$65,((Barèmes!$E342*Listes!$B$65)+Listes!$C$65)))))))</f>
        <v/>
      </c>
      <c r="M342" s="92" t="str">
        <f t="shared" si="11"/>
        <v/>
      </c>
      <c r="N342" s="164"/>
    </row>
    <row r="343" spans="1:14" ht="20.100000000000001" customHeight="1" x14ac:dyDescent="0.25">
      <c r="A343" s="38">
        <v>338</v>
      </c>
      <c r="B343" s="135"/>
      <c r="C343" s="135"/>
      <c r="D343" s="135"/>
      <c r="E343" s="135"/>
      <c r="F343" s="135"/>
      <c r="G343" s="111" t="str">
        <f>IF(C343="","",IF(C343="","",(VLOOKUP(C343,Listes!$B$31:$C$35,2,FALSE))))</f>
        <v/>
      </c>
      <c r="H343" s="135" t="str">
        <f t="shared" si="10"/>
        <v/>
      </c>
      <c r="I343" s="92" t="str">
        <f>IF(G343="","",IF(G343="","",(VLOOKUP(G343,Listes!$C$31:$D$35,2,FALSE))))</f>
        <v/>
      </c>
      <c r="J343" s="91" t="str">
        <f>IF($G343="","",IF($C343=Listes!$B$32,IF(Barèmes!$E343&lt;=Listes!$B$53,(Barèmes!$E343*(VLOOKUP(Barèmes!$D343,Listes!$A$54:$E$60,2,FALSE))),IF(Barèmes!$E343&gt;Listes!$E$53,(Barèmes!$E343*(VLOOKUP(Barèmes!$D343,Listes!$A$54:$E$60,5,FALSE))),(Barèmes!$E343*(VLOOKUP(Barèmes!$D343,Listes!$A$54:$E$60,3,FALSE)))+(VLOOKUP(Barèmes!$D343,Listes!$A$54:$E$60,4,FALSE))))))</f>
        <v/>
      </c>
      <c r="K343" s="91" t="str">
        <f>IF($G343="","",IF($C343=Listes!$B$31,IF(Barèmes!$E343&lt;=Listes!$B$42,(Barèmes!$E343*(VLOOKUP(Barèmes!$D343,Listes!$A$43:$E$49,2,FALSE))),IF(Barèmes!$E343&gt;Listes!$D$42,(Barèmes!$E343*(VLOOKUP(Barèmes!$D343,Listes!$A$43:$E$49,5,FALSE))),(Barèmes!$E343*(VLOOKUP(Barèmes!$D343,Listes!$A$43:$E$49,3,FALSE)))+(VLOOKUP(Barèmes!$D343,Listes!$A$43:$E$49,4,FALSE))))))</f>
        <v/>
      </c>
      <c r="L343" s="91" t="str">
        <f>IF($G343="","",IF($C343=Listes!$B$34,Listes!$I$31,IF($C343=Listes!$B$35,(VLOOKUP(Barèmes!$F343,Listes!$E$31:$F$36,2,FALSE)),IF($C343=Listes!$B$33,IF(Barèmes!$E343&lt;=Listes!$A$64,Barèmes!$E343*Listes!$A$65,IF(Barèmes!$E343&gt;Listes!$D$64,Barèmes!$E343*Listes!$D$65,((Barèmes!$E343*Listes!$B$65)+Listes!$C$65)))))))</f>
        <v/>
      </c>
      <c r="M343" s="92" t="str">
        <f t="shared" si="11"/>
        <v/>
      </c>
      <c r="N343" s="164"/>
    </row>
    <row r="344" spans="1:14" ht="20.100000000000001" customHeight="1" x14ac:dyDescent="0.25">
      <c r="A344" s="38">
        <v>339</v>
      </c>
      <c r="B344" s="135"/>
      <c r="C344" s="135"/>
      <c r="D344" s="135"/>
      <c r="E344" s="135"/>
      <c r="F344" s="135"/>
      <c r="G344" s="111" t="str">
        <f>IF(C344="","",IF(C344="","",(VLOOKUP(C344,Listes!$B$31:$C$35,2,FALSE))))</f>
        <v/>
      </c>
      <c r="H344" s="135" t="str">
        <f t="shared" si="10"/>
        <v/>
      </c>
      <c r="I344" s="92" t="str">
        <f>IF(G344="","",IF(G344="","",(VLOOKUP(G344,Listes!$C$31:$D$35,2,FALSE))))</f>
        <v/>
      </c>
      <c r="J344" s="91" t="str">
        <f>IF($G344="","",IF($C344=Listes!$B$32,IF(Barèmes!$E344&lt;=Listes!$B$53,(Barèmes!$E344*(VLOOKUP(Barèmes!$D344,Listes!$A$54:$E$60,2,FALSE))),IF(Barèmes!$E344&gt;Listes!$E$53,(Barèmes!$E344*(VLOOKUP(Barèmes!$D344,Listes!$A$54:$E$60,5,FALSE))),(Barèmes!$E344*(VLOOKUP(Barèmes!$D344,Listes!$A$54:$E$60,3,FALSE)))+(VLOOKUP(Barèmes!$D344,Listes!$A$54:$E$60,4,FALSE))))))</f>
        <v/>
      </c>
      <c r="K344" s="91" t="str">
        <f>IF($G344="","",IF($C344=Listes!$B$31,IF(Barèmes!$E344&lt;=Listes!$B$42,(Barèmes!$E344*(VLOOKUP(Barèmes!$D344,Listes!$A$43:$E$49,2,FALSE))),IF(Barèmes!$E344&gt;Listes!$D$42,(Barèmes!$E344*(VLOOKUP(Barèmes!$D344,Listes!$A$43:$E$49,5,FALSE))),(Barèmes!$E344*(VLOOKUP(Barèmes!$D344,Listes!$A$43:$E$49,3,FALSE)))+(VLOOKUP(Barèmes!$D344,Listes!$A$43:$E$49,4,FALSE))))))</f>
        <v/>
      </c>
      <c r="L344" s="91" t="str">
        <f>IF($G344="","",IF($C344=Listes!$B$34,Listes!$I$31,IF($C344=Listes!$B$35,(VLOOKUP(Barèmes!$F344,Listes!$E$31:$F$36,2,FALSE)),IF($C344=Listes!$B$33,IF(Barèmes!$E344&lt;=Listes!$A$64,Barèmes!$E344*Listes!$A$65,IF(Barèmes!$E344&gt;Listes!$D$64,Barèmes!$E344*Listes!$D$65,((Barèmes!$E344*Listes!$B$65)+Listes!$C$65)))))))</f>
        <v/>
      </c>
      <c r="M344" s="92" t="str">
        <f t="shared" si="11"/>
        <v/>
      </c>
      <c r="N344" s="164"/>
    </row>
    <row r="345" spans="1:14" ht="20.100000000000001" customHeight="1" x14ac:dyDescent="0.25">
      <c r="A345" s="38">
        <v>340</v>
      </c>
      <c r="B345" s="135"/>
      <c r="C345" s="135"/>
      <c r="D345" s="135"/>
      <c r="E345" s="135"/>
      <c r="F345" s="135"/>
      <c r="G345" s="111" t="str">
        <f>IF(C345="","",IF(C345="","",(VLOOKUP(C345,Listes!$B$31:$C$35,2,FALSE))))</f>
        <v/>
      </c>
      <c r="H345" s="135" t="str">
        <f t="shared" si="10"/>
        <v/>
      </c>
      <c r="I345" s="92" t="str">
        <f>IF(G345="","",IF(G345="","",(VLOOKUP(G345,Listes!$C$31:$D$35,2,FALSE))))</f>
        <v/>
      </c>
      <c r="J345" s="91" t="str">
        <f>IF($G345="","",IF($C345=Listes!$B$32,IF(Barèmes!$E345&lt;=Listes!$B$53,(Barèmes!$E345*(VLOOKUP(Barèmes!$D345,Listes!$A$54:$E$60,2,FALSE))),IF(Barèmes!$E345&gt;Listes!$E$53,(Barèmes!$E345*(VLOOKUP(Barèmes!$D345,Listes!$A$54:$E$60,5,FALSE))),(Barèmes!$E345*(VLOOKUP(Barèmes!$D345,Listes!$A$54:$E$60,3,FALSE)))+(VLOOKUP(Barèmes!$D345,Listes!$A$54:$E$60,4,FALSE))))))</f>
        <v/>
      </c>
      <c r="K345" s="91" t="str">
        <f>IF($G345="","",IF($C345=Listes!$B$31,IF(Barèmes!$E345&lt;=Listes!$B$42,(Barèmes!$E345*(VLOOKUP(Barèmes!$D345,Listes!$A$43:$E$49,2,FALSE))),IF(Barèmes!$E345&gt;Listes!$D$42,(Barèmes!$E345*(VLOOKUP(Barèmes!$D345,Listes!$A$43:$E$49,5,FALSE))),(Barèmes!$E345*(VLOOKUP(Barèmes!$D345,Listes!$A$43:$E$49,3,FALSE)))+(VLOOKUP(Barèmes!$D345,Listes!$A$43:$E$49,4,FALSE))))))</f>
        <v/>
      </c>
      <c r="L345" s="91" t="str">
        <f>IF($G345="","",IF($C345=Listes!$B$34,Listes!$I$31,IF($C345=Listes!$B$35,(VLOOKUP(Barèmes!$F345,Listes!$E$31:$F$36,2,FALSE)),IF($C345=Listes!$B$33,IF(Barèmes!$E345&lt;=Listes!$A$64,Barèmes!$E345*Listes!$A$65,IF(Barèmes!$E345&gt;Listes!$D$64,Barèmes!$E345*Listes!$D$65,((Barèmes!$E345*Listes!$B$65)+Listes!$C$65)))))))</f>
        <v/>
      </c>
      <c r="M345" s="92" t="str">
        <f t="shared" si="11"/>
        <v/>
      </c>
      <c r="N345" s="164"/>
    </row>
    <row r="346" spans="1:14" ht="20.100000000000001" customHeight="1" x14ac:dyDescent="0.25">
      <c r="A346" s="38">
        <v>341</v>
      </c>
      <c r="B346" s="135"/>
      <c r="C346" s="135"/>
      <c r="D346" s="135"/>
      <c r="E346" s="135"/>
      <c r="F346" s="135"/>
      <c r="G346" s="111" t="str">
        <f>IF(C346="","",IF(C346="","",(VLOOKUP(C346,Listes!$B$31:$C$35,2,FALSE))))</f>
        <v/>
      </c>
      <c r="H346" s="135" t="str">
        <f t="shared" si="10"/>
        <v/>
      </c>
      <c r="I346" s="92" t="str">
        <f>IF(G346="","",IF(G346="","",(VLOOKUP(G346,Listes!$C$31:$D$35,2,FALSE))))</f>
        <v/>
      </c>
      <c r="J346" s="91" t="str">
        <f>IF($G346="","",IF($C346=Listes!$B$32,IF(Barèmes!$E346&lt;=Listes!$B$53,(Barèmes!$E346*(VLOOKUP(Barèmes!$D346,Listes!$A$54:$E$60,2,FALSE))),IF(Barèmes!$E346&gt;Listes!$E$53,(Barèmes!$E346*(VLOOKUP(Barèmes!$D346,Listes!$A$54:$E$60,5,FALSE))),(Barèmes!$E346*(VLOOKUP(Barèmes!$D346,Listes!$A$54:$E$60,3,FALSE)))+(VLOOKUP(Barèmes!$D346,Listes!$A$54:$E$60,4,FALSE))))))</f>
        <v/>
      </c>
      <c r="K346" s="91" t="str">
        <f>IF($G346="","",IF($C346=Listes!$B$31,IF(Barèmes!$E346&lt;=Listes!$B$42,(Barèmes!$E346*(VLOOKUP(Barèmes!$D346,Listes!$A$43:$E$49,2,FALSE))),IF(Barèmes!$E346&gt;Listes!$D$42,(Barèmes!$E346*(VLOOKUP(Barèmes!$D346,Listes!$A$43:$E$49,5,FALSE))),(Barèmes!$E346*(VLOOKUP(Barèmes!$D346,Listes!$A$43:$E$49,3,FALSE)))+(VLOOKUP(Barèmes!$D346,Listes!$A$43:$E$49,4,FALSE))))))</f>
        <v/>
      </c>
      <c r="L346" s="91" t="str">
        <f>IF($G346="","",IF($C346=Listes!$B$34,Listes!$I$31,IF($C346=Listes!$B$35,(VLOOKUP(Barèmes!$F346,Listes!$E$31:$F$36,2,FALSE)),IF($C346=Listes!$B$33,IF(Barèmes!$E346&lt;=Listes!$A$64,Barèmes!$E346*Listes!$A$65,IF(Barèmes!$E346&gt;Listes!$D$64,Barèmes!$E346*Listes!$D$65,((Barèmes!$E346*Listes!$B$65)+Listes!$C$65)))))))</f>
        <v/>
      </c>
      <c r="M346" s="92" t="str">
        <f t="shared" si="11"/>
        <v/>
      </c>
      <c r="N346" s="164"/>
    </row>
    <row r="347" spans="1:14" ht="20.100000000000001" customHeight="1" x14ac:dyDescent="0.25">
      <c r="A347" s="38">
        <v>342</v>
      </c>
      <c r="B347" s="135"/>
      <c r="C347" s="135"/>
      <c r="D347" s="135"/>
      <c r="E347" s="135"/>
      <c r="F347" s="135"/>
      <c r="G347" s="111" t="str">
        <f>IF(C347="","",IF(C347="","",(VLOOKUP(C347,Listes!$B$31:$C$35,2,FALSE))))</f>
        <v/>
      </c>
      <c r="H347" s="135" t="str">
        <f t="shared" si="10"/>
        <v/>
      </c>
      <c r="I347" s="92" t="str">
        <f>IF(G347="","",IF(G347="","",(VLOOKUP(G347,Listes!$C$31:$D$35,2,FALSE))))</f>
        <v/>
      </c>
      <c r="J347" s="91" t="str">
        <f>IF($G347="","",IF($C347=Listes!$B$32,IF(Barèmes!$E347&lt;=Listes!$B$53,(Barèmes!$E347*(VLOOKUP(Barèmes!$D347,Listes!$A$54:$E$60,2,FALSE))),IF(Barèmes!$E347&gt;Listes!$E$53,(Barèmes!$E347*(VLOOKUP(Barèmes!$D347,Listes!$A$54:$E$60,5,FALSE))),(Barèmes!$E347*(VLOOKUP(Barèmes!$D347,Listes!$A$54:$E$60,3,FALSE)))+(VLOOKUP(Barèmes!$D347,Listes!$A$54:$E$60,4,FALSE))))))</f>
        <v/>
      </c>
      <c r="K347" s="91" t="str">
        <f>IF($G347="","",IF($C347=Listes!$B$31,IF(Barèmes!$E347&lt;=Listes!$B$42,(Barèmes!$E347*(VLOOKUP(Barèmes!$D347,Listes!$A$43:$E$49,2,FALSE))),IF(Barèmes!$E347&gt;Listes!$D$42,(Barèmes!$E347*(VLOOKUP(Barèmes!$D347,Listes!$A$43:$E$49,5,FALSE))),(Barèmes!$E347*(VLOOKUP(Barèmes!$D347,Listes!$A$43:$E$49,3,FALSE)))+(VLOOKUP(Barèmes!$D347,Listes!$A$43:$E$49,4,FALSE))))))</f>
        <v/>
      </c>
      <c r="L347" s="91" t="str">
        <f>IF($G347="","",IF($C347=Listes!$B$34,Listes!$I$31,IF($C347=Listes!$B$35,(VLOOKUP(Barèmes!$F347,Listes!$E$31:$F$36,2,FALSE)),IF($C347=Listes!$B$33,IF(Barèmes!$E347&lt;=Listes!$A$64,Barèmes!$E347*Listes!$A$65,IF(Barèmes!$E347&gt;Listes!$D$64,Barèmes!$E347*Listes!$D$65,((Barèmes!$E347*Listes!$B$65)+Listes!$C$65)))))))</f>
        <v/>
      </c>
      <c r="M347" s="92" t="str">
        <f t="shared" si="11"/>
        <v/>
      </c>
      <c r="N347" s="164"/>
    </row>
    <row r="348" spans="1:14" ht="20.100000000000001" customHeight="1" x14ac:dyDescent="0.25">
      <c r="A348" s="38">
        <v>343</v>
      </c>
      <c r="B348" s="135"/>
      <c r="C348" s="135"/>
      <c r="D348" s="135"/>
      <c r="E348" s="135"/>
      <c r="F348" s="135"/>
      <c r="G348" s="111" t="str">
        <f>IF(C348="","",IF(C348="","",(VLOOKUP(C348,Listes!$B$31:$C$35,2,FALSE))))</f>
        <v/>
      </c>
      <c r="H348" s="135" t="str">
        <f t="shared" si="10"/>
        <v/>
      </c>
      <c r="I348" s="92" t="str">
        <f>IF(G348="","",IF(G348="","",(VLOOKUP(G348,Listes!$C$31:$D$35,2,FALSE))))</f>
        <v/>
      </c>
      <c r="J348" s="91" t="str">
        <f>IF($G348="","",IF($C348=Listes!$B$32,IF(Barèmes!$E348&lt;=Listes!$B$53,(Barèmes!$E348*(VLOOKUP(Barèmes!$D348,Listes!$A$54:$E$60,2,FALSE))),IF(Barèmes!$E348&gt;Listes!$E$53,(Barèmes!$E348*(VLOOKUP(Barèmes!$D348,Listes!$A$54:$E$60,5,FALSE))),(Barèmes!$E348*(VLOOKUP(Barèmes!$D348,Listes!$A$54:$E$60,3,FALSE)))+(VLOOKUP(Barèmes!$D348,Listes!$A$54:$E$60,4,FALSE))))))</f>
        <v/>
      </c>
      <c r="K348" s="91" t="str">
        <f>IF($G348="","",IF($C348=Listes!$B$31,IF(Barèmes!$E348&lt;=Listes!$B$42,(Barèmes!$E348*(VLOOKUP(Barèmes!$D348,Listes!$A$43:$E$49,2,FALSE))),IF(Barèmes!$E348&gt;Listes!$D$42,(Barèmes!$E348*(VLOOKUP(Barèmes!$D348,Listes!$A$43:$E$49,5,FALSE))),(Barèmes!$E348*(VLOOKUP(Barèmes!$D348,Listes!$A$43:$E$49,3,FALSE)))+(VLOOKUP(Barèmes!$D348,Listes!$A$43:$E$49,4,FALSE))))))</f>
        <v/>
      </c>
      <c r="L348" s="91" t="str">
        <f>IF($G348="","",IF($C348=Listes!$B$34,Listes!$I$31,IF($C348=Listes!$B$35,(VLOOKUP(Barèmes!$F348,Listes!$E$31:$F$36,2,FALSE)),IF($C348=Listes!$B$33,IF(Barèmes!$E348&lt;=Listes!$A$64,Barèmes!$E348*Listes!$A$65,IF(Barèmes!$E348&gt;Listes!$D$64,Barèmes!$E348*Listes!$D$65,((Barèmes!$E348*Listes!$B$65)+Listes!$C$65)))))))</f>
        <v/>
      </c>
      <c r="M348" s="92" t="str">
        <f t="shared" si="11"/>
        <v/>
      </c>
      <c r="N348" s="164"/>
    </row>
    <row r="349" spans="1:14" ht="20.100000000000001" customHeight="1" x14ac:dyDescent="0.25">
      <c r="A349" s="38">
        <v>344</v>
      </c>
      <c r="B349" s="135"/>
      <c r="C349" s="135"/>
      <c r="D349" s="135"/>
      <c r="E349" s="135"/>
      <c r="F349" s="135"/>
      <c r="G349" s="111" t="str">
        <f>IF(C349="","",IF(C349="","",(VLOOKUP(C349,Listes!$B$31:$C$35,2,FALSE))))</f>
        <v/>
      </c>
      <c r="H349" s="135" t="str">
        <f t="shared" si="10"/>
        <v/>
      </c>
      <c r="I349" s="92" t="str">
        <f>IF(G349="","",IF(G349="","",(VLOOKUP(G349,Listes!$C$31:$D$35,2,FALSE))))</f>
        <v/>
      </c>
      <c r="J349" s="91" t="str">
        <f>IF($G349="","",IF($C349=Listes!$B$32,IF(Barèmes!$E349&lt;=Listes!$B$53,(Barèmes!$E349*(VLOOKUP(Barèmes!$D349,Listes!$A$54:$E$60,2,FALSE))),IF(Barèmes!$E349&gt;Listes!$E$53,(Barèmes!$E349*(VLOOKUP(Barèmes!$D349,Listes!$A$54:$E$60,5,FALSE))),(Barèmes!$E349*(VLOOKUP(Barèmes!$D349,Listes!$A$54:$E$60,3,FALSE)))+(VLOOKUP(Barèmes!$D349,Listes!$A$54:$E$60,4,FALSE))))))</f>
        <v/>
      </c>
      <c r="K349" s="91" t="str">
        <f>IF($G349="","",IF($C349=Listes!$B$31,IF(Barèmes!$E349&lt;=Listes!$B$42,(Barèmes!$E349*(VLOOKUP(Barèmes!$D349,Listes!$A$43:$E$49,2,FALSE))),IF(Barèmes!$E349&gt;Listes!$D$42,(Barèmes!$E349*(VLOOKUP(Barèmes!$D349,Listes!$A$43:$E$49,5,FALSE))),(Barèmes!$E349*(VLOOKUP(Barèmes!$D349,Listes!$A$43:$E$49,3,FALSE)))+(VLOOKUP(Barèmes!$D349,Listes!$A$43:$E$49,4,FALSE))))))</f>
        <v/>
      </c>
      <c r="L349" s="91" t="str">
        <f>IF($G349="","",IF($C349=Listes!$B$34,Listes!$I$31,IF($C349=Listes!$B$35,(VLOOKUP(Barèmes!$F349,Listes!$E$31:$F$36,2,FALSE)),IF($C349=Listes!$B$33,IF(Barèmes!$E349&lt;=Listes!$A$64,Barèmes!$E349*Listes!$A$65,IF(Barèmes!$E349&gt;Listes!$D$64,Barèmes!$E349*Listes!$D$65,((Barèmes!$E349*Listes!$B$65)+Listes!$C$65)))))))</f>
        <v/>
      </c>
      <c r="M349" s="92" t="str">
        <f t="shared" si="11"/>
        <v/>
      </c>
      <c r="N349" s="164"/>
    </row>
    <row r="350" spans="1:14" ht="20.100000000000001" customHeight="1" x14ac:dyDescent="0.25">
      <c r="A350" s="38">
        <v>345</v>
      </c>
      <c r="B350" s="135"/>
      <c r="C350" s="135"/>
      <c r="D350" s="135"/>
      <c r="E350" s="135"/>
      <c r="F350" s="135"/>
      <c r="G350" s="111" t="str">
        <f>IF(C350="","",IF(C350="","",(VLOOKUP(C350,Listes!$B$31:$C$35,2,FALSE))))</f>
        <v/>
      </c>
      <c r="H350" s="135" t="str">
        <f t="shared" si="10"/>
        <v/>
      </c>
      <c r="I350" s="92" t="str">
        <f>IF(G350="","",IF(G350="","",(VLOOKUP(G350,Listes!$C$31:$D$35,2,FALSE))))</f>
        <v/>
      </c>
      <c r="J350" s="91" t="str">
        <f>IF($G350="","",IF($C350=Listes!$B$32,IF(Barèmes!$E350&lt;=Listes!$B$53,(Barèmes!$E350*(VLOOKUP(Barèmes!$D350,Listes!$A$54:$E$60,2,FALSE))),IF(Barèmes!$E350&gt;Listes!$E$53,(Barèmes!$E350*(VLOOKUP(Barèmes!$D350,Listes!$A$54:$E$60,5,FALSE))),(Barèmes!$E350*(VLOOKUP(Barèmes!$D350,Listes!$A$54:$E$60,3,FALSE)))+(VLOOKUP(Barèmes!$D350,Listes!$A$54:$E$60,4,FALSE))))))</f>
        <v/>
      </c>
      <c r="K350" s="91" t="str">
        <f>IF($G350="","",IF($C350=Listes!$B$31,IF(Barèmes!$E350&lt;=Listes!$B$42,(Barèmes!$E350*(VLOOKUP(Barèmes!$D350,Listes!$A$43:$E$49,2,FALSE))),IF(Barèmes!$E350&gt;Listes!$D$42,(Barèmes!$E350*(VLOOKUP(Barèmes!$D350,Listes!$A$43:$E$49,5,FALSE))),(Barèmes!$E350*(VLOOKUP(Barèmes!$D350,Listes!$A$43:$E$49,3,FALSE)))+(VLOOKUP(Barèmes!$D350,Listes!$A$43:$E$49,4,FALSE))))))</f>
        <v/>
      </c>
      <c r="L350" s="91" t="str">
        <f>IF($G350="","",IF($C350=Listes!$B$34,Listes!$I$31,IF($C350=Listes!$B$35,(VLOOKUP(Barèmes!$F350,Listes!$E$31:$F$36,2,FALSE)),IF($C350=Listes!$B$33,IF(Barèmes!$E350&lt;=Listes!$A$64,Barèmes!$E350*Listes!$A$65,IF(Barèmes!$E350&gt;Listes!$D$64,Barèmes!$E350*Listes!$D$65,((Barèmes!$E350*Listes!$B$65)+Listes!$C$65)))))))</f>
        <v/>
      </c>
      <c r="M350" s="92" t="str">
        <f t="shared" si="11"/>
        <v/>
      </c>
      <c r="N350" s="164"/>
    </row>
    <row r="351" spans="1:14" ht="20.100000000000001" customHeight="1" x14ac:dyDescent="0.25">
      <c r="A351" s="38">
        <v>346</v>
      </c>
      <c r="B351" s="135"/>
      <c r="C351" s="135"/>
      <c r="D351" s="135"/>
      <c r="E351" s="135"/>
      <c r="F351" s="135"/>
      <c r="G351" s="111" t="str">
        <f>IF(C351="","",IF(C351="","",(VLOOKUP(C351,Listes!$B$31:$C$35,2,FALSE))))</f>
        <v/>
      </c>
      <c r="H351" s="135" t="str">
        <f t="shared" si="10"/>
        <v/>
      </c>
      <c r="I351" s="92" t="str">
        <f>IF(G351="","",IF(G351="","",(VLOOKUP(G351,Listes!$C$31:$D$35,2,FALSE))))</f>
        <v/>
      </c>
      <c r="J351" s="91" t="str">
        <f>IF($G351="","",IF($C351=Listes!$B$32,IF(Barèmes!$E351&lt;=Listes!$B$53,(Barèmes!$E351*(VLOOKUP(Barèmes!$D351,Listes!$A$54:$E$60,2,FALSE))),IF(Barèmes!$E351&gt;Listes!$E$53,(Barèmes!$E351*(VLOOKUP(Barèmes!$D351,Listes!$A$54:$E$60,5,FALSE))),(Barèmes!$E351*(VLOOKUP(Barèmes!$D351,Listes!$A$54:$E$60,3,FALSE)))+(VLOOKUP(Barèmes!$D351,Listes!$A$54:$E$60,4,FALSE))))))</f>
        <v/>
      </c>
      <c r="K351" s="91" t="str">
        <f>IF($G351="","",IF($C351=Listes!$B$31,IF(Barèmes!$E351&lt;=Listes!$B$42,(Barèmes!$E351*(VLOOKUP(Barèmes!$D351,Listes!$A$43:$E$49,2,FALSE))),IF(Barèmes!$E351&gt;Listes!$D$42,(Barèmes!$E351*(VLOOKUP(Barèmes!$D351,Listes!$A$43:$E$49,5,FALSE))),(Barèmes!$E351*(VLOOKUP(Barèmes!$D351,Listes!$A$43:$E$49,3,FALSE)))+(VLOOKUP(Barèmes!$D351,Listes!$A$43:$E$49,4,FALSE))))))</f>
        <v/>
      </c>
      <c r="L351" s="91" t="str">
        <f>IF($G351="","",IF($C351=Listes!$B$34,Listes!$I$31,IF($C351=Listes!$B$35,(VLOOKUP(Barèmes!$F351,Listes!$E$31:$F$36,2,FALSE)),IF($C351=Listes!$B$33,IF(Barèmes!$E351&lt;=Listes!$A$64,Barèmes!$E351*Listes!$A$65,IF(Barèmes!$E351&gt;Listes!$D$64,Barèmes!$E351*Listes!$D$65,((Barèmes!$E351*Listes!$B$65)+Listes!$C$65)))))))</f>
        <v/>
      </c>
      <c r="M351" s="92" t="str">
        <f t="shared" si="11"/>
        <v/>
      </c>
      <c r="N351" s="164"/>
    </row>
    <row r="352" spans="1:14" ht="20.100000000000001" customHeight="1" x14ac:dyDescent="0.25">
      <c r="A352" s="38">
        <v>347</v>
      </c>
      <c r="B352" s="135"/>
      <c r="C352" s="135"/>
      <c r="D352" s="135"/>
      <c r="E352" s="135"/>
      <c r="F352" s="135"/>
      <c r="G352" s="111" t="str">
        <f>IF(C352="","",IF(C352="","",(VLOOKUP(C352,Listes!$B$31:$C$35,2,FALSE))))</f>
        <v/>
      </c>
      <c r="H352" s="135" t="str">
        <f t="shared" si="10"/>
        <v/>
      </c>
      <c r="I352" s="92" t="str">
        <f>IF(G352="","",IF(G352="","",(VLOOKUP(G352,Listes!$C$31:$D$35,2,FALSE))))</f>
        <v/>
      </c>
      <c r="J352" s="91" t="str">
        <f>IF($G352="","",IF($C352=Listes!$B$32,IF(Barèmes!$E352&lt;=Listes!$B$53,(Barèmes!$E352*(VLOOKUP(Barèmes!$D352,Listes!$A$54:$E$60,2,FALSE))),IF(Barèmes!$E352&gt;Listes!$E$53,(Barèmes!$E352*(VLOOKUP(Barèmes!$D352,Listes!$A$54:$E$60,5,FALSE))),(Barèmes!$E352*(VLOOKUP(Barèmes!$D352,Listes!$A$54:$E$60,3,FALSE)))+(VLOOKUP(Barèmes!$D352,Listes!$A$54:$E$60,4,FALSE))))))</f>
        <v/>
      </c>
      <c r="K352" s="91" t="str">
        <f>IF($G352="","",IF($C352=Listes!$B$31,IF(Barèmes!$E352&lt;=Listes!$B$42,(Barèmes!$E352*(VLOOKUP(Barèmes!$D352,Listes!$A$43:$E$49,2,FALSE))),IF(Barèmes!$E352&gt;Listes!$D$42,(Barèmes!$E352*(VLOOKUP(Barèmes!$D352,Listes!$A$43:$E$49,5,FALSE))),(Barèmes!$E352*(VLOOKUP(Barèmes!$D352,Listes!$A$43:$E$49,3,FALSE)))+(VLOOKUP(Barèmes!$D352,Listes!$A$43:$E$49,4,FALSE))))))</f>
        <v/>
      </c>
      <c r="L352" s="91" t="str">
        <f>IF($G352="","",IF($C352=Listes!$B$34,Listes!$I$31,IF($C352=Listes!$B$35,(VLOOKUP(Barèmes!$F352,Listes!$E$31:$F$36,2,FALSE)),IF($C352=Listes!$B$33,IF(Barèmes!$E352&lt;=Listes!$A$64,Barèmes!$E352*Listes!$A$65,IF(Barèmes!$E352&gt;Listes!$D$64,Barèmes!$E352*Listes!$D$65,((Barèmes!$E352*Listes!$B$65)+Listes!$C$65)))))))</f>
        <v/>
      </c>
      <c r="M352" s="92" t="str">
        <f t="shared" si="11"/>
        <v/>
      </c>
      <c r="N352" s="164"/>
    </row>
    <row r="353" spans="1:14" ht="20.100000000000001" customHeight="1" x14ac:dyDescent="0.25">
      <c r="A353" s="38">
        <v>348</v>
      </c>
      <c r="B353" s="135"/>
      <c r="C353" s="135"/>
      <c r="D353" s="135"/>
      <c r="E353" s="135"/>
      <c r="F353" s="135"/>
      <c r="G353" s="111" t="str">
        <f>IF(C353="","",IF(C353="","",(VLOOKUP(C353,Listes!$B$31:$C$35,2,FALSE))))</f>
        <v/>
      </c>
      <c r="H353" s="135" t="str">
        <f t="shared" si="10"/>
        <v/>
      </c>
      <c r="I353" s="92" t="str">
        <f>IF(G353="","",IF(G353="","",(VLOOKUP(G353,Listes!$C$31:$D$35,2,FALSE))))</f>
        <v/>
      </c>
      <c r="J353" s="91" t="str">
        <f>IF($G353="","",IF($C353=Listes!$B$32,IF(Barèmes!$E353&lt;=Listes!$B$53,(Barèmes!$E353*(VLOOKUP(Barèmes!$D353,Listes!$A$54:$E$60,2,FALSE))),IF(Barèmes!$E353&gt;Listes!$E$53,(Barèmes!$E353*(VLOOKUP(Barèmes!$D353,Listes!$A$54:$E$60,5,FALSE))),(Barèmes!$E353*(VLOOKUP(Barèmes!$D353,Listes!$A$54:$E$60,3,FALSE)))+(VLOOKUP(Barèmes!$D353,Listes!$A$54:$E$60,4,FALSE))))))</f>
        <v/>
      </c>
      <c r="K353" s="91" t="str">
        <f>IF($G353="","",IF($C353=Listes!$B$31,IF(Barèmes!$E353&lt;=Listes!$B$42,(Barèmes!$E353*(VLOOKUP(Barèmes!$D353,Listes!$A$43:$E$49,2,FALSE))),IF(Barèmes!$E353&gt;Listes!$D$42,(Barèmes!$E353*(VLOOKUP(Barèmes!$D353,Listes!$A$43:$E$49,5,FALSE))),(Barèmes!$E353*(VLOOKUP(Barèmes!$D353,Listes!$A$43:$E$49,3,FALSE)))+(VLOOKUP(Barèmes!$D353,Listes!$A$43:$E$49,4,FALSE))))))</f>
        <v/>
      </c>
      <c r="L353" s="91" t="str">
        <f>IF($G353="","",IF($C353=Listes!$B$34,Listes!$I$31,IF($C353=Listes!$B$35,(VLOOKUP(Barèmes!$F353,Listes!$E$31:$F$36,2,FALSE)),IF($C353=Listes!$B$33,IF(Barèmes!$E353&lt;=Listes!$A$64,Barèmes!$E353*Listes!$A$65,IF(Barèmes!$E353&gt;Listes!$D$64,Barèmes!$E353*Listes!$D$65,((Barèmes!$E353*Listes!$B$65)+Listes!$C$65)))))))</f>
        <v/>
      </c>
      <c r="M353" s="92" t="str">
        <f t="shared" si="11"/>
        <v/>
      </c>
      <c r="N353" s="164"/>
    </row>
    <row r="354" spans="1:14" ht="20.100000000000001" customHeight="1" x14ac:dyDescent="0.25">
      <c r="A354" s="38">
        <v>349</v>
      </c>
      <c r="B354" s="135"/>
      <c r="C354" s="135"/>
      <c r="D354" s="135"/>
      <c r="E354" s="135"/>
      <c r="F354" s="135"/>
      <c r="G354" s="111" t="str">
        <f>IF(C354="","",IF(C354="","",(VLOOKUP(C354,Listes!$B$31:$C$35,2,FALSE))))</f>
        <v/>
      </c>
      <c r="H354" s="135" t="str">
        <f t="shared" si="10"/>
        <v/>
      </c>
      <c r="I354" s="92" t="str">
        <f>IF(G354="","",IF(G354="","",(VLOOKUP(G354,Listes!$C$31:$D$35,2,FALSE))))</f>
        <v/>
      </c>
      <c r="J354" s="91" t="str">
        <f>IF($G354="","",IF($C354=Listes!$B$32,IF(Barèmes!$E354&lt;=Listes!$B$53,(Barèmes!$E354*(VLOOKUP(Barèmes!$D354,Listes!$A$54:$E$60,2,FALSE))),IF(Barèmes!$E354&gt;Listes!$E$53,(Barèmes!$E354*(VLOOKUP(Barèmes!$D354,Listes!$A$54:$E$60,5,FALSE))),(Barèmes!$E354*(VLOOKUP(Barèmes!$D354,Listes!$A$54:$E$60,3,FALSE)))+(VLOOKUP(Barèmes!$D354,Listes!$A$54:$E$60,4,FALSE))))))</f>
        <v/>
      </c>
      <c r="K354" s="91" t="str">
        <f>IF($G354="","",IF($C354=Listes!$B$31,IF(Barèmes!$E354&lt;=Listes!$B$42,(Barèmes!$E354*(VLOOKUP(Barèmes!$D354,Listes!$A$43:$E$49,2,FALSE))),IF(Barèmes!$E354&gt;Listes!$D$42,(Barèmes!$E354*(VLOOKUP(Barèmes!$D354,Listes!$A$43:$E$49,5,FALSE))),(Barèmes!$E354*(VLOOKUP(Barèmes!$D354,Listes!$A$43:$E$49,3,FALSE)))+(VLOOKUP(Barèmes!$D354,Listes!$A$43:$E$49,4,FALSE))))))</f>
        <v/>
      </c>
      <c r="L354" s="91" t="str">
        <f>IF($G354="","",IF($C354=Listes!$B$34,Listes!$I$31,IF($C354=Listes!$B$35,(VLOOKUP(Barèmes!$F354,Listes!$E$31:$F$36,2,FALSE)),IF($C354=Listes!$B$33,IF(Barèmes!$E354&lt;=Listes!$A$64,Barèmes!$E354*Listes!$A$65,IF(Barèmes!$E354&gt;Listes!$D$64,Barèmes!$E354*Listes!$D$65,((Barèmes!$E354*Listes!$B$65)+Listes!$C$65)))))))</f>
        <v/>
      </c>
      <c r="M354" s="92" t="str">
        <f t="shared" si="11"/>
        <v/>
      </c>
      <c r="N354" s="164"/>
    </row>
    <row r="355" spans="1:14" ht="20.100000000000001" customHeight="1" x14ac:dyDescent="0.25">
      <c r="A355" s="38">
        <v>350</v>
      </c>
      <c r="B355" s="135"/>
      <c r="C355" s="135"/>
      <c r="D355" s="135"/>
      <c r="E355" s="135"/>
      <c r="F355" s="135"/>
      <c r="G355" s="111" t="str">
        <f>IF(C355="","",IF(C355="","",(VLOOKUP(C355,Listes!$B$31:$C$35,2,FALSE))))</f>
        <v/>
      </c>
      <c r="H355" s="135" t="str">
        <f t="shared" si="10"/>
        <v/>
      </c>
      <c r="I355" s="92" t="str">
        <f>IF(G355="","",IF(G355="","",(VLOOKUP(G355,Listes!$C$31:$D$35,2,FALSE))))</f>
        <v/>
      </c>
      <c r="J355" s="91" t="str">
        <f>IF($G355="","",IF($C355=Listes!$B$32,IF(Barèmes!$E355&lt;=Listes!$B$53,(Barèmes!$E355*(VLOOKUP(Barèmes!$D355,Listes!$A$54:$E$60,2,FALSE))),IF(Barèmes!$E355&gt;Listes!$E$53,(Barèmes!$E355*(VLOOKUP(Barèmes!$D355,Listes!$A$54:$E$60,5,FALSE))),(Barèmes!$E355*(VLOOKUP(Barèmes!$D355,Listes!$A$54:$E$60,3,FALSE)))+(VLOOKUP(Barèmes!$D355,Listes!$A$54:$E$60,4,FALSE))))))</f>
        <v/>
      </c>
      <c r="K355" s="91" t="str">
        <f>IF($G355="","",IF($C355=Listes!$B$31,IF(Barèmes!$E355&lt;=Listes!$B$42,(Barèmes!$E355*(VLOOKUP(Barèmes!$D355,Listes!$A$43:$E$49,2,FALSE))),IF(Barèmes!$E355&gt;Listes!$D$42,(Barèmes!$E355*(VLOOKUP(Barèmes!$D355,Listes!$A$43:$E$49,5,FALSE))),(Barèmes!$E355*(VLOOKUP(Barèmes!$D355,Listes!$A$43:$E$49,3,FALSE)))+(VLOOKUP(Barèmes!$D355,Listes!$A$43:$E$49,4,FALSE))))))</f>
        <v/>
      </c>
      <c r="L355" s="91" t="str">
        <f>IF($G355="","",IF($C355=Listes!$B$34,Listes!$I$31,IF($C355=Listes!$B$35,(VLOOKUP(Barèmes!$F355,Listes!$E$31:$F$36,2,FALSE)),IF($C355=Listes!$B$33,IF(Barèmes!$E355&lt;=Listes!$A$64,Barèmes!$E355*Listes!$A$65,IF(Barèmes!$E355&gt;Listes!$D$64,Barèmes!$E355*Listes!$D$65,((Barèmes!$E355*Listes!$B$65)+Listes!$C$65)))))))</f>
        <v/>
      </c>
      <c r="M355" s="92" t="str">
        <f t="shared" si="11"/>
        <v/>
      </c>
      <c r="N355" s="164"/>
    </row>
    <row r="356" spans="1:14" ht="20.100000000000001" customHeight="1" x14ac:dyDescent="0.25">
      <c r="A356" s="38">
        <v>351</v>
      </c>
      <c r="B356" s="135"/>
      <c r="C356" s="135"/>
      <c r="D356" s="135"/>
      <c r="E356" s="135"/>
      <c r="F356" s="135"/>
      <c r="G356" s="111" t="str">
        <f>IF(C356="","",IF(C356="","",(VLOOKUP(C356,Listes!$B$31:$C$35,2,FALSE))))</f>
        <v/>
      </c>
      <c r="H356" s="135" t="str">
        <f t="shared" si="10"/>
        <v/>
      </c>
      <c r="I356" s="92" t="str">
        <f>IF(G356="","",IF(G356="","",(VLOOKUP(G356,Listes!$C$31:$D$35,2,FALSE))))</f>
        <v/>
      </c>
      <c r="J356" s="91" t="str">
        <f>IF($G356="","",IF($C356=Listes!$B$32,IF(Barèmes!$E356&lt;=Listes!$B$53,(Barèmes!$E356*(VLOOKUP(Barèmes!$D356,Listes!$A$54:$E$60,2,FALSE))),IF(Barèmes!$E356&gt;Listes!$E$53,(Barèmes!$E356*(VLOOKUP(Barèmes!$D356,Listes!$A$54:$E$60,5,FALSE))),(Barèmes!$E356*(VLOOKUP(Barèmes!$D356,Listes!$A$54:$E$60,3,FALSE)))+(VLOOKUP(Barèmes!$D356,Listes!$A$54:$E$60,4,FALSE))))))</f>
        <v/>
      </c>
      <c r="K356" s="91" t="str">
        <f>IF($G356="","",IF($C356=Listes!$B$31,IF(Barèmes!$E356&lt;=Listes!$B$42,(Barèmes!$E356*(VLOOKUP(Barèmes!$D356,Listes!$A$43:$E$49,2,FALSE))),IF(Barèmes!$E356&gt;Listes!$D$42,(Barèmes!$E356*(VLOOKUP(Barèmes!$D356,Listes!$A$43:$E$49,5,FALSE))),(Barèmes!$E356*(VLOOKUP(Barèmes!$D356,Listes!$A$43:$E$49,3,FALSE)))+(VLOOKUP(Barèmes!$D356,Listes!$A$43:$E$49,4,FALSE))))))</f>
        <v/>
      </c>
      <c r="L356" s="91" t="str">
        <f>IF($G356="","",IF($C356=Listes!$B$34,Listes!$I$31,IF($C356=Listes!$B$35,(VLOOKUP(Barèmes!$F356,Listes!$E$31:$F$36,2,FALSE)),IF($C356=Listes!$B$33,IF(Barèmes!$E356&lt;=Listes!$A$64,Barèmes!$E356*Listes!$A$65,IF(Barèmes!$E356&gt;Listes!$D$64,Barèmes!$E356*Listes!$D$65,((Barèmes!$E356*Listes!$B$65)+Listes!$C$65)))))))</f>
        <v/>
      </c>
      <c r="M356" s="92" t="str">
        <f t="shared" si="11"/>
        <v/>
      </c>
      <c r="N356" s="164"/>
    </row>
    <row r="357" spans="1:14" ht="20.100000000000001" customHeight="1" x14ac:dyDescent="0.25">
      <c r="A357" s="38">
        <v>352</v>
      </c>
      <c r="B357" s="135"/>
      <c r="C357" s="135"/>
      <c r="D357" s="135"/>
      <c r="E357" s="135"/>
      <c r="F357" s="135"/>
      <c r="G357" s="111" t="str">
        <f>IF(C357="","",IF(C357="","",(VLOOKUP(C357,Listes!$B$31:$C$35,2,FALSE))))</f>
        <v/>
      </c>
      <c r="H357" s="135" t="str">
        <f t="shared" si="10"/>
        <v/>
      </c>
      <c r="I357" s="92" t="str">
        <f>IF(G357="","",IF(G357="","",(VLOOKUP(G357,Listes!$C$31:$D$35,2,FALSE))))</f>
        <v/>
      </c>
      <c r="J357" s="91" t="str">
        <f>IF($G357="","",IF($C357=Listes!$B$32,IF(Barèmes!$E357&lt;=Listes!$B$53,(Barèmes!$E357*(VLOOKUP(Barèmes!$D357,Listes!$A$54:$E$60,2,FALSE))),IF(Barèmes!$E357&gt;Listes!$E$53,(Barèmes!$E357*(VLOOKUP(Barèmes!$D357,Listes!$A$54:$E$60,5,FALSE))),(Barèmes!$E357*(VLOOKUP(Barèmes!$D357,Listes!$A$54:$E$60,3,FALSE)))+(VLOOKUP(Barèmes!$D357,Listes!$A$54:$E$60,4,FALSE))))))</f>
        <v/>
      </c>
      <c r="K357" s="91" t="str">
        <f>IF($G357="","",IF($C357=Listes!$B$31,IF(Barèmes!$E357&lt;=Listes!$B$42,(Barèmes!$E357*(VLOOKUP(Barèmes!$D357,Listes!$A$43:$E$49,2,FALSE))),IF(Barèmes!$E357&gt;Listes!$D$42,(Barèmes!$E357*(VLOOKUP(Barèmes!$D357,Listes!$A$43:$E$49,5,FALSE))),(Barèmes!$E357*(VLOOKUP(Barèmes!$D357,Listes!$A$43:$E$49,3,FALSE)))+(VLOOKUP(Barèmes!$D357,Listes!$A$43:$E$49,4,FALSE))))))</f>
        <v/>
      </c>
      <c r="L357" s="91" t="str">
        <f>IF($G357="","",IF($C357=Listes!$B$34,Listes!$I$31,IF($C357=Listes!$B$35,(VLOOKUP(Barèmes!$F357,Listes!$E$31:$F$36,2,FALSE)),IF($C357=Listes!$B$33,IF(Barèmes!$E357&lt;=Listes!$A$64,Barèmes!$E357*Listes!$A$65,IF(Barèmes!$E357&gt;Listes!$D$64,Barèmes!$E357*Listes!$D$65,((Barèmes!$E357*Listes!$B$65)+Listes!$C$65)))))))</f>
        <v/>
      </c>
      <c r="M357" s="92" t="str">
        <f t="shared" si="11"/>
        <v/>
      </c>
      <c r="N357" s="164"/>
    </row>
    <row r="358" spans="1:14" ht="20.100000000000001" customHeight="1" x14ac:dyDescent="0.25">
      <c r="A358" s="38">
        <v>353</v>
      </c>
      <c r="B358" s="135"/>
      <c r="C358" s="135"/>
      <c r="D358" s="135"/>
      <c r="E358" s="135"/>
      <c r="F358" s="135"/>
      <c r="G358" s="111" t="str">
        <f>IF(C358="","",IF(C358="","",(VLOOKUP(C358,Listes!$B$31:$C$35,2,FALSE))))</f>
        <v/>
      </c>
      <c r="H358" s="135" t="str">
        <f t="shared" si="10"/>
        <v/>
      </c>
      <c r="I358" s="92" t="str">
        <f>IF(G358="","",IF(G358="","",(VLOOKUP(G358,Listes!$C$31:$D$35,2,FALSE))))</f>
        <v/>
      </c>
      <c r="J358" s="91" t="str">
        <f>IF($G358="","",IF($C358=Listes!$B$32,IF(Barèmes!$E358&lt;=Listes!$B$53,(Barèmes!$E358*(VLOOKUP(Barèmes!$D358,Listes!$A$54:$E$60,2,FALSE))),IF(Barèmes!$E358&gt;Listes!$E$53,(Barèmes!$E358*(VLOOKUP(Barèmes!$D358,Listes!$A$54:$E$60,5,FALSE))),(Barèmes!$E358*(VLOOKUP(Barèmes!$D358,Listes!$A$54:$E$60,3,FALSE)))+(VLOOKUP(Barèmes!$D358,Listes!$A$54:$E$60,4,FALSE))))))</f>
        <v/>
      </c>
      <c r="K358" s="91" t="str">
        <f>IF($G358="","",IF($C358=Listes!$B$31,IF(Barèmes!$E358&lt;=Listes!$B$42,(Barèmes!$E358*(VLOOKUP(Barèmes!$D358,Listes!$A$43:$E$49,2,FALSE))),IF(Barèmes!$E358&gt;Listes!$D$42,(Barèmes!$E358*(VLOOKUP(Barèmes!$D358,Listes!$A$43:$E$49,5,FALSE))),(Barèmes!$E358*(VLOOKUP(Barèmes!$D358,Listes!$A$43:$E$49,3,FALSE)))+(VLOOKUP(Barèmes!$D358,Listes!$A$43:$E$49,4,FALSE))))))</f>
        <v/>
      </c>
      <c r="L358" s="91" t="str">
        <f>IF($G358="","",IF($C358=Listes!$B$34,Listes!$I$31,IF($C358=Listes!$B$35,(VLOOKUP(Barèmes!$F358,Listes!$E$31:$F$36,2,FALSE)),IF($C358=Listes!$B$33,IF(Barèmes!$E358&lt;=Listes!$A$64,Barèmes!$E358*Listes!$A$65,IF(Barèmes!$E358&gt;Listes!$D$64,Barèmes!$E358*Listes!$D$65,((Barèmes!$E358*Listes!$B$65)+Listes!$C$65)))))))</f>
        <v/>
      </c>
      <c r="M358" s="92" t="str">
        <f t="shared" si="11"/>
        <v/>
      </c>
      <c r="N358" s="164"/>
    </row>
    <row r="359" spans="1:14" ht="20.100000000000001" customHeight="1" x14ac:dyDescent="0.25">
      <c r="A359" s="38">
        <v>354</v>
      </c>
      <c r="B359" s="135"/>
      <c r="C359" s="135"/>
      <c r="D359" s="135"/>
      <c r="E359" s="135"/>
      <c r="F359" s="135"/>
      <c r="G359" s="111" t="str">
        <f>IF(C359="","",IF(C359="","",(VLOOKUP(C359,Listes!$B$31:$C$35,2,FALSE))))</f>
        <v/>
      </c>
      <c r="H359" s="135" t="str">
        <f t="shared" si="10"/>
        <v/>
      </c>
      <c r="I359" s="92" t="str">
        <f>IF(G359="","",IF(G359="","",(VLOOKUP(G359,Listes!$C$31:$D$35,2,FALSE))))</f>
        <v/>
      </c>
      <c r="J359" s="91" t="str">
        <f>IF($G359="","",IF($C359=Listes!$B$32,IF(Barèmes!$E359&lt;=Listes!$B$53,(Barèmes!$E359*(VLOOKUP(Barèmes!$D359,Listes!$A$54:$E$60,2,FALSE))),IF(Barèmes!$E359&gt;Listes!$E$53,(Barèmes!$E359*(VLOOKUP(Barèmes!$D359,Listes!$A$54:$E$60,5,FALSE))),(Barèmes!$E359*(VLOOKUP(Barèmes!$D359,Listes!$A$54:$E$60,3,FALSE)))+(VLOOKUP(Barèmes!$D359,Listes!$A$54:$E$60,4,FALSE))))))</f>
        <v/>
      </c>
      <c r="K359" s="91" t="str">
        <f>IF($G359="","",IF($C359=Listes!$B$31,IF(Barèmes!$E359&lt;=Listes!$B$42,(Barèmes!$E359*(VLOOKUP(Barèmes!$D359,Listes!$A$43:$E$49,2,FALSE))),IF(Barèmes!$E359&gt;Listes!$D$42,(Barèmes!$E359*(VLOOKUP(Barèmes!$D359,Listes!$A$43:$E$49,5,FALSE))),(Barèmes!$E359*(VLOOKUP(Barèmes!$D359,Listes!$A$43:$E$49,3,FALSE)))+(VLOOKUP(Barèmes!$D359,Listes!$A$43:$E$49,4,FALSE))))))</f>
        <v/>
      </c>
      <c r="L359" s="91" t="str">
        <f>IF($G359="","",IF($C359=Listes!$B$34,Listes!$I$31,IF($C359=Listes!$B$35,(VLOOKUP(Barèmes!$F359,Listes!$E$31:$F$36,2,FALSE)),IF($C359=Listes!$B$33,IF(Barèmes!$E359&lt;=Listes!$A$64,Barèmes!$E359*Listes!$A$65,IF(Barèmes!$E359&gt;Listes!$D$64,Barèmes!$E359*Listes!$D$65,((Barèmes!$E359*Listes!$B$65)+Listes!$C$65)))))))</f>
        <v/>
      </c>
      <c r="M359" s="92" t="str">
        <f t="shared" si="11"/>
        <v/>
      </c>
      <c r="N359" s="164"/>
    </row>
    <row r="360" spans="1:14" ht="20.100000000000001" customHeight="1" x14ac:dyDescent="0.25">
      <c r="A360" s="38">
        <v>355</v>
      </c>
      <c r="B360" s="135"/>
      <c r="C360" s="135"/>
      <c r="D360" s="135"/>
      <c r="E360" s="135"/>
      <c r="F360" s="135"/>
      <c r="G360" s="111" t="str">
        <f>IF(C360="","",IF(C360="","",(VLOOKUP(C360,Listes!$B$31:$C$35,2,FALSE))))</f>
        <v/>
      </c>
      <c r="H360" s="135" t="str">
        <f t="shared" si="10"/>
        <v/>
      </c>
      <c r="I360" s="92" t="str">
        <f>IF(G360="","",IF(G360="","",(VLOOKUP(G360,Listes!$C$31:$D$35,2,FALSE))))</f>
        <v/>
      </c>
      <c r="J360" s="91" t="str">
        <f>IF($G360="","",IF($C360=Listes!$B$32,IF(Barèmes!$E360&lt;=Listes!$B$53,(Barèmes!$E360*(VLOOKUP(Barèmes!$D360,Listes!$A$54:$E$60,2,FALSE))),IF(Barèmes!$E360&gt;Listes!$E$53,(Barèmes!$E360*(VLOOKUP(Barèmes!$D360,Listes!$A$54:$E$60,5,FALSE))),(Barèmes!$E360*(VLOOKUP(Barèmes!$D360,Listes!$A$54:$E$60,3,FALSE)))+(VLOOKUP(Barèmes!$D360,Listes!$A$54:$E$60,4,FALSE))))))</f>
        <v/>
      </c>
      <c r="K360" s="91" t="str">
        <f>IF($G360="","",IF($C360=Listes!$B$31,IF(Barèmes!$E360&lt;=Listes!$B$42,(Barèmes!$E360*(VLOOKUP(Barèmes!$D360,Listes!$A$43:$E$49,2,FALSE))),IF(Barèmes!$E360&gt;Listes!$D$42,(Barèmes!$E360*(VLOOKUP(Barèmes!$D360,Listes!$A$43:$E$49,5,FALSE))),(Barèmes!$E360*(VLOOKUP(Barèmes!$D360,Listes!$A$43:$E$49,3,FALSE)))+(VLOOKUP(Barèmes!$D360,Listes!$A$43:$E$49,4,FALSE))))))</f>
        <v/>
      </c>
      <c r="L360" s="91" t="str">
        <f>IF($G360="","",IF($C360=Listes!$B$34,Listes!$I$31,IF($C360=Listes!$B$35,(VLOOKUP(Barèmes!$F360,Listes!$E$31:$F$36,2,FALSE)),IF($C360=Listes!$B$33,IF(Barèmes!$E360&lt;=Listes!$A$64,Barèmes!$E360*Listes!$A$65,IF(Barèmes!$E360&gt;Listes!$D$64,Barèmes!$E360*Listes!$D$65,((Barèmes!$E360*Listes!$B$65)+Listes!$C$65)))))))</f>
        <v/>
      </c>
      <c r="M360" s="92" t="str">
        <f t="shared" si="11"/>
        <v/>
      </c>
      <c r="N360" s="164"/>
    </row>
    <row r="361" spans="1:14" ht="20.100000000000001" customHeight="1" x14ac:dyDescent="0.25">
      <c r="A361" s="38">
        <v>356</v>
      </c>
      <c r="B361" s="135"/>
      <c r="C361" s="135"/>
      <c r="D361" s="135"/>
      <c r="E361" s="135"/>
      <c r="F361" s="135"/>
      <c r="G361" s="111" t="str">
        <f>IF(C361="","",IF(C361="","",(VLOOKUP(C361,Listes!$B$31:$C$35,2,FALSE))))</f>
        <v/>
      </c>
      <c r="H361" s="135" t="str">
        <f t="shared" si="10"/>
        <v/>
      </c>
      <c r="I361" s="92" t="str">
        <f>IF(G361="","",IF(G361="","",(VLOOKUP(G361,Listes!$C$31:$D$35,2,FALSE))))</f>
        <v/>
      </c>
      <c r="J361" s="91" t="str">
        <f>IF($G361="","",IF($C361=Listes!$B$32,IF(Barèmes!$E361&lt;=Listes!$B$53,(Barèmes!$E361*(VLOOKUP(Barèmes!$D361,Listes!$A$54:$E$60,2,FALSE))),IF(Barèmes!$E361&gt;Listes!$E$53,(Barèmes!$E361*(VLOOKUP(Barèmes!$D361,Listes!$A$54:$E$60,5,FALSE))),(Barèmes!$E361*(VLOOKUP(Barèmes!$D361,Listes!$A$54:$E$60,3,FALSE)))+(VLOOKUP(Barèmes!$D361,Listes!$A$54:$E$60,4,FALSE))))))</f>
        <v/>
      </c>
      <c r="K361" s="91" t="str">
        <f>IF($G361="","",IF($C361=Listes!$B$31,IF(Barèmes!$E361&lt;=Listes!$B$42,(Barèmes!$E361*(VLOOKUP(Barèmes!$D361,Listes!$A$43:$E$49,2,FALSE))),IF(Barèmes!$E361&gt;Listes!$D$42,(Barèmes!$E361*(VLOOKUP(Barèmes!$D361,Listes!$A$43:$E$49,5,FALSE))),(Barèmes!$E361*(VLOOKUP(Barèmes!$D361,Listes!$A$43:$E$49,3,FALSE)))+(VLOOKUP(Barèmes!$D361,Listes!$A$43:$E$49,4,FALSE))))))</f>
        <v/>
      </c>
      <c r="L361" s="91" t="str">
        <f>IF($G361="","",IF($C361=Listes!$B$34,Listes!$I$31,IF($C361=Listes!$B$35,(VLOOKUP(Barèmes!$F361,Listes!$E$31:$F$36,2,FALSE)),IF($C361=Listes!$B$33,IF(Barèmes!$E361&lt;=Listes!$A$64,Barèmes!$E361*Listes!$A$65,IF(Barèmes!$E361&gt;Listes!$D$64,Barèmes!$E361*Listes!$D$65,((Barèmes!$E361*Listes!$B$65)+Listes!$C$65)))))))</f>
        <v/>
      </c>
      <c r="M361" s="92" t="str">
        <f t="shared" si="11"/>
        <v/>
      </c>
      <c r="N361" s="164"/>
    </row>
    <row r="362" spans="1:14" ht="20.100000000000001" customHeight="1" x14ac:dyDescent="0.25">
      <c r="A362" s="38">
        <v>357</v>
      </c>
      <c r="B362" s="135"/>
      <c r="C362" s="135"/>
      <c r="D362" s="135"/>
      <c r="E362" s="135"/>
      <c r="F362" s="135"/>
      <c r="G362" s="111" t="str">
        <f>IF(C362="","",IF(C362="","",(VLOOKUP(C362,Listes!$B$31:$C$35,2,FALSE))))</f>
        <v/>
      </c>
      <c r="H362" s="135" t="str">
        <f t="shared" si="10"/>
        <v/>
      </c>
      <c r="I362" s="92" t="str">
        <f>IF(G362="","",IF(G362="","",(VLOOKUP(G362,Listes!$C$31:$D$35,2,FALSE))))</f>
        <v/>
      </c>
      <c r="J362" s="91" t="str">
        <f>IF($G362="","",IF($C362=Listes!$B$32,IF(Barèmes!$E362&lt;=Listes!$B$53,(Barèmes!$E362*(VLOOKUP(Barèmes!$D362,Listes!$A$54:$E$60,2,FALSE))),IF(Barèmes!$E362&gt;Listes!$E$53,(Barèmes!$E362*(VLOOKUP(Barèmes!$D362,Listes!$A$54:$E$60,5,FALSE))),(Barèmes!$E362*(VLOOKUP(Barèmes!$D362,Listes!$A$54:$E$60,3,FALSE)))+(VLOOKUP(Barèmes!$D362,Listes!$A$54:$E$60,4,FALSE))))))</f>
        <v/>
      </c>
      <c r="K362" s="91" t="str">
        <f>IF($G362="","",IF($C362=Listes!$B$31,IF(Barèmes!$E362&lt;=Listes!$B$42,(Barèmes!$E362*(VLOOKUP(Barèmes!$D362,Listes!$A$43:$E$49,2,FALSE))),IF(Barèmes!$E362&gt;Listes!$D$42,(Barèmes!$E362*(VLOOKUP(Barèmes!$D362,Listes!$A$43:$E$49,5,FALSE))),(Barèmes!$E362*(VLOOKUP(Barèmes!$D362,Listes!$A$43:$E$49,3,FALSE)))+(VLOOKUP(Barèmes!$D362,Listes!$A$43:$E$49,4,FALSE))))))</f>
        <v/>
      </c>
      <c r="L362" s="91" t="str">
        <f>IF($G362="","",IF($C362=Listes!$B$34,Listes!$I$31,IF($C362=Listes!$B$35,(VLOOKUP(Barèmes!$F362,Listes!$E$31:$F$36,2,FALSE)),IF($C362=Listes!$B$33,IF(Barèmes!$E362&lt;=Listes!$A$64,Barèmes!$E362*Listes!$A$65,IF(Barèmes!$E362&gt;Listes!$D$64,Barèmes!$E362*Listes!$D$65,((Barèmes!$E362*Listes!$B$65)+Listes!$C$65)))))))</f>
        <v/>
      </c>
      <c r="M362" s="92" t="str">
        <f t="shared" si="11"/>
        <v/>
      </c>
      <c r="N362" s="164"/>
    </row>
    <row r="363" spans="1:14" ht="20.100000000000001" customHeight="1" x14ac:dyDescent="0.25">
      <c r="A363" s="38">
        <v>358</v>
      </c>
      <c r="B363" s="135"/>
      <c r="C363" s="135"/>
      <c r="D363" s="135"/>
      <c r="E363" s="135"/>
      <c r="F363" s="135"/>
      <c r="G363" s="111" t="str">
        <f>IF(C363="","",IF(C363="","",(VLOOKUP(C363,Listes!$B$31:$C$35,2,FALSE))))</f>
        <v/>
      </c>
      <c r="H363" s="135" t="str">
        <f t="shared" si="10"/>
        <v/>
      </c>
      <c r="I363" s="92" t="str">
        <f>IF(G363="","",IF(G363="","",(VLOOKUP(G363,Listes!$C$31:$D$35,2,FALSE))))</f>
        <v/>
      </c>
      <c r="J363" s="91" t="str">
        <f>IF($G363="","",IF($C363=Listes!$B$32,IF(Barèmes!$E363&lt;=Listes!$B$53,(Barèmes!$E363*(VLOOKUP(Barèmes!$D363,Listes!$A$54:$E$60,2,FALSE))),IF(Barèmes!$E363&gt;Listes!$E$53,(Barèmes!$E363*(VLOOKUP(Barèmes!$D363,Listes!$A$54:$E$60,5,FALSE))),(Barèmes!$E363*(VLOOKUP(Barèmes!$D363,Listes!$A$54:$E$60,3,FALSE)))+(VLOOKUP(Barèmes!$D363,Listes!$A$54:$E$60,4,FALSE))))))</f>
        <v/>
      </c>
      <c r="K363" s="91" t="str">
        <f>IF($G363="","",IF($C363=Listes!$B$31,IF(Barèmes!$E363&lt;=Listes!$B$42,(Barèmes!$E363*(VLOOKUP(Barèmes!$D363,Listes!$A$43:$E$49,2,FALSE))),IF(Barèmes!$E363&gt;Listes!$D$42,(Barèmes!$E363*(VLOOKUP(Barèmes!$D363,Listes!$A$43:$E$49,5,FALSE))),(Barèmes!$E363*(VLOOKUP(Barèmes!$D363,Listes!$A$43:$E$49,3,FALSE)))+(VLOOKUP(Barèmes!$D363,Listes!$A$43:$E$49,4,FALSE))))))</f>
        <v/>
      </c>
      <c r="L363" s="91" t="str">
        <f>IF($G363="","",IF($C363=Listes!$B$34,Listes!$I$31,IF($C363=Listes!$B$35,(VLOOKUP(Barèmes!$F363,Listes!$E$31:$F$36,2,FALSE)),IF($C363=Listes!$B$33,IF(Barèmes!$E363&lt;=Listes!$A$64,Barèmes!$E363*Listes!$A$65,IF(Barèmes!$E363&gt;Listes!$D$64,Barèmes!$E363*Listes!$D$65,((Barèmes!$E363*Listes!$B$65)+Listes!$C$65)))))))</f>
        <v/>
      </c>
      <c r="M363" s="92" t="str">
        <f t="shared" si="11"/>
        <v/>
      </c>
      <c r="N363" s="164"/>
    </row>
    <row r="364" spans="1:14" ht="20.100000000000001" customHeight="1" x14ac:dyDescent="0.25">
      <c r="A364" s="38">
        <v>359</v>
      </c>
      <c r="B364" s="135"/>
      <c r="C364" s="135"/>
      <c r="D364" s="135"/>
      <c r="E364" s="135"/>
      <c r="F364" s="135"/>
      <c r="G364" s="111" t="str">
        <f>IF(C364="","",IF(C364="","",(VLOOKUP(C364,Listes!$B$31:$C$35,2,FALSE))))</f>
        <v/>
      </c>
      <c r="H364" s="135" t="str">
        <f t="shared" si="10"/>
        <v/>
      </c>
      <c r="I364" s="92" t="str">
        <f>IF(G364="","",IF(G364="","",(VLOOKUP(G364,Listes!$C$31:$D$35,2,FALSE))))</f>
        <v/>
      </c>
      <c r="J364" s="91" t="str">
        <f>IF($G364="","",IF($C364=Listes!$B$32,IF(Barèmes!$E364&lt;=Listes!$B$53,(Barèmes!$E364*(VLOOKUP(Barèmes!$D364,Listes!$A$54:$E$60,2,FALSE))),IF(Barèmes!$E364&gt;Listes!$E$53,(Barèmes!$E364*(VLOOKUP(Barèmes!$D364,Listes!$A$54:$E$60,5,FALSE))),(Barèmes!$E364*(VLOOKUP(Barèmes!$D364,Listes!$A$54:$E$60,3,FALSE)))+(VLOOKUP(Barèmes!$D364,Listes!$A$54:$E$60,4,FALSE))))))</f>
        <v/>
      </c>
      <c r="K364" s="91" t="str">
        <f>IF($G364="","",IF($C364=Listes!$B$31,IF(Barèmes!$E364&lt;=Listes!$B$42,(Barèmes!$E364*(VLOOKUP(Barèmes!$D364,Listes!$A$43:$E$49,2,FALSE))),IF(Barèmes!$E364&gt;Listes!$D$42,(Barèmes!$E364*(VLOOKUP(Barèmes!$D364,Listes!$A$43:$E$49,5,FALSE))),(Barèmes!$E364*(VLOOKUP(Barèmes!$D364,Listes!$A$43:$E$49,3,FALSE)))+(VLOOKUP(Barèmes!$D364,Listes!$A$43:$E$49,4,FALSE))))))</f>
        <v/>
      </c>
      <c r="L364" s="91" t="str">
        <f>IF($G364="","",IF($C364=Listes!$B$34,Listes!$I$31,IF($C364=Listes!$B$35,(VLOOKUP(Barèmes!$F364,Listes!$E$31:$F$36,2,FALSE)),IF($C364=Listes!$B$33,IF(Barèmes!$E364&lt;=Listes!$A$64,Barèmes!$E364*Listes!$A$65,IF(Barèmes!$E364&gt;Listes!$D$64,Barèmes!$E364*Listes!$D$65,((Barèmes!$E364*Listes!$B$65)+Listes!$C$65)))))))</f>
        <v/>
      </c>
      <c r="M364" s="92" t="str">
        <f t="shared" si="11"/>
        <v/>
      </c>
      <c r="N364" s="164"/>
    </row>
    <row r="365" spans="1:14" ht="20.100000000000001" customHeight="1" x14ac:dyDescent="0.25">
      <c r="A365" s="38">
        <v>360</v>
      </c>
      <c r="B365" s="135"/>
      <c r="C365" s="135"/>
      <c r="D365" s="135"/>
      <c r="E365" s="135"/>
      <c r="F365" s="135"/>
      <c r="G365" s="111" t="str">
        <f>IF(C365="","",IF(C365="","",(VLOOKUP(C365,Listes!$B$31:$C$35,2,FALSE))))</f>
        <v/>
      </c>
      <c r="H365" s="135" t="str">
        <f t="shared" si="10"/>
        <v/>
      </c>
      <c r="I365" s="92" t="str">
        <f>IF(G365="","",IF(G365="","",(VLOOKUP(G365,Listes!$C$31:$D$35,2,FALSE))))</f>
        <v/>
      </c>
      <c r="J365" s="91" t="str">
        <f>IF($G365="","",IF($C365=Listes!$B$32,IF(Barèmes!$E365&lt;=Listes!$B$53,(Barèmes!$E365*(VLOOKUP(Barèmes!$D365,Listes!$A$54:$E$60,2,FALSE))),IF(Barèmes!$E365&gt;Listes!$E$53,(Barèmes!$E365*(VLOOKUP(Barèmes!$D365,Listes!$A$54:$E$60,5,FALSE))),(Barèmes!$E365*(VLOOKUP(Barèmes!$D365,Listes!$A$54:$E$60,3,FALSE)))+(VLOOKUP(Barèmes!$D365,Listes!$A$54:$E$60,4,FALSE))))))</f>
        <v/>
      </c>
      <c r="K365" s="91" t="str">
        <f>IF($G365="","",IF($C365=Listes!$B$31,IF(Barèmes!$E365&lt;=Listes!$B$42,(Barèmes!$E365*(VLOOKUP(Barèmes!$D365,Listes!$A$43:$E$49,2,FALSE))),IF(Barèmes!$E365&gt;Listes!$D$42,(Barèmes!$E365*(VLOOKUP(Barèmes!$D365,Listes!$A$43:$E$49,5,FALSE))),(Barèmes!$E365*(VLOOKUP(Barèmes!$D365,Listes!$A$43:$E$49,3,FALSE)))+(VLOOKUP(Barèmes!$D365,Listes!$A$43:$E$49,4,FALSE))))))</f>
        <v/>
      </c>
      <c r="L365" s="91" t="str">
        <f>IF($G365="","",IF($C365=Listes!$B$34,Listes!$I$31,IF($C365=Listes!$B$35,(VLOOKUP(Barèmes!$F365,Listes!$E$31:$F$36,2,FALSE)),IF($C365=Listes!$B$33,IF(Barèmes!$E365&lt;=Listes!$A$64,Barèmes!$E365*Listes!$A$65,IF(Barèmes!$E365&gt;Listes!$D$64,Barèmes!$E365*Listes!$D$65,((Barèmes!$E365*Listes!$B$65)+Listes!$C$65)))))))</f>
        <v/>
      </c>
      <c r="M365" s="92" t="str">
        <f t="shared" si="11"/>
        <v/>
      </c>
      <c r="N365" s="164"/>
    </row>
    <row r="366" spans="1:14" ht="20.100000000000001" customHeight="1" x14ac:dyDescent="0.25">
      <c r="A366" s="38">
        <v>361</v>
      </c>
      <c r="B366" s="135"/>
      <c r="C366" s="135"/>
      <c r="D366" s="135"/>
      <c r="E366" s="135"/>
      <c r="F366" s="135"/>
      <c r="G366" s="111" t="str">
        <f>IF(C366="","",IF(C366="","",(VLOOKUP(C366,Listes!$B$31:$C$35,2,FALSE))))</f>
        <v/>
      </c>
      <c r="H366" s="135" t="str">
        <f t="shared" si="10"/>
        <v/>
      </c>
      <c r="I366" s="92" t="str">
        <f>IF(G366="","",IF(G366="","",(VLOOKUP(G366,Listes!$C$31:$D$35,2,FALSE))))</f>
        <v/>
      </c>
      <c r="J366" s="91" t="str">
        <f>IF($G366="","",IF($C366=Listes!$B$32,IF(Barèmes!$E366&lt;=Listes!$B$53,(Barèmes!$E366*(VLOOKUP(Barèmes!$D366,Listes!$A$54:$E$60,2,FALSE))),IF(Barèmes!$E366&gt;Listes!$E$53,(Barèmes!$E366*(VLOOKUP(Barèmes!$D366,Listes!$A$54:$E$60,5,FALSE))),(Barèmes!$E366*(VLOOKUP(Barèmes!$D366,Listes!$A$54:$E$60,3,FALSE)))+(VLOOKUP(Barèmes!$D366,Listes!$A$54:$E$60,4,FALSE))))))</f>
        <v/>
      </c>
      <c r="K366" s="91" t="str">
        <f>IF($G366="","",IF($C366=Listes!$B$31,IF(Barèmes!$E366&lt;=Listes!$B$42,(Barèmes!$E366*(VLOOKUP(Barèmes!$D366,Listes!$A$43:$E$49,2,FALSE))),IF(Barèmes!$E366&gt;Listes!$D$42,(Barèmes!$E366*(VLOOKUP(Barèmes!$D366,Listes!$A$43:$E$49,5,FALSE))),(Barèmes!$E366*(VLOOKUP(Barèmes!$D366,Listes!$A$43:$E$49,3,FALSE)))+(VLOOKUP(Barèmes!$D366,Listes!$A$43:$E$49,4,FALSE))))))</f>
        <v/>
      </c>
      <c r="L366" s="91" t="str">
        <f>IF($G366="","",IF($C366=Listes!$B$34,Listes!$I$31,IF($C366=Listes!$B$35,(VLOOKUP(Barèmes!$F366,Listes!$E$31:$F$36,2,FALSE)),IF($C366=Listes!$B$33,IF(Barèmes!$E366&lt;=Listes!$A$64,Barèmes!$E366*Listes!$A$65,IF(Barèmes!$E366&gt;Listes!$D$64,Barèmes!$E366*Listes!$D$65,((Barèmes!$E366*Listes!$B$65)+Listes!$C$65)))))))</f>
        <v/>
      </c>
      <c r="M366" s="92" t="str">
        <f t="shared" si="11"/>
        <v/>
      </c>
      <c r="N366" s="164"/>
    </row>
    <row r="367" spans="1:14" ht="20.100000000000001" customHeight="1" x14ac:dyDescent="0.25">
      <c r="A367" s="38">
        <v>362</v>
      </c>
      <c r="B367" s="135"/>
      <c r="C367" s="135"/>
      <c r="D367" s="135"/>
      <c r="E367" s="135"/>
      <c r="F367" s="135"/>
      <c r="G367" s="111" t="str">
        <f>IF(C367="","",IF(C367="","",(VLOOKUP(C367,Listes!$B$31:$C$35,2,FALSE))))</f>
        <v/>
      </c>
      <c r="H367" s="135" t="str">
        <f t="shared" si="10"/>
        <v/>
      </c>
      <c r="I367" s="92" t="str">
        <f>IF(G367="","",IF(G367="","",(VLOOKUP(G367,Listes!$C$31:$D$35,2,FALSE))))</f>
        <v/>
      </c>
      <c r="J367" s="91" t="str">
        <f>IF($G367="","",IF($C367=Listes!$B$32,IF(Barèmes!$E367&lt;=Listes!$B$53,(Barèmes!$E367*(VLOOKUP(Barèmes!$D367,Listes!$A$54:$E$60,2,FALSE))),IF(Barèmes!$E367&gt;Listes!$E$53,(Barèmes!$E367*(VLOOKUP(Barèmes!$D367,Listes!$A$54:$E$60,5,FALSE))),(Barèmes!$E367*(VLOOKUP(Barèmes!$D367,Listes!$A$54:$E$60,3,FALSE)))+(VLOOKUP(Barèmes!$D367,Listes!$A$54:$E$60,4,FALSE))))))</f>
        <v/>
      </c>
      <c r="K367" s="91" t="str">
        <f>IF($G367="","",IF($C367=Listes!$B$31,IF(Barèmes!$E367&lt;=Listes!$B$42,(Barèmes!$E367*(VLOOKUP(Barèmes!$D367,Listes!$A$43:$E$49,2,FALSE))),IF(Barèmes!$E367&gt;Listes!$D$42,(Barèmes!$E367*(VLOOKUP(Barèmes!$D367,Listes!$A$43:$E$49,5,FALSE))),(Barèmes!$E367*(VLOOKUP(Barèmes!$D367,Listes!$A$43:$E$49,3,FALSE)))+(VLOOKUP(Barèmes!$D367,Listes!$A$43:$E$49,4,FALSE))))))</f>
        <v/>
      </c>
      <c r="L367" s="91" t="str">
        <f>IF($G367="","",IF($C367=Listes!$B$34,Listes!$I$31,IF($C367=Listes!$B$35,(VLOOKUP(Barèmes!$F367,Listes!$E$31:$F$36,2,FALSE)),IF($C367=Listes!$B$33,IF(Barèmes!$E367&lt;=Listes!$A$64,Barèmes!$E367*Listes!$A$65,IF(Barèmes!$E367&gt;Listes!$D$64,Barèmes!$E367*Listes!$D$65,((Barèmes!$E367*Listes!$B$65)+Listes!$C$65)))))))</f>
        <v/>
      </c>
      <c r="M367" s="92" t="str">
        <f t="shared" si="11"/>
        <v/>
      </c>
      <c r="N367" s="164"/>
    </row>
    <row r="368" spans="1:14" ht="20.100000000000001" customHeight="1" x14ac:dyDescent="0.25">
      <c r="A368" s="38">
        <v>363</v>
      </c>
      <c r="B368" s="135"/>
      <c r="C368" s="135"/>
      <c r="D368" s="135"/>
      <c r="E368" s="135"/>
      <c r="F368" s="135"/>
      <c r="G368" s="111" t="str">
        <f>IF(C368="","",IF(C368="","",(VLOOKUP(C368,Listes!$B$31:$C$35,2,FALSE))))</f>
        <v/>
      </c>
      <c r="H368" s="135" t="str">
        <f t="shared" si="10"/>
        <v/>
      </c>
      <c r="I368" s="92" t="str">
        <f>IF(G368="","",IF(G368="","",(VLOOKUP(G368,Listes!$C$31:$D$35,2,FALSE))))</f>
        <v/>
      </c>
      <c r="J368" s="91" t="str">
        <f>IF($G368="","",IF($C368=Listes!$B$32,IF(Barèmes!$E368&lt;=Listes!$B$53,(Barèmes!$E368*(VLOOKUP(Barèmes!$D368,Listes!$A$54:$E$60,2,FALSE))),IF(Barèmes!$E368&gt;Listes!$E$53,(Barèmes!$E368*(VLOOKUP(Barèmes!$D368,Listes!$A$54:$E$60,5,FALSE))),(Barèmes!$E368*(VLOOKUP(Barèmes!$D368,Listes!$A$54:$E$60,3,FALSE)))+(VLOOKUP(Barèmes!$D368,Listes!$A$54:$E$60,4,FALSE))))))</f>
        <v/>
      </c>
      <c r="K368" s="91" t="str">
        <f>IF($G368="","",IF($C368=Listes!$B$31,IF(Barèmes!$E368&lt;=Listes!$B$42,(Barèmes!$E368*(VLOOKUP(Barèmes!$D368,Listes!$A$43:$E$49,2,FALSE))),IF(Barèmes!$E368&gt;Listes!$D$42,(Barèmes!$E368*(VLOOKUP(Barèmes!$D368,Listes!$A$43:$E$49,5,FALSE))),(Barèmes!$E368*(VLOOKUP(Barèmes!$D368,Listes!$A$43:$E$49,3,FALSE)))+(VLOOKUP(Barèmes!$D368,Listes!$A$43:$E$49,4,FALSE))))))</f>
        <v/>
      </c>
      <c r="L368" s="91" t="str">
        <f>IF($G368="","",IF($C368=Listes!$B$34,Listes!$I$31,IF($C368=Listes!$B$35,(VLOOKUP(Barèmes!$F368,Listes!$E$31:$F$36,2,FALSE)),IF($C368=Listes!$B$33,IF(Barèmes!$E368&lt;=Listes!$A$64,Barèmes!$E368*Listes!$A$65,IF(Barèmes!$E368&gt;Listes!$D$64,Barèmes!$E368*Listes!$D$65,((Barèmes!$E368*Listes!$B$65)+Listes!$C$65)))))))</f>
        <v/>
      </c>
      <c r="M368" s="92" t="str">
        <f t="shared" si="11"/>
        <v/>
      </c>
      <c r="N368" s="164"/>
    </row>
    <row r="369" spans="1:14" ht="20.100000000000001" customHeight="1" x14ac:dyDescent="0.25">
      <c r="A369" s="38">
        <v>364</v>
      </c>
      <c r="B369" s="135"/>
      <c r="C369" s="135"/>
      <c r="D369" s="135"/>
      <c r="E369" s="135"/>
      <c r="F369" s="135"/>
      <c r="G369" s="111" t="str">
        <f>IF(C369="","",IF(C369="","",(VLOOKUP(C369,Listes!$B$31:$C$35,2,FALSE))))</f>
        <v/>
      </c>
      <c r="H369" s="135" t="str">
        <f t="shared" si="10"/>
        <v/>
      </c>
      <c r="I369" s="92" t="str">
        <f>IF(G369="","",IF(G369="","",(VLOOKUP(G369,Listes!$C$31:$D$35,2,FALSE))))</f>
        <v/>
      </c>
      <c r="J369" s="91" t="str">
        <f>IF($G369="","",IF($C369=Listes!$B$32,IF(Barèmes!$E369&lt;=Listes!$B$53,(Barèmes!$E369*(VLOOKUP(Barèmes!$D369,Listes!$A$54:$E$60,2,FALSE))),IF(Barèmes!$E369&gt;Listes!$E$53,(Barèmes!$E369*(VLOOKUP(Barèmes!$D369,Listes!$A$54:$E$60,5,FALSE))),(Barèmes!$E369*(VLOOKUP(Barèmes!$D369,Listes!$A$54:$E$60,3,FALSE)))+(VLOOKUP(Barèmes!$D369,Listes!$A$54:$E$60,4,FALSE))))))</f>
        <v/>
      </c>
      <c r="K369" s="91" t="str">
        <f>IF($G369="","",IF($C369=Listes!$B$31,IF(Barèmes!$E369&lt;=Listes!$B$42,(Barèmes!$E369*(VLOOKUP(Barèmes!$D369,Listes!$A$43:$E$49,2,FALSE))),IF(Barèmes!$E369&gt;Listes!$D$42,(Barèmes!$E369*(VLOOKUP(Barèmes!$D369,Listes!$A$43:$E$49,5,FALSE))),(Barèmes!$E369*(VLOOKUP(Barèmes!$D369,Listes!$A$43:$E$49,3,FALSE)))+(VLOOKUP(Barèmes!$D369,Listes!$A$43:$E$49,4,FALSE))))))</f>
        <v/>
      </c>
      <c r="L369" s="91" t="str">
        <f>IF($G369="","",IF($C369=Listes!$B$34,Listes!$I$31,IF($C369=Listes!$B$35,(VLOOKUP(Barèmes!$F369,Listes!$E$31:$F$36,2,FALSE)),IF($C369=Listes!$B$33,IF(Barèmes!$E369&lt;=Listes!$A$64,Barèmes!$E369*Listes!$A$65,IF(Barèmes!$E369&gt;Listes!$D$64,Barèmes!$E369*Listes!$D$65,((Barèmes!$E369*Listes!$B$65)+Listes!$C$65)))))))</f>
        <v/>
      </c>
      <c r="M369" s="92" t="str">
        <f t="shared" si="11"/>
        <v/>
      </c>
      <c r="N369" s="164"/>
    </row>
    <row r="370" spans="1:14" ht="20.100000000000001" customHeight="1" x14ac:dyDescent="0.25">
      <c r="A370" s="38">
        <v>365</v>
      </c>
      <c r="B370" s="135"/>
      <c r="C370" s="135"/>
      <c r="D370" s="135"/>
      <c r="E370" s="135"/>
      <c r="F370" s="135"/>
      <c r="G370" s="111" t="str">
        <f>IF(C370="","",IF(C370="","",(VLOOKUP(C370,Listes!$B$31:$C$35,2,FALSE))))</f>
        <v/>
      </c>
      <c r="H370" s="135" t="str">
        <f t="shared" si="10"/>
        <v/>
      </c>
      <c r="I370" s="92" t="str">
        <f>IF(G370="","",IF(G370="","",(VLOOKUP(G370,Listes!$C$31:$D$35,2,FALSE))))</f>
        <v/>
      </c>
      <c r="J370" s="91" t="str">
        <f>IF($G370="","",IF($C370=Listes!$B$32,IF(Barèmes!$E370&lt;=Listes!$B$53,(Barèmes!$E370*(VLOOKUP(Barèmes!$D370,Listes!$A$54:$E$60,2,FALSE))),IF(Barèmes!$E370&gt;Listes!$E$53,(Barèmes!$E370*(VLOOKUP(Barèmes!$D370,Listes!$A$54:$E$60,5,FALSE))),(Barèmes!$E370*(VLOOKUP(Barèmes!$D370,Listes!$A$54:$E$60,3,FALSE)))+(VLOOKUP(Barèmes!$D370,Listes!$A$54:$E$60,4,FALSE))))))</f>
        <v/>
      </c>
      <c r="K370" s="91" t="str">
        <f>IF($G370="","",IF($C370=Listes!$B$31,IF(Barèmes!$E370&lt;=Listes!$B$42,(Barèmes!$E370*(VLOOKUP(Barèmes!$D370,Listes!$A$43:$E$49,2,FALSE))),IF(Barèmes!$E370&gt;Listes!$D$42,(Barèmes!$E370*(VLOOKUP(Barèmes!$D370,Listes!$A$43:$E$49,5,FALSE))),(Barèmes!$E370*(VLOOKUP(Barèmes!$D370,Listes!$A$43:$E$49,3,FALSE)))+(VLOOKUP(Barèmes!$D370,Listes!$A$43:$E$49,4,FALSE))))))</f>
        <v/>
      </c>
      <c r="L370" s="91" t="str">
        <f>IF($G370="","",IF($C370=Listes!$B$34,Listes!$I$31,IF($C370=Listes!$B$35,(VLOOKUP(Barèmes!$F370,Listes!$E$31:$F$36,2,FALSE)),IF($C370=Listes!$B$33,IF(Barèmes!$E370&lt;=Listes!$A$64,Barèmes!$E370*Listes!$A$65,IF(Barèmes!$E370&gt;Listes!$D$64,Barèmes!$E370*Listes!$D$65,((Barèmes!$E370*Listes!$B$65)+Listes!$C$65)))))))</f>
        <v/>
      </c>
      <c r="M370" s="92" t="str">
        <f t="shared" si="11"/>
        <v/>
      </c>
      <c r="N370" s="164"/>
    </row>
    <row r="371" spans="1:14" ht="20.100000000000001" customHeight="1" x14ac:dyDescent="0.25">
      <c r="A371" s="38">
        <v>366</v>
      </c>
      <c r="B371" s="135"/>
      <c r="C371" s="135"/>
      <c r="D371" s="135"/>
      <c r="E371" s="135"/>
      <c r="F371" s="135"/>
      <c r="G371" s="111" t="str">
        <f>IF(C371="","",IF(C371="","",(VLOOKUP(C371,Listes!$B$31:$C$35,2,FALSE))))</f>
        <v/>
      </c>
      <c r="H371" s="135" t="str">
        <f t="shared" si="10"/>
        <v/>
      </c>
      <c r="I371" s="92" t="str">
        <f>IF(G371="","",IF(G371="","",(VLOOKUP(G371,Listes!$C$31:$D$35,2,FALSE))))</f>
        <v/>
      </c>
      <c r="J371" s="91" t="str">
        <f>IF($G371="","",IF($C371=Listes!$B$32,IF(Barèmes!$E371&lt;=Listes!$B$53,(Barèmes!$E371*(VLOOKUP(Barèmes!$D371,Listes!$A$54:$E$60,2,FALSE))),IF(Barèmes!$E371&gt;Listes!$E$53,(Barèmes!$E371*(VLOOKUP(Barèmes!$D371,Listes!$A$54:$E$60,5,FALSE))),(Barèmes!$E371*(VLOOKUP(Barèmes!$D371,Listes!$A$54:$E$60,3,FALSE)))+(VLOOKUP(Barèmes!$D371,Listes!$A$54:$E$60,4,FALSE))))))</f>
        <v/>
      </c>
      <c r="K371" s="91" t="str">
        <f>IF($G371="","",IF($C371=Listes!$B$31,IF(Barèmes!$E371&lt;=Listes!$B$42,(Barèmes!$E371*(VLOOKUP(Barèmes!$D371,Listes!$A$43:$E$49,2,FALSE))),IF(Barèmes!$E371&gt;Listes!$D$42,(Barèmes!$E371*(VLOOKUP(Barèmes!$D371,Listes!$A$43:$E$49,5,FALSE))),(Barèmes!$E371*(VLOOKUP(Barèmes!$D371,Listes!$A$43:$E$49,3,FALSE)))+(VLOOKUP(Barèmes!$D371,Listes!$A$43:$E$49,4,FALSE))))))</f>
        <v/>
      </c>
      <c r="L371" s="91" t="str">
        <f>IF($G371="","",IF($C371=Listes!$B$34,Listes!$I$31,IF($C371=Listes!$B$35,(VLOOKUP(Barèmes!$F371,Listes!$E$31:$F$36,2,FALSE)),IF($C371=Listes!$B$33,IF(Barèmes!$E371&lt;=Listes!$A$64,Barèmes!$E371*Listes!$A$65,IF(Barèmes!$E371&gt;Listes!$D$64,Barèmes!$E371*Listes!$D$65,((Barèmes!$E371*Listes!$B$65)+Listes!$C$65)))))))</f>
        <v/>
      </c>
      <c r="M371" s="92" t="str">
        <f t="shared" si="11"/>
        <v/>
      </c>
      <c r="N371" s="164"/>
    </row>
    <row r="372" spans="1:14" ht="20.100000000000001" customHeight="1" x14ac:dyDescent="0.25">
      <c r="A372" s="38">
        <v>367</v>
      </c>
      <c r="B372" s="135"/>
      <c r="C372" s="135"/>
      <c r="D372" s="135"/>
      <c r="E372" s="135"/>
      <c r="F372" s="135"/>
      <c r="G372" s="111" t="str">
        <f>IF(C372="","",IF(C372="","",(VLOOKUP(C372,Listes!$B$31:$C$35,2,FALSE))))</f>
        <v/>
      </c>
      <c r="H372" s="135" t="str">
        <f t="shared" si="10"/>
        <v/>
      </c>
      <c r="I372" s="92" t="str">
        <f>IF(G372="","",IF(G372="","",(VLOOKUP(G372,Listes!$C$31:$D$35,2,FALSE))))</f>
        <v/>
      </c>
      <c r="J372" s="91" t="str">
        <f>IF($G372="","",IF($C372=Listes!$B$32,IF(Barèmes!$E372&lt;=Listes!$B$53,(Barèmes!$E372*(VLOOKUP(Barèmes!$D372,Listes!$A$54:$E$60,2,FALSE))),IF(Barèmes!$E372&gt;Listes!$E$53,(Barèmes!$E372*(VLOOKUP(Barèmes!$D372,Listes!$A$54:$E$60,5,FALSE))),(Barèmes!$E372*(VLOOKUP(Barèmes!$D372,Listes!$A$54:$E$60,3,FALSE)))+(VLOOKUP(Barèmes!$D372,Listes!$A$54:$E$60,4,FALSE))))))</f>
        <v/>
      </c>
      <c r="K372" s="91" t="str">
        <f>IF($G372="","",IF($C372=Listes!$B$31,IF(Barèmes!$E372&lt;=Listes!$B$42,(Barèmes!$E372*(VLOOKUP(Barèmes!$D372,Listes!$A$43:$E$49,2,FALSE))),IF(Barèmes!$E372&gt;Listes!$D$42,(Barèmes!$E372*(VLOOKUP(Barèmes!$D372,Listes!$A$43:$E$49,5,FALSE))),(Barèmes!$E372*(VLOOKUP(Barèmes!$D372,Listes!$A$43:$E$49,3,FALSE)))+(VLOOKUP(Barèmes!$D372,Listes!$A$43:$E$49,4,FALSE))))))</f>
        <v/>
      </c>
      <c r="L372" s="91" t="str">
        <f>IF($G372="","",IF($C372=Listes!$B$34,Listes!$I$31,IF($C372=Listes!$B$35,(VLOOKUP(Barèmes!$F372,Listes!$E$31:$F$36,2,FALSE)),IF($C372=Listes!$B$33,IF(Barèmes!$E372&lt;=Listes!$A$64,Barèmes!$E372*Listes!$A$65,IF(Barèmes!$E372&gt;Listes!$D$64,Barèmes!$E372*Listes!$D$65,((Barèmes!$E372*Listes!$B$65)+Listes!$C$65)))))))</f>
        <v/>
      </c>
      <c r="M372" s="92" t="str">
        <f t="shared" si="11"/>
        <v/>
      </c>
      <c r="N372" s="164"/>
    </row>
    <row r="373" spans="1:14" ht="20.100000000000001" customHeight="1" x14ac:dyDescent="0.25">
      <c r="A373" s="38">
        <v>368</v>
      </c>
      <c r="B373" s="135"/>
      <c r="C373" s="135"/>
      <c r="D373" s="135"/>
      <c r="E373" s="135"/>
      <c r="F373" s="135"/>
      <c r="G373" s="111" t="str">
        <f>IF(C373="","",IF(C373="","",(VLOOKUP(C373,Listes!$B$31:$C$35,2,FALSE))))</f>
        <v/>
      </c>
      <c r="H373" s="135" t="str">
        <f t="shared" si="10"/>
        <v/>
      </c>
      <c r="I373" s="92" t="str">
        <f>IF(G373="","",IF(G373="","",(VLOOKUP(G373,Listes!$C$31:$D$35,2,FALSE))))</f>
        <v/>
      </c>
      <c r="J373" s="91" t="str">
        <f>IF($G373="","",IF($C373=Listes!$B$32,IF(Barèmes!$E373&lt;=Listes!$B$53,(Barèmes!$E373*(VLOOKUP(Barèmes!$D373,Listes!$A$54:$E$60,2,FALSE))),IF(Barèmes!$E373&gt;Listes!$E$53,(Barèmes!$E373*(VLOOKUP(Barèmes!$D373,Listes!$A$54:$E$60,5,FALSE))),(Barèmes!$E373*(VLOOKUP(Barèmes!$D373,Listes!$A$54:$E$60,3,FALSE)))+(VLOOKUP(Barèmes!$D373,Listes!$A$54:$E$60,4,FALSE))))))</f>
        <v/>
      </c>
      <c r="K373" s="91" t="str">
        <f>IF($G373="","",IF($C373=Listes!$B$31,IF(Barèmes!$E373&lt;=Listes!$B$42,(Barèmes!$E373*(VLOOKUP(Barèmes!$D373,Listes!$A$43:$E$49,2,FALSE))),IF(Barèmes!$E373&gt;Listes!$D$42,(Barèmes!$E373*(VLOOKUP(Barèmes!$D373,Listes!$A$43:$E$49,5,FALSE))),(Barèmes!$E373*(VLOOKUP(Barèmes!$D373,Listes!$A$43:$E$49,3,FALSE)))+(VLOOKUP(Barèmes!$D373,Listes!$A$43:$E$49,4,FALSE))))))</f>
        <v/>
      </c>
      <c r="L373" s="91" t="str">
        <f>IF($G373="","",IF($C373=Listes!$B$34,Listes!$I$31,IF($C373=Listes!$B$35,(VLOOKUP(Barèmes!$F373,Listes!$E$31:$F$36,2,FALSE)),IF($C373=Listes!$B$33,IF(Barèmes!$E373&lt;=Listes!$A$64,Barèmes!$E373*Listes!$A$65,IF(Barèmes!$E373&gt;Listes!$D$64,Barèmes!$E373*Listes!$D$65,((Barèmes!$E373*Listes!$B$65)+Listes!$C$65)))))))</f>
        <v/>
      </c>
      <c r="M373" s="92" t="str">
        <f t="shared" si="11"/>
        <v/>
      </c>
      <c r="N373" s="164"/>
    </row>
    <row r="374" spans="1:14" ht="20.100000000000001" customHeight="1" x14ac:dyDescent="0.25">
      <c r="A374" s="38">
        <v>369</v>
      </c>
      <c r="B374" s="135"/>
      <c r="C374" s="135"/>
      <c r="D374" s="135"/>
      <c r="E374" s="135"/>
      <c r="F374" s="135"/>
      <c r="G374" s="111" t="str">
        <f>IF(C374="","",IF(C374="","",(VLOOKUP(C374,Listes!$B$31:$C$35,2,FALSE))))</f>
        <v/>
      </c>
      <c r="H374" s="135" t="str">
        <f t="shared" si="10"/>
        <v/>
      </c>
      <c r="I374" s="92" t="str">
        <f>IF(G374="","",IF(G374="","",(VLOOKUP(G374,Listes!$C$31:$D$35,2,FALSE))))</f>
        <v/>
      </c>
      <c r="J374" s="91" t="str">
        <f>IF($G374="","",IF($C374=Listes!$B$32,IF(Barèmes!$E374&lt;=Listes!$B$53,(Barèmes!$E374*(VLOOKUP(Barèmes!$D374,Listes!$A$54:$E$60,2,FALSE))),IF(Barèmes!$E374&gt;Listes!$E$53,(Barèmes!$E374*(VLOOKUP(Barèmes!$D374,Listes!$A$54:$E$60,5,FALSE))),(Barèmes!$E374*(VLOOKUP(Barèmes!$D374,Listes!$A$54:$E$60,3,FALSE)))+(VLOOKUP(Barèmes!$D374,Listes!$A$54:$E$60,4,FALSE))))))</f>
        <v/>
      </c>
      <c r="K374" s="91" t="str">
        <f>IF($G374="","",IF($C374=Listes!$B$31,IF(Barèmes!$E374&lt;=Listes!$B$42,(Barèmes!$E374*(VLOOKUP(Barèmes!$D374,Listes!$A$43:$E$49,2,FALSE))),IF(Barèmes!$E374&gt;Listes!$D$42,(Barèmes!$E374*(VLOOKUP(Barèmes!$D374,Listes!$A$43:$E$49,5,FALSE))),(Barèmes!$E374*(VLOOKUP(Barèmes!$D374,Listes!$A$43:$E$49,3,FALSE)))+(VLOOKUP(Barèmes!$D374,Listes!$A$43:$E$49,4,FALSE))))))</f>
        <v/>
      </c>
      <c r="L374" s="91" t="str">
        <f>IF($G374="","",IF($C374=Listes!$B$34,Listes!$I$31,IF($C374=Listes!$B$35,(VLOOKUP(Barèmes!$F374,Listes!$E$31:$F$36,2,FALSE)),IF($C374=Listes!$B$33,IF(Barèmes!$E374&lt;=Listes!$A$64,Barèmes!$E374*Listes!$A$65,IF(Barèmes!$E374&gt;Listes!$D$64,Barèmes!$E374*Listes!$D$65,((Barèmes!$E374*Listes!$B$65)+Listes!$C$65)))))))</f>
        <v/>
      </c>
      <c r="M374" s="92" t="str">
        <f t="shared" si="11"/>
        <v/>
      </c>
      <c r="N374" s="164"/>
    </row>
    <row r="375" spans="1:14" ht="20.100000000000001" customHeight="1" x14ac:dyDescent="0.25">
      <c r="A375" s="38">
        <v>370</v>
      </c>
      <c r="B375" s="135"/>
      <c r="C375" s="135"/>
      <c r="D375" s="135"/>
      <c r="E375" s="135"/>
      <c r="F375" s="135"/>
      <c r="G375" s="111" t="str">
        <f>IF(C375="","",IF(C375="","",(VLOOKUP(C375,Listes!$B$31:$C$35,2,FALSE))))</f>
        <v/>
      </c>
      <c r="H375" s="135" t="str">
        <f t="shared" si="10"/>
        <v/>
      </c>
      <c r="I375" s="92" t="str">
        <f>IF(G375="","",IF(G375="","",(VLOOKUP(G375,Listes!$C$31:$D$35,2,FALSE))))</f>
        <v/>
      </c>
      <c r="J375" s="91" t="str">
        <f>IF($G375="","",IF($C375=Listes!$B$32,IF(Barèmes!$E375&lt;=Listes!$B$53,(Barèmes!$E375*(VLOOKUP(Barèmes!$D375,Listes!$A$54:$E$60,2,FALSE))),IF(Barèmes!$E375&gt;Listes!$E$53,(Barèmes!$E375*(VLOOKUP(Barèmes!$D375,Listes!$A$54:$E$60,5,FALSE))),(Barèmes!$E375*(VLOOKUP(Barèmes!$D375,Listes!$A$54:$E$60,3,FALSE)))+(VLOOKUP(Barèmes!$D375,Listes!$A$54:$E$60,4,FALSE))))))</f>
        <v/>
      </c>
      <c r="K375" s="91" t="str">
        <f>IF($G375="","",IF($C375=Listes!$B$31,IF(Barèmes!$E375&lt;=Listes!$B$42,(Barèmes!$E375*(VLOOKUP(Barèmes!$D375,Listes!$A$43:$E$49,2,FALSE))),IF(Barèmes!$E375&gt;Listes!$D$42,(Barèmes!$E375*(VLOOKUP(Barèmes!$D375,Listes!$A$43:$E$49,5,FALSE))),(Barèmes!$E375*(VLOOKUP(Barèmes!$D375,Listes!$A$43:$E$49,3,FALSE)))+(VLOOKUP(Barèmes!$D375,Listes!$A$43:$E$49,4,FALSE))))))</f>
        <v/>
      </c>
      <c r="L375" s="91" t="str">
        <f>IF($G375="","",IF($C375=Listes!$B$34,Listes!$I$31,IF($C375=Listes!$B$35,(VLOOKUP(Barèmes!$F375,Listes!$E$31:$F$36,2,FALSE)),IF($C375=Listes!$B$33,IF(Barèmes!$E375&lt;=Listes!$A$64,Barèmes!$E375*Listes!$A$65,IF(Barèmes!$E375&gt;Listes!$D$64,Barèmes!$E375*Listes!$D$65,((Barèmes!$E375*Listes!$B$65)+Listes!$C$65)))))))</f>
        <v/>
      </c>
      <c r="M375" s="92" t="str">
        <f t="shared" si="11"/>
        <v/>
      </c>
      <c r="N375" s="164"/>
    </row>
    <row r="376" spans="1:14" ht="20.100000000000001" customHeight="1" x14ac:dyDescent="0.25">
      <c r="A376" s="38">
        <v>371</v>
      </c>
      <c r="B376" s="135"/>
      <c r="C376" s="135"/>
      <c r="D376" s="135"/>
      <c r="E376" s="135"/>
      <c r="F376" s="135"/>
      <c r="G376" s="111" t="str">
        <f>IF(C376="","",IF(C376="","",(VLOOKUP(C376,Listes!$B$31:$C$35,2,FALSE))))</f>
        <v/>
      </c>
      <c r="H376" s="135" t="str">
        <f t="shared" si="10"/>
        <v/>
      </c>
      <c r="I376" s="92" t="str">
        <f>IF(G376="","",IF(G376="","",(VLOOKUP(G376,Listes!$C$31:$D$35,2,FALSE))))</f>
        <v/>
      </c>
      <c r="J376" s="91" t="str">
        <f>IF($G376="","",IF($C376=Listes!$B$32,IF(Barèmes!$E376&lt;=Listes!$B$53,(Barèmes!$E376*(VLOOKUP(Barèmes!$D376,Listes!$A$54:$E$60,2,FALSE))),IF(Barèmes!$E376&gt;Listes!$E$53,(Barèmes!$E376*(VLOOKUP(Barèmes!$D376,Listes!$A$54:$E$60,5,FALSE))),(Barèmes!$E376*(VLOOKUP(Barèmes!$D376,Listes!$A$54:$E$60,3,FALSE)))+(VLOOKUP(Barèmes!$D376,Listes!$A$54:$E$60,4,FALSE))))))</f>
        <v/>
      </c>
      <c r="K376" s="91" t="str">
        <f>IF($G376="","",IF($C376=Listes!$B$31,IF(Barèmes!$E376&lt;=Listes!$B$42,(Barèmes!$E376*(VLOOKUP(Barèmes!$D376,Listes!$A$43:$E$49,2,FALSE))),IF(Barèmes!$E376&gt;Listes!$D$42,(Barèmes!$E376*(VLOOKUP(Barèmes!$D376,Listes!$A$43:$E$49,5,FALSE))),(Barèmes!$E376*(VLOOKUP(Barèmes!$D376,Listes!$A$43:$E$49,3,FALSE)))+(VLOOKUP(Barèmes!$D376,Listes!$A$43:$E$49,4,FALSE))))))</f>
        <v/>
      </c>
      <c r="L376" s="91" t="str">
        <f>IF($G376="","",IF($C376=Listes!$B$34,Listes!$I$31,IF($C376=Listes!$B$35,(VLOOKUP(Barèmes!$F376,Listes!$E$31:$F$36,2,FALSE)),IF($C376=Listes!$B$33,IF(Barèmes!$E376&lt;=Listes!$A$64,Barèmes!$E376*Listes!$A$65,IF(Barèmes!$E376&gt;Listes!$D$64,Barèmes!$E376*Listes!$D$65,((Barèmes!$E376*Listes!$B$65)+Listes!$C$65)))))))</f>
        <v/>
      </c>
      <c r="M376" s="92" t="str">
        <f t="shared" si="11"/>
        <v/>
      </c>
      <c r="N376" s="164"/>
    </row>
    <row r="377" spans="1:14" ht="20.100000000000001" customHeight="1" x14ac:dyDescent="0.25">
      <c r="A377" s="38">
        <v>372</v>
      </c>
      <c r="B377" s="135"/>
      <c r="C377" s="135"/>
      <c r="D377" s="135"/>
      <c r="E377" s="135"/>
      <c r="F377" s="135"/>
      <c r="G377" s="111" t="str">
        <f>IF(C377="","",IF(C377="","",(VLOOKUP(C377,Listes!$B$31:$C$35,2,FALSE))))</f>
        <v/>
      </c>
      <c r="H377" s="135" t="str">
        <f t="shared" si="10"/>
        <v/>
      </c>
      <c r="I377" s="92" t="str">
        <f>IF(G377="","",IF(G377="","",(VLOOKUP(G377,Listes!$C$31:$D$35,2,FALSE))))</f>
        <v/>
      </c>
      <c r="J377" s="91" t="str">
        <f>IF($G377="","",IF($C377=Listes!$B$32,IF(Barèmes!$E377&lt;=Listes!$B$53,(Barèmes!$E377*(VLOOKUP(Barèmes!$D377,Listes!$A$54:$E$60,2,FALSE))),IF(Barèmes!$E377&gt;Listes!$E$53,(Barèmes!$E377*(VLOOKUP(Barèmes!$D377,Listes!$A$54:$E$60,5,FALSE))),(Barèmes!$E377*(VLOOKUP(Barèmes!$D377,Listes!$A$54:$E$60,3,FALSE)))+(VLOOKUP(Barèmes!$D377,Listes!$A$54:$E$60,4,FALSE))))))</f>
        <v/>
      </c>
      <c r="K377" s="91" t="str">
        <f>IF($G377="","",IF($C377=Listes!$B$31,IF(Barèmes!$E377&lt;=Listes!$B$42,(Barèmes!$E377*(VLOOKUP(Barèmes!$D377,Listes!$A$43:$E$49,2,FALSE))),IF(Barèmes!$E377&gt;Listes!$D$42,(Barèmes!$E377*(VLOOKUP(Barèmes!$D377,Listes!$A$43:$E$49,5,FALSE))),(Barèmes!$E377*(VLOOKUP(Barèmes!$D377,Listes!$A$43:$E$49,3,FALSE)))+(VLOOKUP(Barèmes!$D377,Listes!$A$43:$E$49,4,FALSE))))))</f>
        <v/>
      </c>
      <c r="L377" s="91" t="str">
        <f>IF($G377="","",IF($C377=Listes!$B$34,Listes!$I$31,IF($C377=Listes!$B$35,(VLOOKUP(Barèmes!$F377,Listes!$E$31:$F$36,2,FALSE)),IF($C377=Listes!$B$33,IF(Barèmes!$E377&lt;=Listes!$A$64,Barèmes!$E377*Listes!$A$65,IF(Barèmes!$E377&gt;Listes!$D$64,Barèmes!$E377*Listes!$D$65,((Barèmes!$E377*Listes!$B$65)+Listes!$C$65)))))))</f>
        <v/>
      </c>
      <c r="M377" s="92" t="str">
        <f t="shared" si="11"/>
        <v/>
      </c>
      <c r="N377" s="164"/>
    </row>
    <row r="378" spans="1:14" ht="20.100000000000001" customHeight="1" x14ac:dyDescent="0.25">
      <c r="A378" s="38">
        <v>373</v>
      </c>
      <c r="B378" s="135"/>
      <c r="C378" s="135"/>
      <c r="D378" s="135"/>
      <c r="E378" s="135"/>
      <c r="F378" s="135"/>
      <c r="G378" s="111" t="str">
        <f>IF(C378="","",IF(C378="","",(VLOOKUP(C378,Listes!$B$31:$C$35,2,FALSE))))</f>
        <v/>
      </c>
      <c r="H378" s="135" t="str">
        <f t="shared" si="10"/>
        <v/>
      </c>
      <c r="I378" s="92" t="str">
        <f>IF(G378="","",IF(G378="","",(VLOOKUP(G378,Listes!$C$31:$D$35,2,FALSE))))</f>
        <v/>
      </c>
      <c r="J378" s="91" t="str">
        <f>IF($G378="","",IF($C378=Listes!$B$32,IF(Barèmes!$E378&lt;=Listes!$B$53,(Barèmes!$E378*(VLOOKUP(Barèmes!$D378,Listes!$A$54:$E$60,2,FALSE))),IF(Barèmes!$E378&gt;Listes!$E$53,(Barèmes!$E378*(VLOOKUP(Barèmes!$D378,Listes!$A$54:$E$60,5,FALSE))),(Barèmes!$E378*(VLOOKUP(Barèmes!$D378,Listes!$A$54:$E$60,3,FALSE)))+(VLOOKUP(Barèmes!$D378,Listes!$A$54:$E$60,4,FALSE))))))</f>
        <v/>
      </c>
      <c r="K378" s="91" t="str">
        <f>IF($G378="","",IF($C378=Listes!$B$31,IF(Barèmes!$E378&lt;=Listes!$B$42,(Barèmes!$E378*(VLOOKUP(Barèmes!$D378,Listes!$A$43:$E$49,2,FALSE))),IF(Barèmes!$E378&gt;Listes!$D$42,(Barèmes!$E378*(VLOOKUP(Barèmes!$D378,Listes!$A$43:$E$49,5,FALSE))),(Barèmes!$E378*(VLOOKUP(Barèmes!$D378,Listes!$A$43:$E$49,3,FALSE)))+(VLOOKUP(Barèmes!$D378,Listes!$A$43:$E$49,4,FALSE))))))</f>
        <v/>
      </c>
      <c r="L378" s="91" t="str">
        <f>IF($G378="","",IF($C378=Listes!$B$34,Listes!$I$31,IF($C378=Listes!$B$35,(VLOOKUP(Barèmes!$F378,Listes!$E$31:$F$36,2,FALSE)),IF($C378=Listes!$B$33,IF(Barèmes!$E378&lt;=Listes!$A$64,Barèmes!$E378*Listes!$A$65,IF(Barèmes!$E378&gt;Listes!$D$64,Barèmes!$E378*Listes!$D$65,((Barèmes!$E378*Listes!$B$65)+Listes!$C$65)))))))</f>
        <v/>
      </c>
      <c r="M378" s="92" t="str">
        <f t="shared" si="11"/>
        <v/>
      </c>
      <c r="N378" s="164"/>
    </row>
    <row r="379" spans="1:14" ht="20.100000000000001" customHeight="1" x14ac:dyDescent="0.25">
      <c r="A379" s="38">
        <v>374</v>
      </c>
      <c r="B379" s="135"/>
      <c r="C379" s="135"/>
      <c r="D379" s="135"/>
      <c r="E379" s="135"/>
      <c r="F379" s="135"/>
      <c r="G379" s="111" t="str">
        <f>IF(C379="","",IF(C379="","",(VLOOKUP(C379,Listes!$B$31:$C$35,2,FALSE))))</f>
        <v/>
      </c>
      <c r="H379" s="135" t="str">
        <f t="shared" si="10"/>
        <v/>
      </c>
      <c r="I379" s="92" t="str">
        <f>IF(G379="","",IF(G379="","",(VLOOKUP(G379,Listes!$C$31:$D$35,2,FALSE))))</f>
        <v/>
      </c>
      <c r="J379" s="91" t="str">
        <f>IF($G379="","",IF($C379=Listes!$B$32,IF(Barèmes!$E379&lt;=Listes!$B$53,(Barèmes!$E379*(VLOOKUP(Barèmes!$D379,Listes!$A$54:$E$60,2,FALSE))),IF(Barèmes!$E379&gt;Listes!$E$53,(Barèmes!$E379*(VLOOKUP(Barèmes!$D379,Listes!$A$54:$E$60,5,FALSE))),(Barèmes!$E379*(VLOOKUP(Barèmes!$D379,Listes!$A$54:$E$60,3,FALSE)))+(VLOOKUP(Barèmes!$D379,Listes!$A$54:$E$60,4,FALSE))))))</f>
        <v/>
      </c>
      <c r="K379" s="91" t="str">
        <f>IF($G379="","",IF($C379=Listes!$B$31,IF(Barèmes!$E379&lt;=Listes!$B$42,(Barèmes!$E379*(VLOOKUP(Barèmes!$D379,Listes!$A$43:$E$49,2,FALSE))),IF(Barèmes!$E379&gt;Listes!$D$42,(Barèmes!$E379*(VLOOKUP(Barèmes!$D379,Listes!$A$43:$E$49,5,FALSE))),(Barèmes!$E379*(VLOOKUP(Barèmes!$D379,Listes!$A$43:$E$49,3,FALSE)))+(VLOOKUP(Barèmes!$D379,Listes!$A$43:$E$49,4,FALSE))))))</f>
        <v/>
      </c>
      <c r="L379" s="91" t="str">
        <f>IF($G379="","",IF($C379=Listes!$B$34,Listes!$I$31,IF($C379=Listes!$B$35,(VLOOKUP(Barèmes!$F379,Listes!$E$31:$F$36,2,FALSE)),IF($C379=Listes!$B$33,IF(Barèmes!$E379&lt;=Listes!$A$64,Barèmes!$E379*Listes!$A$65,IF(Barèmes!$E379&gt;Listes!$D$64,Barèmes!$E379*Listes!$D$65,((Barèmes!$E379*Listes!$B$65)+Listes!$C$65)))))))</f>
        <v/>
      </c>
      <c r="M379" s="92" t="str">
        <f t="shared" si="11"/>
        <v/>
      </c>
      <c r="N379" s="164"/>
    </row>
    <row r="380" spans="1:14" ht="20.100000000000001" customHeight="1" x14ac:dyDescent="0.25">
      <c r="A380" s="38">
        <v>375</v>
      </c>
      <c r="B380" s="135"/>
      <c r="C380" s="135"/>
      <c r="D380" s="135"/>
      <c r="E380" s="135"/>
      <c r="F380" s="135"/>
      <c r="G380" s="111" t="str">
        <f>IF(C380="","",IF(C380="","",(VLOOKUP(C380,Listes!$B$31:$C$35,2,FALSE))))</f>
        <v/>
      </c>
      <c r="H380" s="135" t="str">
        <f t="shared" si="10"/>
        <v/>
      </c>
      <c r="I380" s="92" t="str">
        <f>IF(G380="","",IF(G380="","",(VLOOKUP(G380,Listes!$C$31:$D$35,2,FALSE))))</f>
        <v/>
      </c>
      <c r="J380" s="91" t="str">
        <f>IF($G380="","",IF($C380=Listes!$B$32,IF(Barèmes!$E380&lt;=Listes!$B$53,(Barèmes!$E380*(VLOOKUP(Barèmes!$D380,Listes!$A$54:$E$60,2,FALSE))),IF(Barèmes!$E380&gt;Listes!$E$53,(Barèmes!$E380*(VLOOKUP(Barèmes!$D380,Listes!$A$54:$E$60,5,FALSE))),(Barèmes!$E380*(VLOOKUP(Barèmes!$D380,Listes!$A$54:$E$60,3,FALSE)))+(VLOOKUP(Barèmes!$D380,Listes!$A$54:$E$60,4,FALSE))))))</f>
        <v/>
      </c>
      <c r="K380" s="91" t="str">
        <f>IF($G380="","",IF($C380=Listes!$B$31,IF(Barèmes!$E380&lt;=Listes!$B$42,(Barèmes!$E380*(VLOOKUP(Barèmes!$D380,Listes!$A$43:$E$49,2,FALSE))),IF(Barèmes!$E380&gt;Listes!$D$42,(Barèmes!$E380*(VLOOKUP(Barèmes!$D380,Listes!$A$43:$E$49,5,FALSE))),(Barèmes!$E380*(VLOOKUP(Barèmes!$D380,Listes!$A$43:$E$49,3,FALSE)))+(VLOOKUP(Barèmes!$D380,Listes!$A$43:$E$49,4,FALSE))))))</f>
        <v/>
      </c>
      <c r="L380" s="91" t="str">
        <f>IF($G380="","",IF($C380=Listes!$B$34,Listes!$I$31,IF($C380=Listes!$B$35,(VLOOKUP(Barèmes!$F380,Listes!$E$31:$F$36,2,FALSE)),IF($C380=Listes!$B$33,IF(Barèmes!$E380&lt;=Listes!$A$64,Barèmes!$E380*Listes!$A$65,IF(Barèmes!$E380&gt;Listes!$D$64,Barèmes!$E380*Listes!$D$65,((Barèmes!$E380*Listes!$B$65)+Listes!$C$65)))))))</f>
        <v/>
      </c>
      <c r="M380" s="92" t="str">
        <f t="shared" si="11"/>
        <v/>
      </c>
      <c r="N380" s="164"/>
    </row>
    <row r="381" spans="1:14" ht="20.100000000000001" customHeight="1" x14ac:dyDescent="0.25">
      <c r="A381" s="38">
        <v>376</v>
      </c>
      <c r="B381" s="135"/>
      <c r="C381" s="135"/>
      <c r="D381" s="135"/>
      <c r="E381" s="135"/>
      <c r="F381" s="135"/>
      <c r="G381" s="111" t="str">
        <f>IF(C381="","",IF(C381="","",(VLOOKUP(C381,Listes!$B$31:$C$35,2,FALSE))))</f>
        <v/>
      </c>
      <c r="H381" s="135" t="str">
        <f t="shared" si="10"/>
        <v/>
      </c>
      <c r="I381" s="92" t="str">
        <f>IF(G381="","",IF(G381="","",(VLOOKUP(G381,Listes!$C$31:$D$35,2,FALSE))))</f>
        <v/>
      </c>
      <c r="J381" s="91" t="str">
        <f>IF($G381="","",IF($C381=Listes!$B$32,IF(Barèmes!$E381&lt;=Listes!$B$53,(Barèmes!$E381*(VLOOKUP(Barèmes!$D381,Listes!$A$54:$E$60,2,FALSE))),IF(Barèmes!$E381&gt;Listes!$E$53,(Barèmes!$E381*(VLOOKUP(Barèmes!$D381,Listes!$A$54:$E$60,5,FALSE))),(Barèmes!$E381*(VLOOKUP(Barèmes!$D381,Listes!$A$54:$E$60,3,FALSE)))+(VLOOKUP(Barèmes!$D381,Listes!$A$54:$E$60,4,FALSE))))))</f>
        <v/>
      </c>
      <c r="K381" s="91" t="str">
        <f>IF($G381="","",IF($C381=Listes!$B$31,IF(Barèmes!$E381&lt;=Listes!$B$42,(Barèmes!$E381*(VLOOKUP(Barèmes!$D381,Listes!$A$43:$E$49,2,FALSE))),IF(Barèmes!$E381&gt;Listes!$D$42,(Barèmes!$E381*(VLOOKUP(Barèmes!$D381,Listes!$A$43:$E$49,5,FALSE))),(Barèmes!$E381*(VLOOKUP(Barèmes!$D381,Listes!$A$43:$E$49,3,FALSE)))+(VLOOKUP(Barèmes!$D381,Listes!$A$43:$E$49,4,FALSE))))))</f>
        <v/>
      </c>
      <c r="L381" s="91" t="str">
        <f>IF($G381="","",IF($C381=Listes!$B$34,Listes!$I$31,IF($C381=Listes!$B$35,(VLOOKUP(Barèmes!$F381,Listes!$E$31:$F$36,2,FALSE)),IF($C381=Listes!$B$33,IF(Barèmes!$E381&lt;=Listes!$A$64,Barèmes!$E381*Listes!$A$65,IF(Barèmes!$E381&gt;Listes!$D$64,Barèmes!$E381*Listes!$D$65,((Barèmes!$E381*Listes!$B$65)+Listes!$C$65)))))))</f>
        <v/>
      </c>
      <c r="M381" s="92" t="str">
        <f t="shared" si="11"/>
        <v/>
      </c>
      <c r="N381" s="164"/>
    </row>
    <row r="382" spans="1:14" ht="20.100000000000001" customHeight="1" x14ac:dyDescent="0.25">
      <c r="A382" s="38">
        <v>377</v>
      </c>
      <c r="B382" s="135"/>
      <c r="C382" s="135"/>
      <c r="D382" s="135"/>
      <c r="E382" s="135"/>
      <c r="F382" s="135"/>
      <c r="G382" s="111" t="str">
        <f>IF(C382="","",IF(C382="","",(VLOOKUP(C382,Listes!$B$31:$C$35,2,FALSE))))</f>
        <v/>
      </c>
      <c r="H382" s="135" t="str">
        <f t="shared" si="10"/>
        <v/>
      </c>
      <c r="I382" s="92" t="str">
        <f>IF(G382="","",IF(G382="","",(VLOOKUP(G382,Listes!$C$31:$D$35,2,FALSE))))</f>
        <v/>
      </c>
      <c r="J382" s="91" t="str">
        <f>IF($G382="","",IF($C382=Listes!$B$32,IF(Barèmes!$E382&lt;=Listes!$B$53,(Barèmes!$E382*(VLOOKUP(Barèmes!$D382,Listes!$A$54:$E$60,2,FALSE))),IF(Barèmes!$E382&gt;Listes!$E$53,(Barèmes!$E382*(VLOOKUP(Barèmes!$D382,Listes!$A$54:$E$60,5,FALSE))),(Barèmes!$E382*(VLOOKUP(Barèmes!$D382,Listes!$A$54:$E$60,3,FALSE)))+(VLOOKUP(Barèmes!$D382,Listes!$A$54:$E$60,4,FALSE))))))</f>
        <v/>
      </c>
      <c r="K382" s="91" t="str">
        <f>IF($G382="","",IF($C382=Listes!$B$31,IF(Barèmes!$E382&lt;=Listes!$B$42,(Barèmes!$E382*(VLOOKUP(Barèmes!$D382,Listes!$A$43:$E$49,2,FALSE))),IF(Barèmes!$E382&gt;Listes!$D$42,(Barèmes!$E382*(VLOOKUP(Barèmes!$D382,Listes!$A$43:$E$49,5,FALSE))),(Barèmes!$E382*(VLOOKUP(Barèmes!$D382,Listes!$A$43:$E$49,3,FALSE)))+(VLOOKUP(Barèmes!$D382,Listes!$A$43:$E$49,4,FALSE))))))</f>
        <v/>
      </c>
      <c r="L382" s="91" t="str">
        <f>IF($G382="","",IF($C382=Listes!$B$34,Listes!$I$31,IF($C382=Listes!$B$35,(VLOOKUP(Barèmes!$F382,Listes!$E$31:$F$36,2,FALSE)),IF($C382=Listes!$B$33,IF(Barèmes!$E382&lt;=Listes!$A$64,Barèmes!$E382*Listes!$A$65,IF(Barèmes!$E382&gt;Listes!$D$64,Barèmes!$E382*Listes!$D$65,((Barèmes!$E382*Listes!$B$65)+Listes!$C$65)))))))</f>
        <v/>
      </c>
      <c r="M382" s="92" t="str">
        <f t="shared" si="11"/>
        <v/>
      </c>
      <c r="N382" s="164"/>
    </row>
    <row r="383" spans="1:14" ht="20.100000000000001" customHeight="1" x14ac:dyDescent="0.25">
      <c r="A383" s="38">
        <v>378</v>
      </c>
      <c r="B383" s="135"/>
      <c r="C383" s="135"/>
      <c r="D383" s="135"/>
      <c r="E383" s="135"/>
      <c r="F383" s="135"/>
      <c r="G383" s="111" t="str">
        <f>IF(C383="","",IF(C383="","",(VLOOKUP(C383,Listes!$B$31:$C$35,2,FALSE))))</f>
        <v/>
      </c>
      <c r="H383" s="135" t="str">
        <f t="shared" si="10"/>
        <v/>
      </c>
      <c r="I383" s="92" t="str">
        <f>IF(G383="","",IF(G383="","",(VLOOKUP(G383,Listes!$C$31:$D$35,2,FALSE))))</f>
        <v/>
      </c>
      <c r="J383" s="91" t="str">
        <f>IF($G383="","",IF($C383=Listes!$B$32,IF(Barèmes!$E383&lt;=Listes!$B$53,(Barèmes!$E383*(VLOOKUP(Barèmes!$D383,Listes!$A$54:$E$60,2,FALSE))),IF(Barèmes!$E383&gt;Listes!$E$53,(Barèmes!$E383*(VLOOKUP(Barèmes!$D383,Listes!$A$54:$E$60,5,FALSE))),(Barèmes!$E383*(VLOOKUP(Barèmes!$D383,Listes!$A$54:$E$60,3,FALSE)))+(VLOOKUP(Barèmes!$D383,Listes!$A$54:$E$60,4,FALSE))))))</f>
        <v/>
      </c>
      <c r="K383" s="91" t="str">
        <f>IF($G383="","",IF($C383=Listes!$B$31,IF(Barèmes!$E383&lt;=Listes!$B$42,(Barèmes!$E383*(VLOOKUP(Barèmes!$D383,Listes!$A$43:$E$49,2,FALSE))),IF(Barèmes!$E383&gt;Listes!$D$42,(Barèmes!$E383*(VLOOKUP(Barèmes!$D383,Listes!$A$43:$E$49,5,FALSE))),(Barèmes!$E383*(VLOOKUP(Barèmes!$D383,Listes!$A$43:$E$49,3,FALSE)))+(VLOOKUP(Barèmes!$D383,Listes!$A$43:$E$49,4,FALSE))))))</f>
        <v/>
      </c>
      <c r="L383" s="91" t="str">
        <f>IF($G383="","",IF($C383=Listes!$B$34,Listes!$I$31,IF($C383=Listes!$B$35,(VLOOKUP(Barèmes!$F383,Listes!$E$31:$F$36,2,FALSE)),IF($C383=Listes!$B$33,IF(Barèmes!$E383&lt;=Listes!$A$64,Barèmes!$E383*Listes!$A$65,IF(Barèmes!$E383&gt;Listes!$D$64,Barèmes!$E383*Listes!$D$65,((Barèmes!$E383*Listes!$B$65)+Listes!$C$65)))))))</f>
        <v/>
      </c>
      <c r="M383" s="92" t="str">
        <f t="shared" si="11"/>
        <v/>
      </c>
      <c r="N383" s="164"/>
    </row>
    <row r="384" spans="1:14" ht="20.100000000000001" customHeight="1" x14ac:dyDescent="0.25">
      <c r="A384" s="38">
        <v>379</v>
      </c>
      <c r="B384" s="135"/>
      <c r="C384" s="135"/>
      <c r="D384" s="135"/>
      <c r="E384" s="135"/>
      <c r="F384" s="135"/>
      <c r="G384" s="111" t="str">
        <f>IF(C384="","",IF(C384="","",(VLOOKUP(C384,Listes!$B$31:$C$35,2,FALSE))))</f>
        <v/>
      </c>
      <c r="H384" s="135" t="str">
        <f t="shared" si="10"/>
        <v/>
      </c>
      <c r="I384" s="92" t="str">
        <f>IF(G384="","",IF(G384="","",(VLOOKUP(G384,Listes!$C$31:$D$35,2,FALSE))))</f>
        <v/>
      </c>
      <c r="J384" s="91" t="str">
        <f>IF($G384="","",IF($C384=Listes!$B$32,IF(Barèmes!$E384&lt;=Listes!$B$53,(Barèmes!$E384*(VLOOKUP(Barèmes!$D384,Listes!$A$54:$E$60,2,FALSE))),IF(Barèmes!$E384&gt;Listes!$E$53,(Barèmes!$E384*(VLOOKUP(Barèmes!$D384,Listes!$A$54:$E$60,5,FALSE))),(Barèmes!$E384*(VLOOKUP(Barèmes!$D384,Listes!$A$54:$E$60,3,FALSE)))+(VLOOKUP(Barèmes!$D384,Listes!$A$54:$E$60,4,FALSE))))))</f>
        <v/>
      </c>
      <c r="K384" s="91" t="str">
        <f>IF($G384="","",IF($C384=Listes!$B$31,IF(Barèmes!$E384&lt;=Listes!$B$42,(Barèmes!$E384*(VLOOKUP(Barèmes!$D384,Listes!$A$43:$E$49,2,FALSE))),IF(Barèmes!$E384&gt;Listes!$D$42,(Barèmes!$E384*(VLOOKUP(Barèmes!$D384,Listes!$A$43:$E$49,5,FALSE))),(Barèmes!$E384*(VLOOKUP(Barèmes!$D384,Listes!$A$43:$E$49,3,FALSE)))+(VLOOKUP(Barèmes!$D384,Listes!$A$43:$E$49,4,FALSE))))))</f>
        <v/>
      </c>
      <c r="L384" s="91" t="str">
        <f>IF($G384="","",IF($C384=Listes!$B$34,Listes!$I$31,IF($C384=Listes!$B$35,(VLOOKUP(Barèmes!$F384,Listes!$E$31:$F$36,2,FALSE)),IF($C384=Listes!$B$33,IF(Barèmes!$E384&lt;=Listes!$A$64,Barèmes!$E384*Listes!$A$65,IF(Barèmes!$E384&gt;Listes!$D$64,Barèmes!$E384*Listes!$D$65,((Barèmes!$E384*Listes!$B$65)+Listes!$C$65)))))))</f>
        <v/>
      </c>
      <c r="M384" s="92" t="str">
        <f t="shared" si="11"/>
        <v/>
      </c>
      <c r="N384" s="164"/>
    </row>
    <row r="385" spans="1:14" ht="20.100000000000001" customHeight="1" x14ac:dyDescent="0.25">
      <c r="A385" s="38">
        <v>380</v>
      </c>
      <c r="B385" s="135"/>
      <c r="C385" s="135"/>
      <c r="D385" s="135"/>
      <c r="E385" s="135"/>
      <c r="F385" s="135"/>
      <c r="G385" s="111" t="str">
        <f>IF(C385="","",IF(C385="","",(VLOOKUP(C385,Listes!$B$31:$C$35,2,FALSE))))</f>
        <v/>
      </c>
      <c r="H385" s="135" t="str">
        <f t="shared" si="10"/>
        <v/>
      </c>
      <c r="I385" s="92" t="str">
        <f>IF(G385="","",IF(G385="","",(VLOOKUP(G385,Listes!$C$31:$D$35,2,FALSE))))</f>
        <v/>
      </c>
      <c r="J385" s="91" t="str">
        <f>IF($G385="","",IF($C385=Listes!$B$32,IF(Barèmes!$E385&lt;=Listes!$B$53,(Barèmes!$E385*(VLOOKUP(Barèmes!$D385,Listes!$A$54:$E$60,2,FALSE))),IF(Barèmes!$E385&gt;Listes!$E$53,(Barèmes!$E385*(VLOOKUP(Barèmes!$D385,Listes!$A$54:$E$60,5,FALSE))),(Barèmes!$E385*(VLOOKUP(Barèmes!$D385,Listes!$A$54:$E$60,3,FALSE)))+(VLOOKUP(Barèmes!$D385,Listes!$A$54:$E$60,4,FALSE))))))</f>
        <v/>
      </c>
      <c r="K385" s="91" t="str">
        <f>IF($G385="","",IF($C385=Listes!$B$31,IF(Barèmes!$E385&lt;=Listes!$B$42,(Barèmes!$E385*(VLOOKUP(Barèmes!$D385,Listes!$A$43:$E$49,2,FALSE))),IF(Barèmes!$E385&gt;Listes!$D$42,(Barèmes!$E385*(VLOOKUP(Barèmes!$D385,Listes!$A$43:$E$49,5,FALSE))),(Barèmes!$E385*(VLOOKUP(Barèmes!$D385,Listes!$A$43:$E$49,3,FALSE)))+(VLOOKUP(Barèmes!$D385,Listes!$A$43:$E$49,4,FALSE))))))</f>
        <v/>
      </c>
      <c r="L385" s="91" t="str">
        <f>IF($G385="","",IF($C385=Listes!$B$34,Listes!$I$31,IF($C385=Listes!$B$35,(VLOOKUP(Barèmes!$F385,Listes!$E$31:$F$36,2,FALSE)),IF($C385=Listes!$B$33,IF(Barèmes!$E385&lt;=Listes!$A$64,Barèmes!$E385*Listes!$A$65,IF(Barèmes!$E385&gt;Listes!$D$64,Barèmes!$E385*Listes!$D$65,((Barèmes!$E385*Listes!$B$65)+Listes!$C$65)))))))</f>
        <v/>
      </c>
      <c r="M385" s="92" t="str">
        <f t="shared" si="11"/>
        <v/>
      </c>
      <c r="N385" s="164"/>
    </row>
    <row r="386" spans="1:14" ht="20.100000000000001" customHeight="1" x14ac:dyDescent="0.25">
      <c r="A386" s="38">
        <v>381</v>
      </c>
      <c r="B386" s="135"/>
      <c r="C386" s="135"/>
      <c r="D386" s="135"/>
      <c r="E386" s="135"/>
      <c r="F386" s="135"/>
      <c r="G386" s="111" t="str">
        <f>IF(C386="","",IF(C386="","",(VLOOKUP(C386,Listes!$B$31:$C$35,2,FALSE))))</f>
        <v/>
      </c>
      <c r="H386" s="135" t="str">
        <f t="shared" si="10"/>
        <v/>
      </c>
      <c r="I386" s="92" t="str">
        <f>IF(G386="","",IF(G386="","",(VLOOKUP(G386,Listes!$C$31:$D$35,2,FALSE))))</f>
        <v/>
      </c>
      <c r="J386" s="91" t="str">
        <f>IF($G386="","",IF($C386=Listes!$B$32,IF(Barèmes!$E386&lt;=Listes!$B$53,(Barèmes!$E386*(VLOOKUP(Barèmes!$D386,Listes!$A$54:$E$60,2,FALSE))),IF(Barèmes!$E386&gt;Listes!$E$53,(Barèmes!$E386*(VLOOKUP(Barèmes!$D386,Listes!$A$54:$E$60,5,FALSE))),(Barèmes!$E386*(VLOOKUP(Barèmes!$D386,Listes!$A$54:$E$60,3,FALSE)))+(VLOOKUP(Barèmes!$D386,Listes!$A$54:$E$60,4,FALSE))))))</f>
        <v/>
      </c>
      <c r="K386" s="91" t="str">
        <f>IF($G386="","",IF($C386=Listes!$B$31,IF(Barèmes!$E386&lt;=Listes!$B$42,(Barèmes!$E386*(VLOOKUP(Barèmes!$D386,Listes!$A$43:$E$49,2,FALSE))),IF(Barèmes!$E386&gt;Listes!$D$42,(Barèmes!$E386*(VLOOKUP(Barèmes!$D386,Listes!$A$43:$E$49,5,FALSE))),(Barèmes!$E386*(VLOOKUP(Barèmes!$D386,Listes!$A$43:$E$49,3,FALSE)))+(VLOOKUP(Barèmes!$D386,Listes!$A$43:$E$49,4,FALSE))))))</f>
        <v/>
      </c>
      <c r="L386" s="91" t="str">
        <f>IF($G386="","",IF($C386=Listes!$B$34,Listes!$I$31,IF($C386=Listes!$B$35,(VLOOKUP(Barèmes!$F386,Listes!$E$31:$F$36,2,FALSE)),IF($C386=Listes!$B$33,IF(Barèmes!$E386&lt;=Listes!$A$64,Barèmes!$E386*Listes!$A$65,IF(Barèmes!$E386&gt;Listes!$D$64,Barèmes!$E386*Listes!$D$65,((Barèmes!$E386*Listes!$B$65)+Listes!$C$65)))))))</f>
        <v/>
      </c>
      <c r="M386" s="92" t="str">
        <f t="shared" si="11"/>
        <v/>
      </c>
      <c r="N386" s="164"/>
    </row>
    <row r="387" spans="1:14" ht="20.100000000000001" customHeight="1" x14ac:dyDescent="0.25">
      <c r="A387" s="38">
        <v>382</v>
      </c>
      <c r="B387" s="135"/>
      <c r="C387" s="135"/>
      <c r="D387" s="135"/>
      <c r="E387" s="135"/>
      <c r="F387" s="135"/>
      <c r="G387" s="111" t="str">
        <f>IF(C387="","",IF(C387="","",(VLOOKUP(C387,Listes!$B$31:$C$35,2,FALSE))))</f>
        <v/>
      </c>
      <c r="H387" s="135" t="str">
        <f t="shared" si="10"/>
        <v/>
      </c>
      <c r="I387" s="92" t="str">
        <f>IF(G387="","",IF(G387="","",(VLOOKUP(G387,Listes!$C$31:$D$35,2,FALSE))))</f>
        <v/>
      </c>
      <c r="J387" s="91" t="str">
        <f>IF($G387="","",IF($C387=Listes!$B$32,IF(Barèmes!$E387&lt;=Listes!$B$53,(Barèmes!$E387*(VLOOKUP(Barèmes!$D387,Listes!$A$54:$E$60,2,FALSE))),IF(Barèmes!$E387&gt;Listes!$E$53,(Barèmes!$E387*(VLOOKUP(Barèmes!$D387,Listes!$A$54:$E$60,5,FALSE))),(Barèmes!$E387*(VLOOKUP(Barèmes!$D387,Listes!$A$54:$E$60,3,FALSE)))+(VLOOKUP(Barèmes!$D387,Listes!$A$54:$E$60,4,FALSE))))))</f>
        <v/>
      </c>
      <c r="K387" s="91" t="str">
        <f>IF($G387="","",IF($C387=Listes!$B$31,IF(Barèmes!$E387&lt;=Listes!$B$42,(Barèmes!$E387*(VLOOKUP(Barèmes!$D387,Listes!$A$43:$E$49,2,FALSE))),IF(Barèmes!$E387&gt;Listes!$D$42,(Barèmes!$E387*(VLOOKUP(Barèmes!$D387,Listes!$A$43:$E$49,5,FALSE))),(Barèmes!$E387*(VLOOKUP(Barèmes!$D387,Listes!$A$43:$E$49,3,FALSE)))+(VLOOKUP(Barèmes!$D387,Listes!$A$43:$E$49,4,FALSE))))))</f>
        <v/>
      </c>
      <c r="L387" s="91" t="str">
        <f>IF($G387="","",IF($C387=Listes!$B$34,Listes!$I$31,IF($C387=Listes!$B$35,(VLOOKUP(Barèmes!$F387,Listes!$E$31:$F$36,2,FALSE)),IF($C387=Listes!$B$33,IF(Barèmes!$E387&lt;=Listes!$A$64,Barèmes!$E387*Listes!$A$65,IF(Barèmes!$E387&gt;Listes!$D$64,Barèmes!$E387*Listes!$D$65,((Barèmes!$E387*Listes!$B$65)+Listes!$C$65)))))))</f>
        <v/>
      </c>
      <c r="M387" s="92" t="str">
        <f t="shared" si="11"/>
        <v/>
      </c>
      <c r="N387" s="164"/>
    </row>
    <row r="388" spans="1:14" ht="20.100000000000001" customHeight="1" x14ac:dyDescent="0.25">
      <c r="A388" s="38">
        <v>383</v>
      </c>
      <c r="B388" s="135"/>
      <c r="C388" s="135"/>
      <c r="D388" s="135"/>
      <c r="E388" s="135"/>
      <c r="F388" s="135"/>
      <c r="G388" s="111" t="str">
        <f>IF(C388="","",IF(C388="","",(VLOOKUP(C388,Listes!$B$31:$C$35,2,FALSE))))</f>
        <v/>
      </c>
      <c r="H388" s="135" t="str">
        <f t="shared" si="10"/>
        <v/>
      </c>
      <c r="I388" s="92" t="str">
        <f>IF(G388="","",IF(G388="","",(VLOOKUP(G388,Listes!$C$31:$D$35,2,FALSE))))</f>
        <v/>
      </c>
      <c r="J388" s="91" t="str">
        <f>IF($G388="","",IF($C388=Listes!$B$32,IF(Barèmes!$E388&lt;=Listes!$B$53,(Barèmes!$E388*(VLOOKUP(Barèmes!$D388,Listes!$A$54:$E$60,2,FALSE))),IF(Barèmes!$E388&gt;Listes!$E$53,(Barèmes!$E388*(VLOOKUP(Barèmes!$D388,Listes!$A$54:$E$60,5,FALSE))),(Barèmes!$E388*(VLOOKUP(Barèmes!$D388,Listes!$A$54:$E$60,3,FALSE)))+(VLOOKUP(Barèmes!$D388,Listes!$A$54:$E$60,4,FALSE))))))</f>
        <v/>
      </c>
      <c r="K388" s="91" t="str">
        <f>IF($G388="","",IF($C388=Listes!$B$31,IF(Barèmes!$E388&lt;=Listes!$B$42,(Barèmes!$E388*(VLOOKUP(Barèmes!$D388,Listes!$A$43:$E$49,2,FALSE))),IF(Barèmes!$E388&gt;Listes!$D$42,(Barèmes!$E388*(VLOOKUP(Barèmes!$D388,Listes!$A$43:$E$49,5,FALSE))),(Barèmes!$E388*(VLOOKUP(Barèmes!$D388,Listes!$A$43:$E$49,3,FALSE)))+(VLOOKUP(Barèmes!$D388,Listes!$A$43:$E$49,4,FALSE))))))</f>
        <v/>
      </c>
      <c r="L388" s="91" t="str">
        <f>IF($G388="","",IF($C388=Listes!$B$34,Listes!$I$31,IF($C388=Listes!$B$35,(VLOOKUP(Barèmes!$F388,Listes!$E$31:$F$36,2,FALSE)),IF($C388=Listes!$B$33,IF(Barèmes!$E388&lt;=Listes!$A$64,Barèmes!$E388*Listes!$A$65,IF(Barèmes!$E388&gt;Listes!$D$64,Barèmes!$E388*Listes!$D$65,((Barèmes!$E388*Listes!$B$65)+Listes!$C$65)))))))</f>
        <v/>
      </c>
      <c r="M388" s="92" t="str">
        <f t="shared" si="11"/>
        <v/>
      </c>
      <c r="N388" s="164"/>
    </row>
    <row r="389" spans="1:14" ht="20.100000000000001" customHeight="1" x14ac:dyDescent="0.25">
      <c r="A389" s="38">
        <v>384</v>
      </c>
      <c r="B389" s="135"/>
      <c r="C389" s="135"/>
      <c r="D389" s="135"/>
      <c r="E389" s="135"/>
      <c r="F389" s="135"/>
      <c r="G389" s="111" t="str">
        <f>IF(C389="","",IF(C389="","",(VLOOKUP(C389,Listes!$B$31:$C$35,2,FALSE))))</f>
        <v/>
      </c>
      <c r="H389" s="135" t="str">
        <f t="shared" si="10"/>
        <v/>
      </c>
      <c r="I389" s="92" t="str">
        <f>IF(G389="","",IF(G389="","",(VLOOKUP(G389,Listes!$C$31:$D$35,2,FALSE))))</f>
        <v/>
      </c>
      <c r="J389" s="91" t="str">
        <f>IF($G389="","",IF($C389=Listes!$B$32,IF(Barèmes!$E389&lt;=Listes!$B$53,(Barèmes!$E389*(VLOOKUP(Barèmes!$D389,Listes!$A$54:$E$60,2,FALSE))),IF(Barèmes!$E389&gt;Listes!$E$53,(Barèmes!$E389*(VLOOKUP(Barèmes!$D389,Listes!$A$54:$E$60,5,FALSE))),(Barèmes!$E389*(VLOOKUP(Barèmes!$D389,Listes!$A$54:$E$60,3,FALSE)))+(VLOOKUP(Barèmes!$D389,Listes!$A$54:$E$60,4,FALSE))))))</f>
        <v/>
      </c>
      <c r="K389" s="91" t="str">
        <f>IF($G389="","",IF($C389=Listes!$B$31,IF(Barèmes!$E389&lt;=Listes!$B$42,(Barèmes!$E389*(VLOOKUP(Barèmes!$D389,Listes!$A$43:$E$49,2,FALSE))),IF(Barèmes!$E389&gt;Listes!$D$42,(Barèmes!$E389*(VLOOKUP(Barèmes!$D389,Listes!$A$43:$E$49,5,FALSE))),(Barèmes!$E389*(VLOOKUP(Barèmes!$D389,Listes!$A$43:$E$49,3,FALSE)))+(VLOOKUP(Barèmes!$D389,Listes!$A$43:$E$49,4,FALSE))))))</f>
        <v/>
      </c>
      <c r="L389" s="91" t="str">
        <f>IF($G389="","",IF($C389=Listes!$B$34,Listes!$I$31,IF($C389=Listes!$B$35,(VLOOKUP(Barèmes!$F389,Listes!$E$31:$F$36,2,FALSE)),IF($C389=Listes!$B$33,IF(Barèmes!$E389&lt;=Listes!$A$64,Barèmes!$E389*Listes!$A$65,IF(Barèmes!$E389&gt;Listes!$D$64,Barèmes!$E389*Listes!$D$65,((Barèmes!$E389*Listes!$B$65)+Listes!$C$65)))))))</f>
        <v/>
      </c>
      <c r="M389" s="92" t="str">
        <f t="shared" si="11"/>
        <v/>
      </c>
      <c r="N389" s="164"/>
    </row>
    <row r="390" spans="1:14" ht="20.100000000000001" customHeight="1" x14ac:dyDescent="0.25">
      <c r="A390" s="38">
        <v>385</v>
      </c>
      <c r="B390" s="135"/>
      <c r="C390" s="135"/>
      <c r="D390" s="135"/>
      <c r="E390" s="135"/>
      <c r="F390" s="135"/>
      <c r="G390" s="111" t="str">
        <f>IF(C390="","",IF(C390="","",(VLOOKUP(C390,Listes!$B$31:$C$35,2,FALSE))))</f>
        <v/>
      </c>
      <c r="H390" s="135" t="str">
        <f t="shared" si="10"/>
        <v/>
      </c>
      <c r="I390" s="92" t="str">
        <f>IF(G390="","",IF(G390="","",(VLOOKUP(G390,Listes!$C$31:$D$35,2,FALSE))))</f>
        <v/>
      </c>
      <c r="J390" s="91" t="str">
        <f>IF($G390="","",IF($C390=Listes!$B$32,IF(Barèmes!$E390&lt;=Listes!$B$53,(Barèmes!$E390*(VLOOKUP(Barèmes!$D390,Listes!$A$54:$E$60,2,FALSE))),IF(Barèmes!$E390&gt;Listes!$E$53,(Barèmes!$E390*(VLOOKUP(Barèmes!$D390,Listes!$A$54:$E$60,5,FALSE))),(Barèmes!$E390*(VLOOKUP(Barèmes!$D390,Listes!$A$54:$E$60,3,FALSE)))+(VLOOKUP(Barèmes!$D390,Listes!$A$54:$E$60,4,FALSE))))))</f>
        <v/>
      </c>
      <c r="K390" s="91" t="str">
        <f>IF($G390="","",IF($C390=Listes!$B$31,IF(Barèmes!$E390&lt;=Listes!$B$42,(Barèmes!$E390*(VLOOKUP(Barèmes!$D390,Listes!$A$43:$E$49,2,FALSE))),IF(Barèmes!$E390&gt;Listes!$D$42,(Barèmes!$E390*(VLOOKUP(Barèmes!$D390,Listes!$A$43:$E$49,5,FALSE))),(Barèmes!$E390*(VLOOKUP(Barèmes!$D390,Listes!$A$43:$E$49,3,FALSE)))+(VLOOKUP(Barèmes!$D390,Listes!$A$43:$E$49,4,FALSE))))))</f>
        <v/>
      </c>
      <c r="L390" s="91" t="str">
        <f>IF($G390="","",IF($C390=Listes!$B$34,Listes!$I$31,IF($C390=Listes!$B$35,(VLOOKUP(Barèmes!$F390,Listes!$E$31:$F$36,2,FALSE)),IF($C390=Listes!$B$33,IF(Barèmes!$E390&lt;=Listes!$A$64,Barèmes!$E390*Listes!$A$65,IF(Barèmes!$E390&gt;Listes!$D$64,Barèmes!$E390*Listes!$D$65,((Barèmes!$E390*Listes!$B$65)+Listes!$C$65)))))))</f>
        <v/>
      </c>
      <c r="M390" s="92" t="str">
        <f t="shared" si="11"/>
        <v/>
      </c>
      <c r="N390" s="164"/>
    </row>
    <row r="391" spans="1:14" ht="20.100000000000001" customHeight="1" x14ac:dyDescent="0.25">
      <c r="A391" s="38">
        <v>386</v>
      </c>
      <c r="B391" s="135"/>
      <c r="C391" s="135"/>
      <c r="D391" s="135"/>
      <c r="E391" s="135"/>
      <c r="F391" s="135"/>
      <c r="G391" s="111" t="str">
        <f>IF(C391="","",IF(C391="","",(VLOOKUP(C391,Listes!$B$31:$C$35,2,FALSE))))</f>
        <v/>
      </c>
      <c r="H391" s="135" t="str">
        <f t="shared" ref="H391:H454" si="12">IF(G391="Frais de déplacement (barèmes kilométriques) ",1,"")</f>
        <v/>
      </c>
      <c r="I391" s="92" t="str">
        <f>IF(G391="","",IF(G391="","",(VLOOKUP(G391,Listes!$C$31:$D$35,2,FALSE))))</f>
        <v/>
      </c>
      <c r="J391" s="91" t="str">
        <f>IF($G391="","",IF($C391=Listes!$B$32,IF(Barèmes!$E391&lt;=Listes!$B$53,(Barèmes!$E391*(VLOOKUP(Barèmes!$D391,Listes!$A$54:$E$60,2,FALSE))),IF(Barèmes!$E391&gt;Listes!$E$53,(Barèmes!$E391*(VLOOKUP(Barèmes!$D391,Listes!$A$54:$E$60,5,FALSE))),(Barèmes!$E391*(VLOOKUP(Barèmes!$D391,Listes!$A$54:$E$60,3,FALSE)))+(VLOOKUP(Barèmes!$D391,Listes!$A$54:$E$60,4,FALSE))))))</f>
        <v/>
      </c>
      <c r="K391" s="91" t="str">
        <f>IF($G391="","",IF($C391=Listes!$B$31,IF(Barèmes!$E391&lt;=Listes!$B$42,(Barèmes!$E391*(VLOOKUP(Barèmes!$D391,Listes!$A$43:$E$49,2,FALSE))),IF(Barèmes!$E391&gt;Listes!$D$42,(Barèmes!$E391*(VLOOKUP(Barèmes!$D391,Listes!$A$43:$E$49,5,FALSE))),(Barèmes!$E391*(VLOOKUP(Barèmes!$D391,Listes!$A$43:$E$49,3,FALSE)))+(VLOOKUP(Barèmes!$D391,Listes!$A$43:$E$49,4,FALSE))))))</f>
        <v/>
      </c>
      <c r="L391" s="91" t="str">
        <f>IF($G391="","",IF($C391=Listes!$B$34,Listes!$I$31,IF($C391=Listes!$B$35,(VLOOKUP(Barèmes!$F391,Listes!$E$31:$F$36,2,FALSE)),IF($C391=Listes!$B$33,IF(Barèmes!$E391&lt;=Listes!$A$64,Barèmes!$E391*Listes!$A$65,IF(Barèmes!$E391&gt;Listes!$D$64,Barèmes!$E391*Listes!$D$65,((Barèmes!$E391*Listes!$B$65)+Listes!$C$65)))))))</f>
        <v/>
      </c>
      <c r="M391" s="92" t="str">
        <f t="shared" ref="M391:M454" si="13">IF($H391="","",($L391+$K391+$J391)*$H391)</f>
        <v/>
      </c>
      <c r="N391" s="164"/>
    </row>
    <row r="392" spans="1:14" ht="20.100000000000001" customHeight="1" x14ac:dyDescent="0.25">
      <c r="A392" s="38">
        <v>387</v>
      </c>
      <c r="B392" s="135"/>
      <c r="C392" s="135"/>
      <c r="D392" s="135"/>
      <c r="E392" s="135"/>
      <c r="F392" s="135"/>
      <c r="G392" s="111" t="str">
        <f>IF(C392="","",IF(C392="","",(VLOOKUP(C392,Listes!$B$31:$C$35,2,FALSE))))</f>
        <v/>
      </c>
      <c r="H392" s="135" t="str">
        <f t="shared" si="12"/>
        <v/>
      </c>
      <c r="I392" s="92" t="str">
        <f>IF(G392="","",IF(G392="","",(VLOOKUP(G392,Listes!$C$31:$D$35,2,FALSE))))</f>
        <v/>
      </c>
      <c r="J392" s="91" t="str">
        <f>IF($G392="","",IF($C392=Listes!$B$32,IF(Barèmes!$E392&lt;=Listes!$B$53,(Barèmes!$E392*(VLOOKUP(Barèmes!$D392,Listes!$A$54:$E$60,2,FALSE))),IF(Barèmes!$E392&gt;Listes!$E$53,(Barèmes!$E392*(VLOOKUP(Barèmes!$D392,Listes!$A$54:$E$60,5,FALSE))),(Barèmes!$E392*(VLOOKUP(Barèmes!$D392,Listes!$A$54:$E$60,3,FALSE)))+(VLOOKUP(Barèmes!$D392,Listes!$A$54:$E$60,4,FALSE))))))</f>
        <v/>
      </c>
      <c r="K392" s="91" t="str">
        <f>IF($G392="","",IF($C392=Listes!$B$31,IF(Barèmes!$E392&lt;=Listes!$B$42,(Barèmes!$E392*(VLOOKUP(Barèmes!$D392,Listes!$A$43:$E$49,2,FALSE))),IF(Barèmes!$E392&gt;Listes!$D$42,(Barèmes!$E392*(VLOOKUP(Barèmes!$D392,Listes!$A$43:$E$49,5,FALSE))),(Barèmes!$E392*(VLOOKUP(Barèmes!$D392,Listes!$A$43:$E$49,3,FALSE)))+(VLOOKUP(Barèmes!$D392,Listes!$A$43:$E$49,4,FALSE))))))</f>
        <v/>
      </c>
      <c r="L392" s="91" t="str">
        <f>IF($G392="","",IF($C392=Listes!$B$34,Listes!$I$31,IF($C392=Listes!$B$35,(VLOOKUP(Barèmes!$F392,Listes!$E$31:$F$36,2,FALSE)),IF($C392=Listes!$B$33,IF(Barèmes!$E392&lt;=Listes!$A$64,Barèmes!$E392*Listes!$A$65,IF(Barèmes!$E392&gt;Listes!$D$64,Barèmes!$E392*Listes!$D$65,((Barèmes!$E392*Listes!$B$65)+Listes!$C$65)))))))</f>
        <v/>
      </c>
      <c r="M392" s="92" t="str">
        <f t="shared" si="13"/>
        <v/>
      </c>
      <c r="N392" s="164"/>
    </row>
    <row r="393" spans="1:14" ht="20.100000000000001" customHeight="1" x14ac:dyDescent="0.25">
      <c r="A393" s="38">
        <v>388</v>
      </c>
      <c r="B393" s="135"/>
      <c r="C393" s="135"/>
      <c r="D393" s="135"/>
      <c r="E393" s="135"/>
      <c r="F393" s="135"/>
      <c r="G393" s="111" t="str">
        <f>IF(C393="","",IF(C393="","",(VLOOKUP(C393,Listes!$B$31:$C$35,2,FALSE))))</f>
        <v/>
      </c>
      <c r="H393" s="135" t="str">
        <f t="shared" si="12"/>
        <v/>
      </c>
      <c r="I393" s="92" t="str">
        <f>IF(G393="","",IF(G393="","",(VLOOKUP(G393,Listes!$C$31:$D$35,2,FALSE))))</f>
        <v/>
      </c>
      <c r="J393" s="91" t="str">
        <f>IF($G393="","",IF($C393=Listes!$B$32,IF(Barèmes!$E393&lt;=Listes!$B$53,(Barèmes!$E393*(VLOOKUP(Barèmes!$D393,Listes!$A$54:$E$60,2,FALSE))),IF(Barèmes!$E393&gt;Listes!$E$53,(Barèmes!$E393*(VLOOKUP(Barèmes!$D393,Listes!$A$54:$E$60,5,FALSE))),(Barèmes!$E393*(VLOOKUP(Barèmes!$D393,Listes!$A$54:$E$60,3,FALSE)))+(VLOOKUP(Barèmes!$D393,Listes!$A$54:$E$60,4,FALSE))))))</f>
        <v/>
      </c>
      <c r="K393" s="91" t="str">
        <f>IF($G393="","",IF($C393=Listes!$B$31,IF(Barèmes!$E393&lt;=Listes!$B$42,(Barèmes!$E393*(VLOOKUP(Barèmes!$D393,Listes!$A$43:$E$49,2,FALSE))),IF(Barèmes!$E393&gt;Listes!$D$42,(Barèmes!$E393*(VLOOKUP(Barèmes!$D393,Listes!$A$43:$E$49,5,FALSE))),(Barèmes!$E393*(VLOOKUP(Barèmes!$D393,Listes!$A$43:$E$49,3,FALSE)))+(VLOOKUP(Barèmes!$D393,Listes!$A$43:$E$49,4,FALSE))))))</f>
        <v/>
      </c>
      <c r="L393" s="91" t="str">
        <f>IF($G393="","",IF($C393=Listes!$B$34,Listes!$I$31,IF($C393=Listes!$B$35,(VLOOKUP(Barèmes!$F393,Listes!$E$31:$F$36,2,FALSE)),IF($C393=Listes!$B$33,IF(Barèmes!$E393&lt;=Listes!$A$64,Barèmes!$E393*Listes!$A$65,IF(Barèmes!$E393&gt;Listes!$D$64,Barèmes!$E393*Listes!$D$65,((Barèmes!$E393*Listes!$B$65)+Listes!$C$65)))))))</f>
        <v/>
      </c>
      <c r="M393" s="92" t="str">
        <f t="shared" si="13"/>
        <v/>
      </c>
      <c r="N393" s="164"/>
    </row>
    <row r="394" spans="1:14" ht="20.100000000000001" customHeight="1" x14ac:dyDescent="0.25">
      <c r="A394" s="38">
        <v>389</v>
      </c>
      <c r="B394" s="135"/>
      <c r="C394" s="135"/>
      <c r="D394" s="135"/>
      <c r="E394" s="135"/>
      <c r="F394" s="135"/>
      <c r="G394" s="111" t="str">
        <f>IF(C394="","",IF(C394="","",(VLOOKUP(C394,Listes!$B$31:$C$35,2,FALSE))))</f>
        <v/>
      </c>
      <c r="H394" s="135" t="str">
        <f t="shared" si="12"/>
        <v/>
      </c>
      <c r="I394" s="92" t="str">
        <f>IF(G394="","",IF(G394="","",(VLOOKUP(G394,Listes!$C$31:$D$35,2,FALSE))))</f>
        <v/>
      </c>
      <c r="J394" s="91" t="str">
        <f>IF($G394="","",IF($C394=Listes!$B$32,IF(Barèmes!$E394&lt;=Listes!$B$53,(Barèmes!$E394*(VLOOKUP(Barèmes!$D394,Listes!$A$54:$E$60,2,FALSE))),IF(Barèmes!$E394&gt;Listes!$E$53,(Barèmes!$E394*(VLOOKUP(Barèmes!$D394,Listes!$A$54:$E$60,5,FALSE))),(Barèmes!$E394*(VLOOKUP(Barèmes!$D394,Listes!$A$54:$E$60,3,FALSE)))+(VLOOKUP(Barèmes!$D394,Listes!$A$54:$E$60,4,FALSE))))))</f>
        <v/>
      </c>
      <c r="K394" s="91" t="str">
        <f>IF($G394="","",IF($C394=Listes!$B$31,IF(Barèmes!$E394&lt;=Listes!$B$42,(Barèmes!$E394*(VLOOKUP(Barèmes!$D394,Listes!$A$43:$E$49,2,FALSE))),IF(Barèmes!$E394&gt;Listes!$D$42,(Barèmes!$E394*(VLOOKUP(Barèmes!$D394,Listes!$A$43:$E$49,5,FALSE))),(Barèmes!$E394*(VLOOKUP(Barèmes!$D394,Listes!$A$43:$E$49,3,FALSE)))+(VLOOKUP(Barèmes!$D394,Listes!$A$43:$E$49,4,FALSE))))))</f>
        <v/>
      </c>
      <c r="L394" s="91" t="str">
        <f>IF($G394="","",IF($C394=Listes!$B$34,Listes!$I$31,IF($C394=Listes!$B$35,(VLOOKUP(Barèmes!$F394,Listes!$E$31:$F$36,2,FALSE)),IF($C394=Listes!$B$33,IF(Barèmes!$E394&lt;=Listes!$A$64,Barèmes!$E394*Listes!$A$65,IF(Barèmes!$E394&gt;Listes!$D$64,Barèmes!$E394*Listes!$D$65,((Barèmes!$E394*Listes!$B$65)+Listes!$C$65)))))))</f>
        <v/>
      </c>
      <c r="M394" s="92" t="str">
        <f t="shared" si="13"/>
        <v/>
      </c>
      <c r="N394" s="164"/>
    </row>
    <row r="395" spans="1:14" ht="20.100000000000001" customHeight="1" x14ac:dyDescent="0.25">
      <c r="A395" s="38">
        <v>390</v>
      </c>
      <c r="B395" s="135"/>
      <c r="C395" s="135"/>
      <c r="D395" s="135"/>
      <c r="E395" s="135"/>
      <c r="F395" s="135"/>
      <c r="G395" s="111" t="str">
        <f>IF(C395="","",IF(C395="","",(VLOOKUP(C395,Listes!$B$31:$C$35,2,FALSE))))</f>
        <v/>
      </c>
      <c r="H395" s="135" t="str">
        <f t="shared" si="12"/>
        <v/>
      </c>
      <c r="I395" s="92" t="str">
        <f>IF(G395="","",IF(G395="","",(VLOOKUP(G395,Listes!$C$31:$D$35,2,FALSE))))</f>
        <v/>
      </c>
      <c r="J395" s="91" t="str">
        <f>IF($G395="","",IF($C395=Listes!$B$32,IF(Barèmes!$E395&lt;=Listes!$B$53,(Barèmes!$E395*(VLOOKUP(Barèmes!$D395,Listes!$A$54:$E$60,2,FALSE))),IF(Barèmes!$E395&gt;Listes!$E$53,(Barèmes!$E395*(VLOOKUP(Barèmes!$D395,Listes!$A$54:$E$60,5,FALSE))),(Barèmes!$E395*(VLOOKUP(Barèmes!$D395,Listes!$A$54:$E$60,3,FALSE)))+(VLOOKUP(Barèmes!$D395,Listes!$A$54:$E$60,4,FALSE))))))</f>
        <v/>
      </c>
      <c r="K395" s="91" t="str">
        <f>IF($G395="","",IF($C395=Listes!$B$31,IF(Barèmes!$E395&lt;=Listes!$B$42,(Barèmes!$E395*(VLOOKUP(Barèmes!$D395,Listes!$A$43:$E$49,2,FALSE))),IF(Barèmes!$E395&gt;Listes!$D$42,(Barèmes!$E395*(VLOOKUP(Barèmes!$D395,Listes!$A$43:$E$49,5,FALSE))),(Barèmes!$E395*(VLOOKUP(Barèmes!$D395,Listes!$A$43:$E$49,3,FALSE)))+(VLOOKUP(Barèmes!$D395,Listes!$A$43:$E$49,4,FALSE))))))</f>
        <v/>
      </c>
      <c r="L395" s="91" t="str">
        <f>IF($G395="","",IF($C395=Listes!$B$34,Listes!$I$31,IF($C395=Listes!$B$35,(VLOOKUP(Barèmes!$F395,Listes!$E$31:$F$36,2,FALSE)),IF($C395=Listes!$B$33,IF(Barèmes!$E395&lt;=Listes!$A$64,Barèmes!$E395*Listes!$A$65,IF(Barèmes!$E395&gt;Listes!$D$64,Barèmes!$E395*Listes!$D$65,((Barèmes!$E395*Listes!$B$65)+Listes!$C$65)))))))</f>
        <v/>
      </c>
      <c r="M395" s="92" t="str">
        <f t="shared" si="13"/>
        <v/>
      </c>
      <c r="N395" s="164"/>
    </row>
    <row r="396" spans="1:14" ht="20.100000000000001" customHeight="1" x14ac:dyDescent="0.25">
      <c r="A396" s="38">
        <v>391</v>
      </c>
      <c r="B396" s="135"/>
      <c r="C396" s="135"/>
      <c r="D396" s="135"/>
      <c r="E396" s="135"/>
      <c r="F396" s="135"/>
      <c r="G396" s="111" t="str">
        <f>IF(C396="","",IF(C396="","",(VLOOKUP(C396,Listes!$B$31:$C$35,2,FALSE))))</f>
        <v/>
      </c>
      <c r="H396" s="135" t="str">
        <f t="shared" si="12"/>
        <v/>
      </c>
      <c r="I396" s="92" t="str">
        <f>IF(G396="","",IF(G396="","",(VLOOKUP(G396,Listes!$C$31:$D$35,2,FALSE))))</f>
        <v/>
      </c>
      <c r="J396" s="91" t="str">
        <f>IF($G396="","",IF($C396=Listes!$B$32,IF(Barèmes!$E396&lt;=Listes!$B$53,(Barèmes!$E396*(VLOOKUP(Barèmes!$D396,Listes!$A$54:$E$60,2,FALSE))),IF(Barèmes!$E396&gt;Listes!$E$53,(Barèmes!$E396*(VLOOKUP(Barèmes!$D396,Listes!$A$54:$E$60,5,FALSE))),(Barèmes!$E396*(VLOOKUP(Barèmes!$D396,Listes!$A$54:$E$60,3,FALSE)))+(VLOOKUP(Barèmes!$D396,Listes!$A$54:$E$60,4,FALSE))))))</f>
        <v/>
      </c>
      <c r="K396" s="91" t="str">
        <f>IF($G396="","",IF($C396=Listes!$B$31,IF(Barèmes!$E396&lt;=Listes!$B$42,(Barèmes!$E396*(VLOOKUP(Barèmes!$D396,Listes!$A$43:$E$49,2,FALSE))),IF(Barèmes!$E396&gt;Listes!$D$42,(Barèmes!$E396*(VLOOKUP(Barèmes!$D396,Listes!$A$43:$E$49,5,FALSE))),(Barèmes!$E396*(VLOOKUP(Barèmes!$D396,Listes!$A$43:$E$49,3,FALSE)))+(VLOOKUP(Barèmes!$D396,Listes!$A$43:$E$49,4,FALSE))))))</f>
        <v/>
      </c>
      <c r="L396" s="91" t="str">
        <f>IF($G396="","",IF($C396=Listes!$B$34,Listes!$I$31,IF($C396=Listes!$B$35,(VLOOKUP(Barèmes!$F396,Listes!$E$31:$F$36,2,FALSE)),IF($C396=Listes!$B$33,IF(Barèmes!$E396&lt;=Listes!$A$64,Barèmes!$E396*Listes!$A$65,IF(Barèmes!$E396&gt;Listes!$D$64,Barèmes!$E396*Listes!$D$65,((Barèmes!$E396*Listes!$B$65)+Listes!$C$65)))))))</f>
        <v/>
      </c>
      <c r="M396" s="92" t="str">
        <f t="shared" si="13"/>
        <v/>
      </c>
      <c r="N396" s="164"/>
    </row>
    <row r="397" spans="1:14" ht="20.100000000000001" customHeight="1" x14ac:dyDescent="0.25">
      <c r="A397" s="38">
        <v>392</v>
      </c>
      <c r="B397" s="135"/>
      <c r="C397" s="135"/>
      <c r="D397" s="135"/>
      <c r="E397" s="135"/>
      <c r="F397" s="135"/>
      <c r="G397" s="111" t="str">
        <f>IF(C397="","",IF(C397="","",(VLOOKUP(C397,Listes!$B$31:$C$35,2,FALSE))))</f>
        <v/>
      </c>
      <c r="H397" s="135" t="str">
        <f t="shared" si="12"/>
        <v/>
      </c>
      <c r="I397" s="92" t="str">
        <f>IF(G397="","",IF(G397="","",(VLOOKUP(G397,Listes!$C$31:$D$35,2,FALSE))))</f>
        <v/>
      </c>
      <c r="J397" s="91" t="str">
        <f>IF($G397="","",IF($C397=Listes!$B$32,IF(Barèmes!$E397&lt;=Listes!$B$53,(Barèmes!$E397*(VLOOKUP(Barèmes!$D397,Listes!$A$54:$E$60,2,FALSE))),IF(Barèmes!$E397&gt;Listes!$E$53,(Barèmes!$E397*(VLOOKUP(Barèmes!$D397,Listes!$A$54:$E$60,5,FALSE))),(Barèmes!$E397*(VLOOKUP(Barèmes!$D397,Listes!$A$54:$E$60,3,FALSE)))+(VLOOKUP(Barèmes!$D397,Listes!$A$54:$E$60,4,FALSE))))))</f>
        <v/>
      </c>
      <c r="K397" s="91" t="str">
        <f>IF($G397="","",IF($C397=Listes!$B$31,IF(Barèmes!$E397&lt;=Listes!$B$42,(Barèmes!$E397*(VLOOKUP(Barèmes!$D397,Listes!$A$43:$E$49,2,FALSE))),IF(Barèmes!$E397&gt;Listes!$D$42,(Barèmes!$E397*(VLOOKUP(Barèmes!$D397,Listes!$A$43:$E$49,5,FALSE))),(Barèmes!$E397*(VLOOKUP(Barèmes!$D397,Listes!$A$43:$E$49,3,FALSE)))+(VLOOKUP(Barèmes!$D397,Listes!$A$43:$E$49,4,FALSE))))))</f>
        <v/>
      </c>
      <c r="L397" s="91" t="str">
        <f>IF($G397="","",IF($C397=Listes!$B$34,Listes!$I$31,IF($C397=Listes!$B$35,(VLOOKUP(Barèmes!$F397,Listes!$E$31:$F$36,2,FALSE)),IF($C397=Listes!$B$33,IF(Barèmes!$E397&lt;=Listes!$A$64,Barèmes!$E397*Listes!$A$65,IF(Barèmes!$E397&gt;Listes!$D$64,Barèmes!$E397*Listes!$D$65,((Barèmes!$E397*Listes!$B$65)+Listes!$C$65)))))))</f>
        <v/>
      </c>
      <c r="M397" s="92" t="str">
        <f t="shared" si="13"/>
        <v/>
      </c>
      <c r="N397" s="164"/>
    </row>
    <row r="398" spans="1:14" ht="20.100000000000001" customHeight="1" x14ac:dyDescent="0.25">
      <c r="A398" s="38">
        <v>393</v>
      </c>
      <c r="B398" s="135"/>
      <c r="C398" s="135"/>
      <c r="D398" s="135"/>
      <c r="E398" s="135"/>
      <c r="F398" s="135"/>
      <c r="G398" s="111" t="str">
        <f>IF(C398="","",IF(C398="","",(VLOOKUP(C398,Listes!$B$31:$C$35,2,FALSE))))</f>
        <v/>
      </c>
      <c r="H398" s="135" t="str">
        <f t="shared" si="12"/>
        <v/>
      </c>
      <c r="I398" s="92" t="str">
        <f>IF(G398="","",IF(G398="","",(VLOOKUP(G398,Listes!$C$31:$D$35,2,FALSE))))</f>
        <v/>
      </c>
      <c r="J398" s="91" t="str">
        <f>IF($G398="","",IF($C398=Listes!$B$32,IF(Barèmes!$E398&lt;=Listes!$B$53,(Barèmes!$E398*(VLOOKUP(Barèmes!$D398,Listes!$A$54:$E$60,2,FALSE))),IF(Barèmes!$E398&gt;Listes!$E$53,(Barèmes!$E398*(VLOOKUP(Barèmes!$D398,Listes!$A$54:$E$60,5,FALSE))),(Barèmes!$E398*(VLOOKUP(Barèmes!$D398,Listes!$A$54:$E$60,3,FALSE)))+(VLOOKUP(Barèmes!$D398,Listes!$A$54:$E$60,4,FALSE))))))</f>
        <v/>
      </c>
      <c r="K398" s="91" t="str">
        <f>IF($G398="","",IF($C398=Listes!$B$31,IF(Barèmes!$E398&lt;=Listes!$B$42,(Barèmes!$E398*(VLOOKUP(Barèmes!$D398,Listes!$A$43:$E$49,2,FALSE))),IF(Barèmes!$E398&gt;Listes!$D$42,(Barèmes!$E398*(VLOOKUP(Barèmes!$D398,Listes!$A$43:$E$49,5,FALSE))),(Barèmes!$E398*(VLOOKUP(Barèmes!$D398,Listes!$A$43:$E$49,3,FALSE)))+(VLOOKUP(Barèmes!$D398,Listes!$A$43:$E$49,4,FALSE))))))</f>
        <v/>
      </c>
      <c r="L398" s="91" t="str">
        <f>IF($G398="","",IF($C398=Listes!$B$34,Listes!$I$31,IF($C398=Listes!$B$35,(VLOOKUP(Barèmes!$F398,Listes!$E$31:$F$36,2,FALSE)),IF($C398=Listes!$B$33,IF(Barèmes!$E398&lt;=Listes!$A$64,Barèmes!$E398*Listes!$A$65,IF(Barèmes!$E398&gt;Listes!$D$64,Barèmes!$E398*Listes!$D$65,((Barèmes!$E398*Listes!$B$65)+Listes!$C$65)))))))</f>
        <v/>
      </c>
      <c r="M398" s="92" t="str">
        <f t="shared" si="13"/>
        <v/>
      </c>
      <c r="N398" s="164"/>
    </row>
    <row r="399" spans="1:14" ht="20.100000000000001" customHeight="1" x14ac:dyDescent="0.25">
      <c r="A399" s="38">
        <v>394</v>
      </c>
      <c r="B399" s="135"/>
      <c r="C399" s="135"/>
      <c r="D399" s="135"/>
      <c r="E399" s="135"/>
      <c r="F399" s="135"/>
      <c r="G399" s="111" t="str">
        <f>IF(C399="","",IF(C399="","",(VLOOKUP(C399,Listes!$B$31:$C$35,2,FALSE))))</f>
        <v/>
      </c>
      <c r="H399" s="135" t="str">
        <f t="shared" si="12"/>
        <v/>
      </c>
      <c r="I399" s="92" t="str">
        <f>IF(G399="","",IF(G399="","",(VLOOKUP(G399,Listes!$C$31:$D$35,2,FALSE))))</f>
        <v/>
      </c>
      <c r="J399" s="91" t="str">
        <f>IF($G399="","",IF($C399=Listes!$B$32,IF(Barèmes!$E399&lt;=Listes!$B$53,(Barèmes!$E399*(VLOOKUP(Barèmes!$D399,Listes!$A$54:$E$60,2,FALSE))),IF(Barèmes!$E399&gt;Listes!$E$53,(Barèmes!$E399*(VLOOKUP(Barèmes!$D399,Listes!$A$54:$E$60,5,FALSE))),(Barèmes!$E399*(VLOOKUP(Barèmes!$D399,Listes!$A$54:$E$60,3,FALSE)))+(VLOOKUP(Barèmes!$D399,Listes!$A$54:$E$60,4,FALSE))))))</f>
        <v/>
      </c>
      <c r="K399" s="91" t="str">
        <f>IF($G399="","",IF($C399=Listes!$B$31,IF(Barèmes!$E399&lt;=Listes!$B$42,(Barèmes!$E399*(VLOOKUP(Barèmes!$D399,Listes!$A$43:$E$49,2,FALSE))),IF(Barèmes!$E399&gt;Listes!$D$42,(Barèmes!$E399*(VLOOKUP(Barèmes!$D399,Listes!$A$43:$E$49,5,FALSE))),(Barèmes!$E399*(VLOOKUP(Barèmes!$D399,Listes!$A$43:$E$49,3,FALSE)))+(VLOOKUP(Barèmes!$D399,Listes!$A$43:$E$49,4,FALSE))))))</f>
        <v/>
      </c>
      <c r="L399" s="91" t="str">
        <f>IF($G399="","",IF($C399=Listes!$B$34,Listes!$I$31,IF($C399=Listes!$B$35,(VLOOKUP(Barèmes!$F399,Listes!$E$31:$F$36,2,FALSE)),IF($C399=Listes!$B$33,IF(Barèmes!$E399&lt;=Listes!$A$64,Barèmes!$E399*Listes!$A$65,IF(Barèmes!$E399&gt;Listes!$D$64,Barèmes!$E399*Listes!$D$65,((Barèmes!$E399*Listes!$B$65)+Listes!$C$65)))))))</f>
        <v/>
      </c>
      <c r="M399" s="92" t="str">
        <f t="shared" si="13"/>
        <v/>
      </c>
      <c r="N399" s="164"/>
    </row>
    <row r="400" spans="1:14" ht="20.100000000000001" customHeight="1" x14ac:dyDescent="0.25">
      <c r="A400" s="38">
        <v>395</v>
      </c>
      <c r="B400" s="135"/>
      <c r="C400" s="135"/>
      <c r="D400" s="135"/>
      <c r="E400" s="135"/>
      <c r="F400" s="135"/>
      <c r="G400" s="111" t="str">
        <f>IF(C400="","",IF(C400="","",(VLOOKUP(C400,Listes!$B$31:$C$35,2,FALSE))))</f>
        <v/>
      </c>
      <c r="H400" s="135" t="str">
        <f t="shared" si="12"/>
        <v/>
      </c>
      <c r="I400" s="92" t="str">
        <f>IF(G400="","",IF(G400="","",(VLOOKUP(G400,Listes!$C$31:$D$35,2,FALSE))))</f>
        <v/>
      </c>
      <c r="J400" s="91" t="str">
        <f>IF($G400="","",IF($C400=Listes!$B$32,IF(Barèmes!$E400&lt;=Listes!$B$53,(Barèmes!$E400*(VLOOKUP(Barèmes!$D400,Listes!$A$54:$E$60,2,FALSE))),IF(Barèmes!$E400&gt;Listes!$E$53,(Barèmes!$E400*(VLOOKUP(Barèmes!$D400,Listes!$A$54:$E$60,5,FALSE))),(Barèmes!$E400*(VLOOKUP(Barèmes!$D400,Listes!$A$54:$E$60,3,FALSE)))+(VLOOKUP(Barèmes!$D400,Listes!$A$54:$E$60,4,FALSE))))))</f>
        <v/>
      </c>
      <c r="K400" s="91" t="str">
        <f>IF($G400="","",IF($C400=Listes!$B$31,IF(Barèmes!$E400&lt;=Listes!$B$42,(Barèmes!$E400*(VLOOKUP(Barèmes!$D400,Listes!$A$43:$E$49,2,FALSE))),IF(Barèmes!$E400&gt;Listes!$D$42,(Barèmes!$E400*(VLOOKUP(Barèmes!$D400,Listes!$A$43:$E$49,5,FALSE))),(Barèmes!$E400*(VLOOKUP(Barèmes!$D400,Listes!$A$43:$E$49,3,FALSE)))+(VLOOKUP(Barèmes!$D400,Listes!$A$43:$E$49,4,FALSE))))))</f>
        <v/>
      </c>
      <c r="L400" s="91" t="str">
        <f>IF($G400="","",IF($C400=Listes!$B$34,Listes!$I$31,IF($C400=Listes!$B$35,(VLOOKUP(Barèmes!$F400,Listes!$E$31:$F$36,2,FALSE)),IF($C400=Listes!$B$33,IF(Barèmes!$E400&lt;=Listes!$A$64,Barèmes!$E400*Listes!$A$65,IF(Barèmes!$E400&gt;Listes!$D$64,Barèmes!$E400*Listes!$D$65,((Barèmes!$E400*Listes!$B$65)+Listes!$C$65)))))))</f>
        <v/>
      </c>
      <c r="M400" s="92" t="str">
        <f t="shared" si="13"/>
        <v/>
      </c>
      <c r="N400" s="164"/>
    </row>
    <row r="401" spans="1:14" ht="20.100000000000001" customHeight="1" x14ac:dyDescent="0.25">
      <c r="A401" s="38">
        <v>396</v>
      </c>
      <c r="B401" s="135"/>
      <c r="C401" s="135"/>
      <c r="D401" s="135"/>
      <c r="E401" s="135"/>
      <c r="F401" s="135"/>
      <c r="G401" s="111" t="str">
        <f>IF(C401="","",IF(C401="","",(VLOOKUP(C401,Listes!$B$31:$C$35,2,FALSE))))</f>
        <v/>
      </c>
      <c r="H401" s="135" t="str">
        <f t="shared" si="12"/>
        <v/>
      </c>
      <c r="I401" s="92" t="str">
        <f>IF(G401="","",IF(G401="","",(VLOOKUP(G401,Listes!$C$31:$D$35,2,FALSE))))</f>
        <v/>
      </c>
      <c r="J401" s="91" t="str">
        <f>IF($G401="","",IF($C401=Listes!$B$32,IF(Barèmes!$E401&lt;=Listes!$B$53,(Barèmes!$E401*(VLOOKUP(Barèmes!$D401,Listes!$A$54:$E$60,2,FALSE))),IF(Barèmes!$E401&gt;Listes!$E$53,(Barèmes!$E401*(VLOOKUP(Barèmes!$D401,Listes!$A$54:$E$60,5,FALSE))),(Barèmes!$E401*(VLOOKUP(Barèmes!$D401,Listes!$A$54:$E$60,3,FALSE)))+(VLOOKUP(Barèmes!$D401,Listes!$A$54:$E$60,4,FALSE))))))</f>
        <v/>
      </c>
      <c r="K401" s="91" t="str">
        <f>IF($G401="","",IF($C401=Listes!$B$31,IF(Barèmes!$E401&lt;=Listes!$B$42,(Barèmes!$E401*(VLOOKUP(Barèmes!$D401,Listes!$A$43:$E$49,2,FALSE))),IF(Barèmes!$E401&gt;Listes!$D$42,(Barèmes!$E401*(VLOOKUP(Barèmes!$D401,Listes!$A$43:$E$49,5,FALSE))),(Barèmes!$E401*(VLOOKUP(Barèmes!$D401,Listes!$A$43:$E$49,3,FALSE)))+(VLOOKUP(Barèmes!$D401,Listes!$A$43:$E$49,4,FALSE))))))</f>
        <v/>
      </c>
      <c r="L401" s="91" t="str">
        <f>IF($G401="","",IF($C401=Listes!$B$34,Listes!$I$31,IF($C401=Listes!$B$35,(VLOOKUP(Barèmes!$F401,Listes!$E$31:$F$36,2,FALSE)),IF($C401=Listes!$B$33,IF(Barèmes!$E401&lt;=Listes!$A$64,Barèmes!$E401*Listes!$A$65,IF(Barèmes!$E401&gt;Listes!$D$64,Barèmes!$E401*Listes!$D$65,((Barèmes!$E401*Listes!$B$65)+Listes!$C$65)))))))</f>
        <v/>
      </c>
      <c r="M401" s="92" t="str">
        <f t="shared" si="13"/>
        <v/>
      </c>
      <c r="N401" s="164"/>
    </row>
    <row r="402" spans="1:14" ht="20.100000000000001" customHeight="1" x14ac:dyDescent="0.25">
      <c r="A402" s="38">
        <v>397</v>
      </c>
      <c r="B402" s="135"/>
      <c r="C402" s="135"/>
      <c r="D402" s="135"/>
      <c r="E402" s="135"/>
      <c r="F402" s="135"/>
      <c r="G402" s="111" t="str">
        <f>IF(C402="","",IF(C402="","",(VLOOKUP(C402,Listes!$B$31:$C$35,2,FALSE))))</f>
        <v/>
      </c>
      <c r="H402" s="135" t="str">
        <f t="shared" si="12"/>
        <v/>
      </c>
      <c r="I402" s="92" t="str">
        <f>IF(G402="","",IF(G402="","",(VLOOKUP(G402,Listes!$C$31:$D$35,2,FALSE))))</f>
        <v/>
      </c>
      <c r="J402" s="91" t="str">
        <f>IF($G402="","",IF($C402=Listes!$B$32,IF(Barèmes!$E402&lt;=Listes!$B$53,(Barèmes!$E402*(VLOOKUP(Barèmes!$D402,Listes!$A$54:$E$60,2,FALSE))),IF(Barèmes!$E402&gt;Listes!$E$53,(Barèmes!$E402*(VLOOKUP(Barèmes!$D402,Listes!$A$54:$E$60,5,FALSE))),(Barèmes!$E402*(VLOOKUP(Barèmes!$D402,Listes!$A$54:$E$60,3,FALSE)))+(VLOOKUP(Barèmes!$D402,Listes!$A$54:$E$60,4,FALSE))))))</f>
        <v/>
      </c>
      <c r="K402" s="91" t="str">
        <f>IF($G402="","",IF($C402=Listes!$B$31,IF(Barèmes!$E402&lt;=Listes!$B$42,(Barèmes!$E402*(VLOOKUP(Barèmes!$D402,Listes!$A$43:$E$49,2,FALSE))),IF(Barèmes!$E402&gt;Listes!$D$42,(Barèmes!$E402*(VLOOKUP(Barèmes!$D402,Listes!$A$43:$E$49,5,FALSE))),(Barèmes!$E402*(VLOOKUP(Barèmes!$D402,Listes!$A$43:$E$49,3,FALSE)))+(VLOOKUP(Barèmes!$D402,Listes!$A$43:$E$49,4,FALSE))))))</f>
        <v/>
      </c>
      <c r="L402" s="91" t="str">
        <f>IF($G402="","",IF($C402=Listes!$B$34,Listes!$I$31,IF($C402=Listes!$B$35,(VLOOKUP(Barèmes!$F402,Listes!$E$31:$F$36,2,FALSE)),IF($C402=Listes!$B$33,IF(Barèmes!$E402&lt;=Listes!$A$64,Barèmes!$E402*Listes!$A$65,IF(Barèmes!$E402&gt;Listes!$D$64,Barèmes!$E402*Listes!$D$65,((Barèmes!$E402*Listes!$B$65)+Listes!$C$65)))))))</f>
        <v/>
      </c>
      <c r="M402" s="92" t="str">
        <f t="shared" si="13"/>
        <v/>
      </c>
      <c r="N402" s="164"/>
    </row>
    <row r="403" spans="1:14" ht="20.100000000000001" customHeight="1" x14ac:dyDescent="0.25">
      <c r="A403" s="38">
        <v>398</v>
      </c>
      <c r="B403" s="135"/>
      <c r="C403" s="135"/>
      <c r="D403" s="135"/>
      <c r="E403" s="135"/>
      <c r="F403" s="135"/>
      <c r="G403" s="111" t="str">
        <f>IF(C403="","",IF(C403="","",(VLOOKUP(C403,Listes!$B$31:$C$35,2,FALSE))))</f>
        <v/>
      </c>
      <c r="H403" s="135" t="str">
        <f t="shared" si="12"/>
        <v/>
      </c>
      <c r="I403" s="92" t="str">
        <f>IF(G403="","",IF(G403="","",(VLOOKUP(G403,Listes!$C$31:$D$35,2,FALSE))))</f>
        <v/>
      </c>
      <c r="J403" s="91" t="str">
        <f>IF($G403="","",IF($C403=Listes!$B$32,IF(Barèmes!$E403&lt;=Listes!$B$53,(Barèmes!$E403*(VLOOKUP(Barèmes!$D403,Listes!$A$54:$E$60,2,FALSE))),IF(Barèmes!$E403&gt;Listes!$E$53,(Barèmes!$E403*(VLOOKUP(Barèmes!$D403,Listes!$A$54:$E$60,5,FALSE))),(Barèmes!$E403*(VLOOKUP(Barèmes!$D403,Listes!$A$54:$E$60,3,FALSE)))+(VLOOKUP(Barèmes!$D403,Listes!$A$54:$E$60,4,FALSE))))))</f>
        <v/>
      </c>
      <c r="K403" s="91" t="str">
        <f>IF($G403="","",IF($C403=Listes!$B$31,IF(Barèmes!$E403&lt;=Listes!$B$42,(Barèmes!$E403*(VLOOKUP(Barèmes!$D403,Listes!$A$43:$E$49,2,FALSE))),IF(Barèmes!$E403&gt;Listes!$D$42,(Barèmes!$E403*(VLOOKUP(Barèmes!$D403,Listes!$A$43:$E$49,5,FALSE))),(Barèmes!$E403*(VLOOKUP(Barèmes!$D403,Listes!$A$43:$E$49,3,FALSE)))+(VLOOKUP(Barèmes!$D403,Listes!$A$43:$E$49,4,FALSE))))))</f>
        <v/>
      </c>
      <c r="L403" s="91" t="str">
        <f>IF($G403="","",IF($C403=Listes!$B$34,Listes!$I$31,IF($C403=Listes!$B$35,(VLOOKUP(Barèmes!$F403,Listes!$E$31:$F$36,2,FALSE)),IF($C403=Listes!$B$33,IF(Barèmes!$E403&lt;=Listes!$A$64,Barèmes!$E403*Listes!$A$65,IF(Barèmes!$E403&gt;Listes!$D$64,Barèmes!$E403*Listes!$D$65,((Barèmes!$E403*Listes!$B$65)+Listes!$C$65)))))))</f>
        <v/>
      </c>
      <c r="M403" s="92" t="str">
        <f t="shared" si="13"/>
        <v/>
      </c>
      <c r="N403" s="164"/>
    </row>
    <row r="404" spans="1:14" ht="20.100000000000001" customHeight="1" x14ac:dyDescent="0.25">
      <c r="A404" s="38">
        <v>399</v>
      </c>
      <c r="B404" s="135"/>
      <c r="C404" s="135"/>
      <c r="D404" s="135"/>
      <c r="E404" s="135"/>
      <c r="F404" s="135"/>
      <c r="G404" s="111" t="str">
        <f>IF(C404="","",IF(C404="","",(VLOOKUP(C404,Listes!$B$31:$C$35,2,FALSE))))</f>
        <v/>
      </c>
      <c r="H404" s="135" t="str">
        <f t="shared" si="12"/>
        <v/>
      </c>
      <c r="I404" s="92" t="str">
        <f>IF(G404="","",IF(G404="","",(VLOOKUP(G404,Listes!$C$31:$D$35,2,FALSE))))</f>
        <v/>
      </c>
      <c r="J404" s="91" t="str">
        <f>IF($G404="","",IF($C404=Listes!$B$32,IF(Barèmes!$E404&lt;=Listes!$B$53,(Barèmes!$E404*(VLOOKUP(Barèmes!$D404,Listes!$A$54:$E$60,2,FALSE))),IF(Barèmes!$E404&gt;Listes!$E$53,(Barèmes!$E404*(VLOOKUP(Barèmes!$D404,Listes!$A$54:$E$60,5,FALSE))),(Barèmes!$E404*(VLOOKUP(Barèmes!$D404,Listes!$A$54:$E$60,3,FALSE)))+(VLOOKUP(Barèmes!$D404,Listes!$A$54:$E$60,4,FALSE))))))</f>
        <v/>
      </c>
      <c r="K404" s="91" t="str">
        <f>IF($G404="","",IF($C404=Listes!$B$31,IF(Barèmes!$E404&lt;=Listes!$B$42,(Barèmes!$E404*(VLOOKUP(Barèmes!$D404,Listes!$A$43:$E$49,2,FALSE))),IF(Barèmes!$E404&gt;Listes!$D$42,(Barèmes!$E404*(VLOOKUP(Barèmes!$D404,Listes!$A$43:$E$49,5,FALSE))),(Barèmes!$E404*(VLOOKUP(Barèmes!$D404,Listes!$A$43:$E$49,3,FALSE)))+(VLOOKUP(Barèmes!$D404,Listes!$A$43:$E$49,4,FALSE))))))</f>
        <v/>
      </c>
      <c r="L404" s="91" t="str">
        <f>IF($G404="","",IF($C404=Listes!$B$34,Listes!$I$31,IF($C404=Listes!$B$35,(VLOOKUP(Barèmes!$F404,Listes!$E$31:$F$36,2,FALSE)),IF($C404=Listes!$B$33,IF(Barèmes!$E404&lt;=Listes!$A$64,Barèmes!$E404*Listes!$A$65,IF(Barèmes!$E404&gt;Listes!$D$64,Barèmes!$E404*Listes!$D$65,((Barèmes!$E404*Listes!$B$65)+Listes!$C$65)))))))</f>
        <v/>
      </c>
      <c r="M404" s="92" t="str">
        <f t="shared" si="13"/>
        <v/>
      </c>
      <c r="N404" s="164"/>
    </row>
    <row r="405" spans="1:14" ht="20.100000000000001" customHeight="1" x14ac:dyDescent="0.25">
      <c r="A405" s="38">
        <v>400</v>
      </c>
      <c r="B405" s="135"/>
      <c r="C405" s="135"/>
      <c r="D405" s="135"/>
      <c r="E405" s="135"/>
      <c r="F405" s="135"/>
      <c r="G405" s="111" t="str">
        <f>IF(C405="","",IF(C405="","",(VLOOKUP(C405,Listes!$B$31:$C$35,2,FALSE))))</f>
        <v/>
      </c>
      <c r="H405" s="135" t="str">
        <f t="shared" si="12"/>
        <v/>
      </c>
      <c r="I405" s="92" t="str">
        <f>IF(G405="","",IF(G405="","",(VLOOKUP(G405,Listes!$C$31:$D$35,2,FALSE))))</f>
        <v/>
      </c>
      <c r="J405" s="91" t="str">
        <f>IF($G405="","",IF($C405=Listes!$B$32,IF(Barèmes!$E405&lt;=Listes!$B$53,(Barèmes!$E405*(VLOOKUP(Barèmes!$D405,Listes!$A$54:$E$60,2,FALSE))),IF(Barèmes!$E405&gt;Listes!$E$53,(Barèmes!$E405*(VLOOKUP(Barèmes!$D405,Listes!$A$54:$E$60,5,FALSE))),(Barèmes!$E405*(VLOOKUP(Barèmes!$D405,Listes!$A$54:$E$60,3,FALSE)))+(VLOOKUP(Barèmes!$D405,Listes!$A$54:$E$60,4,FALSE))))))</f>
        <v/>
      </c>
      <c r="K405" s="91" t="str">
        <f>IF($G405="","",IF($C405=Listes!$B$31,IF(Barèmes!$E405&lt;=Listes!$B$42,(Barèmes!$E405*(VLOOKUP(Barèmes!$D405,Listes!$A$43:$E$49,2,FALSE))),IF(Barèmes!$E405&gt;Listes!$D$42,(Barèmes!$E405*(VLOOKUP(Barèmes!$D405,Listes!$A$43:$E$49,5,FALSE))),(Barèmes!$E405*(VLOOKUP(Barèmes!$D405,Listes!$A$43:$E$49,3,FALSE)))+(VLOOKUP(Barèmes!$D405,Listes!$A$43:$E$49,4,FALSE))))))</f>
        <v/>
      </c>
      <c r="L405" s="91" t="str">
        <f>IF($G405="","",IF($C405=Listes!$B$34,Listes!$I$31,IF($C405=Listes!$B$35,(VLOOKUP(Barèmes!$F405,Listes!$E$31:$F$36,2,FALSE)),IF($C405=Listes!$B$33,IF(Barèmes!$E405&lt;=Listes!$A$64,Barèmes!$E405*Listes!$A$65,IF(Barèmes!$E405&gt;Listes!$D$64,Barèmes!$E405*Listes!$D$65,((Barèmes!$E405*Listes!$B$65)+Listes!$C$65)))))))</f>
        <v/>
      </c>
      <c r="M405" s="92" t="str">
        <f t="shared" si="13"/>
        <v/>
      </c>
      <c r="N405" s="164"/>
    </row>
    <row r="406" spans="1:14" ht="20.100000000000001" customHeight="1" x14ac:dyDescent="0.25">
      <c r="A406" s="38">
        <v>401</v>
      </c>
      <c r="B406" s="135"/>
      <c r="C406" s="135"/>
      <c r="D406" s="135"/>
      <c r="E406" s="135"/>
      <c r="F406" s="135"/>
      <c r="G406" s="111" t="str">
        <f>IF(C406="","",IF(C406="","",(VLOOKUP(C406,Listes!$B$31:$C$35,2,FALSE))))</f>
        <v/>
      </c>
      <c r="H406" s="135" t="str">
        <f t="shared" si="12"/>
        <v/>
      </c>
      <c r="I406" s="92" t="str">
        <f>IF(G406="","",IF(G406="","",(VLOOKUP(G406,Listes!$C$31:$D$35,2,FALSE))))</f>
        <v/>
      </c>
      <c r="J406" s="91" t="str">
        <f>IF($G406="","",IF($C406=Listes!$B$32,IF(Barèmes!$E406&lt;=Listes!$B$53,(Barèmes!$E406*(VLOOKUP(Barèmes!$D406,Listes!$A$54:$E$60,2,FALSE))),IF(Barèmes!$E406&gt;Listes!$E$53,(Barèmes!$E406*(VLOOKUP(Barèmes!$D406,Listes!$A$54:$E$60,5,FALSE))),(Barèmes!$E406*(VLOOKUP(Barèmes!$D406,Listes!$A$54:$E$60,3,FALSE)))+(VLOOKUP(Barèmes!$D406,Listes!$A$54:$E$60,4,FALSE))))))</f>
        <v/>
      </c>
      <c r="K406" s="91" t="str">
        <f>IF($G406="","",IF($C406=Listes!$B$31,IF(Barèmes!$E406&lt;=Listes!$B$42,(Barèmes!$E406*(VLOOKUP(Barèmes!$D406,Listes!$A$43:$E$49,2,FALSE))),IF(Barèmes!$E406&gt;Listes!$D$42,(Barèmes!$E406*(VLOOKUP(Barèmes!$D406,Listes!$A$43:$E$49,5,FALSE))),(Barèmes!$E406*(VLOOKUP(Barèmes!$D406,Listes!$A$43:$E$49,3,FALSE)))+(VLOOKUP(Barèmes!$D406,Listes!$A$43:$E$49,4,FALSE))))))</f>
        <v/>
      </c>
      <c r="L406" s="91" t="str">
        <f>IF($G406="","",IF($C406=Listes!$B$34,Listes!$I$31,IF($C406=Listes!$B$35,(VLOOKUP(Barèmes!$F406,Listes!$E$31:$F$36,2,FALSE)),IF($C406=Listes!$B$33,IF(Barèmes!$E406&lt;=Listes!$A$64,Barèmes!$E406*Listes!$A$65,IF(Barèmes!$E406&gt;Listes!$D$64,Barèmes!$E406*Listes!$D$65,((Barèmes!$E406*Listes!$B$65)+Listes!$C$65)))))))</f>
        <v/>
      </c>
      <c r="M406" s="92" t="str">
        <f t="shared" si="13"/>
        <v/>
      </c>
      <c r="N406" s="164"/>
    </row>
    <row r="407" spans="1:14" ht="20.100000000000001" customHeight="1" x14ac:dyDescent="0.25">
      <c r="A407" s="38">
        <v>402</v>
      </c>
      <c r="B407" s="135"/>
      <c r="C407" s="135"/>
      <c r="D407" s="135"/>
      <c r="E407" s="135"/>
      <c r="F407" s="135"/>
      <c r="G407" s="111" t="str">
        <f>IF(C407="","",IF(C407="","",(VLOOKUP(C407,Listes!$B$31:$C$35,2,FALSE))))</f>
        <v/>
      </c>
      <c r="H407" s="135" t="str">
        <f t="shared" si="12"/>
        <v/>
      </c>
      <c r="I407" s="92" t="str">
        <f>IF(G407="","",IF(G407="","",(VLOOKUP(G407,Listes!$C$31:$D$35,2,FALSE))))</f>
        <v/>
      </c>
      <c r="J407" s="91" t="str">
        <f>IF($G407="","",IF($C407=Listes!$B$32,IF(Barèmes!$E407&lt;=Listes!$B$53,(Barèmes!$E407*(VLOOKUP(Barèmes!$D407,Listes!$A$54:$E$60,2,FALSE))),IF(Barèmes!$E407&gt;Listes!$E$53,(Barèmes!$E407*(VLOOKUP(Barèmes!$D407,Listes!$A$54:$E$60,5,FALSE))),(Barèmes!$E407*(VLOOKUP(Barèmes!$D407,Listes!$A$54:$E$60,3,FALSE)))+(VLOOKUP(Barèmes!$D407,Listes!$A$54:$E$60,4,FALSE))))))</f>
        <v/>
      </c>
      <c r="K407" s="91" t="str">
        <f>IF($G407="","",IF($C407=Listes!$B$31,IF(Barèmes!$E407&lt;=Listes!$B$42,(Barèmes!$E407*(VLOOKUP(Barèmes!$D407,Listes!$A$43:$E$49,2,FALSE))),IF(Barèmes!$E407&gt;Listes!$D$42,(Barèmes!$E407*(VLOOKUP(Barèmes!$D407,Listes!$A$43:$E$49,5,FALSE))),(Barèmes!$E407*(VLOOKUP(Barèmes!$D407,Listes!$A$43:$E$49,3,FALSE)))+(VLOOKUP(Barèmes!$D407,Listes!$A$43:$E$49,4,FALSE))))))</f>
        <v/>
      </c>
      <c r="L407" s="91" t="str">
        <f>IF($G407="","",IF($C407=Listes!$B$34,Listes!$I$31,IF($C407=Listes!$B$35,(VLOOKUP(Barèmes!$F407,Listes!$E$31:$F$36,2,FALSE)),IF($C407=Listes!$B$33,IF(Barèmes!$E407&lt;=Listes!$A$64,Barèmes!$E407*Listes!$A$65,IF(Barèmes!$E407&gt;Listes!$D$64,Barèmes!$E407*Listes!$D$65,((Barèmes!$E407*Listes!$B$65)+Listes!$C$65)))))))</f>
        <v/>
      </c>
      <c r="M407" s="92" t="str">
        <f t="shared" si="13"/>
        <v/>
      </c>
      <c r="N407" s="164"/>
    </row>
    <row r="408" spans="1:14" ht="20.100000000000001" customHeight="1" x14ac:dyDescent="0.25">
      <c r="A408" s="38">
        <v>403</v>
      </c>
      <c r="B408" s="135"/>
      <c r="C408" s="135"/>
      <c r="D408" s="135"/>
      <c r="E408" s="135"/>
      <c r="F408" s="135"/>
      <c r="G408" s="111" t="str">
        <f>IF(C408="","",IF(C408="","",(VLOOKUP(C408,Listes!$B$31:$C$35,2,FALSE))))</f>
        <v/>
      </c>
      <c r="H408" s="135" t="str">
        <f t="shared" si="12"/>
        <v/>
      </c>
      <c r="I408" s="92" t="str">
        <f>IF(G408="","",IF(G408="","",(VLOOKUP(G408,Listes!$C$31:$D$35,2,FALSE))))</f>
        <v/>
      </c>
      <c r="J408" s="91" t="str">
        <f>IF($G408="","",IF($C408=Listes!$B$32,IF(Barèmes!$E408&lt;=Listes!$B$53,(Barèmes!$E408*(VLOOKUP(Barèmes!$D408,Listes!$A$54:$E$60,2,FALSE))),IF(Barèmes!$E408&gt;Listes!$E$53,(Barèmes!$E408*(VLOOKUP(Barèmes!$D408,Listes!$A$54:$E$60,5,FALSE))),(Barèmes!$E408*(VLOOKUP(Barèmes!$D408,Listes!$A$54:$E$60,3,FALSE)))+(VLOOKUP(Barèmes!$D408,Listes!$A$54:$E$60,4,FALSE))))))</f>
        <v/>
      </c>
      <c r="K408" s="91" t="str">
        <f>IF($G408="","",IF($C408=Listes!$B$31,IF(Barèmes!$E408&lt;=Listes!$B$42,(Barèmes!$E408*(VLOOKUP(Barèmes!$D408,Listes!$A$43:$E$49,2,FALSE))),IF(Barèmes!$E408&gt;Listes!$D$42,(Barèmes!$E408*(VLOOKUP(Barèmes!$D408,Listes!$A$43:$E$49,5,FALSE))),(Barèmes!$E408*(VLOOKUP(Barèmes!$D408,Listes!$A$43:$E$49,3,FALSE)))+(VLOOKUP(Barèmes!$D408,Listes!$A$43:$E$49,4,FALSE))))))</f>
        <v/>
      </c>
      <c r="L408" s="91" t="str">
        <f>IF($G408="","",IF($C408=Listes!$B$34,Listes!$I$31,IF($C408=Listes!$B$35,(VLOOKUP(Barèmes!$F408,Listes!$E$31:$F$36,2,FALSE)),IF($C408=Listes!$B$33,IF(Barèmes!$E408&lt;=Listes!$A$64,Barèmes!$E408*Listes!$A$65,IF(Barèmes!$E408&gt;Listes!$D$64,Barèmes!$E408*Listes!$D$65,((Barèmes!$E408*Listes!$B$65)+Listes!$C$65)))))))</f>
        <v/>
      </c>
      <c r="M408" s="92" t="str">
        <f t="shared" si="13"/>
        <v/>
      </c>
      <c r="N408" s="164"/>
    </row>
    <row r="409" spans="1:14" ht="20.100000000000001" customHeight="1" x14ac:dyDescent="0.25">
      <c r="A409" s="38">
        <v>404</v>
      </c>
      <c r="B409" s="135"/>
      <c r="C409" s="135"/>
      <c r="D409" s="135"/>
      <c r="E409" s="135"/>
      <c r="F409" s="135"/>
      <c r="G409" s="111" t="str">
        <f>IF(C409="","",IF(C409="","",(VLOOKUP(C409,Listes!$B$31:$C$35,2,FALSE))))</f>
        <v/>
      </c>
      <c r="H409" s="135" t="str">
        <f t="shared" si="12"/>
        <v/>
      </c>
      <c r="I409" s="92" t="str">
        <f>IF(G409="","",IF(G409="","",(VLOOKUP(G409,Listes!$C$31:$D$35,2,FALSE))))</f>
        <v/>
      </c>
      <c r="J409" s="91" t="str">
        <f>IF($G409="","",IF($C409=Listes!$B$32,IF(Barèmes!$E409&lt;=Listes!$B$53,(Barèmes!$E409*(VLOOKUP(Barèmes!$D409,Listes!$A$54:$E$60,2,FALSE))),IF(Barèmes!$E409&gt;Listes!$E$53,(Barèmes!$E409*(VLOOKUP(Barèmes!$D409,Listes!$A$54:$E$60,5,FALSE))),(Barèmes!$E409*(VLOOKUP(Barèmes!$D409,Listes!$A$54:$E$60,3,FALSE)))+(VLOOKUP(Barèmes!$D409,Listes!$A$54:$E$60,4,FALSE))))))</f>
        <v/>
      </c>
      <c r="K409" s="91" t="str">
        <f>IF($G409="","",IF($C409=Listes!$B$31,IF(Barèmes!$E409&lt;=Listes!$B$42,(Barèmes!$E409*(VLOOKUP(Barèmes!$D409,Listes!$A$43:$E$49,2,FALSE))),IF(Barèmes!$E409&gt;Listes!$D$42,(Barèmes!$E409*(VLOOKUP(Barèmes!$D409,Listes!$A$43:$E$49,5,FALSE))),(Barèmes!$E409*(VLOOKUP(Barèmes!$D409,Listes!$A$43:$E$49,3,FALSE)))+(VLOOKUP(Barèmes!$D409,Listes!$A$43:$E$49,4,FALSE))))))</f>
        <v/>
      </c>
      <c r="L409" s="91" t="str">
        <f>IF($G409="","",IF($C409=Listes!$B$34,Listes!$I$31,IF($C409=Listes!$B$35,(VLOOKUP(Barèmes!$F409,Listes!$E$31:$F$36,2,FALSE)),IF($C409=Listes!$B$33,IF(Barèmes!$E409&lt;=Listes!$A$64,Barèmes!$E409*Listes!$A$65,IF(Barèmes!$E409&gt;Listes!$D$64,Barèmes!$E409*Listes!$D$65,((Barèmes!$E409*Listes!$B$65)+Listes!$C$65)))))))</f>
        <v/>
      </c>
      <c r="M409" s="92" t="str">
        <f t="shared" si="13"/>
        <v/>
      </c>
      <c r="N409" s="164"/>
    </row>
    <row r="410" spans="1:14" ht="20.100000000000001" customHeight="1" x14ac:dyDescent="0.25">
      <c r="A410" s="38">
        <v>405</v>
      </c>
      <c r="B410" s="135"/>
      <c r="C410" s="135"/>
      <c r="D410" s="135"/>
      <c r="E410" s="135"/>
      <c r="F410" s="135"/>
      <c r="G410" s="111" t="str">
        <f>IF(C410="","",IF(C410="","",(VLOOKUP(C410,Listes!$B$31:$C$35,2,FALSE))))</f>
        <v/>
      </c>
      <c r="H410" s="135" t="str">
        <f t="shared" si="12"/>
        <v/>
      </c>
      <c r="I410" s="92" t="str">
        <f>IF(G410="","",IF(G410="","",(VLOOKUP(G410,Listes!$C$31:$D$35,2,FALSE))))</f>
        <v/>
      </c>
      <c r="J410" s="91" t="str">
        <f>IF($G410="","",IF($C410=Listes!$B$32,IF(Barèmes!$E410&lt;=Listes!$B$53,(Barèmes!$E410*(VLOOKUP(Barèmes!$D410,Listes!$A$54:$E$60,2,FALSE))),IF(Barèmes!$E410&gt;Listes!$E$53,(Barèmes!$E410*(VLOOKUP(Barèmes!$D410,Listes!$A$54:$E$60,5,FALSE))),(Barèmes!$E410*(VLOOKUP(Barèmes!$D410,Listes!$A$54:$E$60,3,FALSE)))+(VLOOKUP(Barèmes!$D410,Listes!$A$54:$E$60,4,FALSE))))))</f>
        <v/>
      </c>
      <c r="K410" s="91" t="str">
        <f>IF($G410="","",IF($C410=Listes!$B$31,IF(Barèmes!$E410&lt;=Listes!$B$42,(Barèmes!$E410*(VLOOKUP(Barèmes!$D410,Listes!$A$43:$E$49,2,FALSE))),IF(Barèmes!$E410&gt;Listes!$D$42,(Barèmes!$E410*(VLOOKUP(Barèmes!$D410,Listes!$A$43:$E$49,5,FALSE))),(Barèmes!$E410*(VLOOKUP(Barèmes!$D410,Listes!$A$43:$E$49,3,FALSE)))+(VLOOKUP(Barèmes!$D410,Listes!$A$43:$E$49,4,FALSE))))))</f>
        <v/>
      </c>
      <c r="L410" s="91" t="str">
        <f>IF($G410="","",IF($C410=Listes!$B$34,Listes!$I$31,IF($C410=Listes!$B$35,(VLOOKUP(Barèmes!$F410,Listes!$E$31:$F$36,2,FALSE)),IF($C410=Listes!$B$33,IF(Barèmes!$E410&lt;=Listes!$A$64,Barèmes!$E410*Listes!$A$65,IF(Barèmes!$E410&gt;Listes!$D$64,Barèmes!$E410*Listes!$D$65,((Barèmes!$E410*Listes!$B$65)+Listes!$C$65)))))))</f>
        <v/>
      </c>
      <c r="M410" s="92" t="str">
        <f t="shared" si="13"/>
        <v/>
      </c>
      <c r="N410" s="164"/>
    </row>
    <row r="411" spans="1:14" ht="20.100000000000001" customHeight="1" x14ac:dyDescent="0.25">
      <c r="A411" s="38">
        <v>406</v>
      </c>
      <c r="B411" s="135"/>
      <c r="C411" s="135"/>
      <c r="D411" s="135"/>
      <c r="E411" s="135"/>
      <c r="F411" s="135"/>
      <c r="G411" s="111" t="str">
        <f>IF(C411="","",IF(C411="","",(VLOOKUP(C411,Listes!$B$31:$C$35,2,FALSE))))</f>
        <v/>
      </c>
      <c r="H411" s="135" t="str">
        <f t="shared" si="12"/>
        <v/>
      </c>
      <c r="I411" s="92" t="str">
        <f>IF(G411="","",IF(G411="","",(VLOOKUP(G411,Listes!$C$31:$D$35,2,FALSE))))</f>
        <v/>
      </c>
      <c r="J411" s="91" t="str">
        <f>IF($G411="","",IF($C411=Listes!$B$32,IF(Barèmes!$E411&lt;=Listes!$B$53,(Barèmes!$E411*(VLOOKUP(Barèmes!$D411,Listes!$A$54:$E$60,2,FALSE))),IF(Barèmes!$E411&gt;Listes!$E$53,(Barèmes!$E411*(VLOOKUP(Barèmes!$D411,Listes!$A$54:$E$60,5,FALSE))),(Barèmes!$E411*(VLOOKUP(Barèmes!$D411,Listes!$A$54:$E$60,3,FALSE)))+(VLOOKUP(Barèmes!$D411,Listes!$A$54:$E$60,4,FALSE))))))</f>
        <v/>
      </c>
      <c r="K411" s="91" t="str">
        <f>IF($G411="","",IF($C411=Listes!$B$31,IF(Barèmes!$E411&lt;=Listes!$B$42,(Barèmes!$E411*(VLOOKUP(Barèmes!$D411,Listes!$A$43:$E$49,2,FALSE))),IF(Barèmes!$E411&gt;Listes!$D$42,(Barèmes!$E411*(VLOOKUP(Barèmes!$D411,Listes!$A$43:$E$49,5,FALSE))),(Barèmes!$E411*(VLOOKUP(Barèmes!$D411,Listes!$A$43:$E$49,3,FALSE)))+(VLOOKUP(Barèmes!$D411,Listes!$A$43:$E$49,4,FALSE))))))</f>
        <v/>
      </c>
      <c r="L411" s="91" t="str">
        <f>IF($G411="","",IF($C411=Listes!$B$34,Listes!$I$31,IF($C411=Listes!$B$35,(VLOOKUP(Barèmes!$F411,Listes!$E$31:$F$36,2,FALSE)),IF($C411=Listes!$B$33,IF(Barèmes!$E411&lt;=Listes!$A$64,Barèmes!$E411*Listes!$A$65,IF(Barèmes!$E411&gt;Listes!$D$64,Barèmes!$E411*Listes!$D$65,((Barèmes!$E411*Listes!$B$65)+Listes!$C$65)))))))</f>
        <v/>
      </c>
      <c r="M411" s="92" t="str">
        <f t="shared" si="13"/>
        <v/>
      </c>
      <c r="N411" s="164"/>
    </row>
    <row r="412" spans="1:14" ht="20.100000000000001" customHeight="1" x14ac:dyDescent="0.25">
      <c r="A412" s="38">
        <v>407</v>
      </c>
      <c r="B412" s="135"/>
      <c r="C412" s="135"/>
      <c r="D412" s="135"/>
      <c r="E412" s="135"/>
      <c r="F412" s="135"/>
      <c r="G412" s="111" t="str">
        <f>IF(C412="","",IF(C412="","",(VLOOKUP(C412,Listes!$B$31:$C$35,2,FALSE))))</f>
        <v/>
      </c>
      <c r="H412" s="135" t="str">
        <f t="shared" si="12"/>
        <v/>
      </c>
      <c r="I412" s="92" t="str">
        <f>IF(G412="","",IF(G412="","",(VLOOKUP(G412,Listes!$C$31:$D$35,2,FALSE))))</f>
        <v/>
      </c>
      <c r="J412" s="91" t="str">
        <f>IF($G412="","",IF($C412=Listes!$B$32,IF(Barèmes!$E412&lt;=Listes!$B$53,(Barèmes!$E412*(VLOOKUP(Barèmes!$D412,Listes!$A$54:$E$60,2,FALSE))),IF(Barèmes!$E412&gt;Listes!$E$53,(Barèmes!$E412*(VLOOKUP(Barèmes!$D412,Listes!$A$54:$E$60,5,FALSE))),(Barèmes!$E412*(VLOOKUP(Barèmes!$D412,Listes!$A$54:$E$60,3,FALSE)))+(VLOOKUP(Barèmes!$D412,Listes!$A$54:$E$60,4,FALSE))))))</f>
        <v/>
      </c>
      <c r="K412" s="91" t="str">
        <f>IF($G412="","",IF($C412=Listes!$B$31,IF(Barèmes!$E412&lt;=Listes!$B$42,(Barèmes!$E412*(VLOOKUP(Barèmes!$D412,Listes!$A$43:$E$49,2,FALSE))),IF(Barèmes!$E412&gt;Listes!$D$42,(Barèmes!$E412*(VLOOKUP(Barèmes!$D412,Listes!$A$43:$E$49,5,FALSE))),(Barèmes!$E412*(VLOOKUP(Barèmes!$D412,Listes!$A$43:$E$49,3,FALSE)))+(VLOOKUP(Barèmes!$D412,Listes!$A$43:$E$49,4,FALSE))))))</f>
        <v/>
      </c>
      <c r="L412" s="91" t="str">
        <f>IF($G412="","",IF($C412=Listes!$B$34,Listes!$I$31,IF($C412=Listes!$B$35,(VLOOKUP(Barèmes!$F412,Listes!$E$31:$F$36,2,FALSE)),IF($C412=Listes!$B$33,IF(Barèmes!$E412&lt;=Listes!$A$64,Barèmes!$E412*Listes!$A$65,IF(Barèmes!$E412&gt;Listes!$D$64,Barèmes!$E412*Listes!$D$65,((Barèmes!$E412*Listes!$B$65)+Listes!$C$65)))))))</f>
        <v/>
      </c>
      <c r="M412" s="92" t="str">
        <f t="shared" si="13"/>
        <v/>
      </c>
      <c r="N412" s="164"/>
    </row>
    <row r="413" spans="1:14" ht="20.100000000000001" customHeight="1" x14ac:dyDescent="0.25">
      <c r="A413" s="38">
        <v>408</v>
      </c>
      <c r="B413" s="135"/>
      <c r="C413" s="135"/>
      <c r="D413" s="135"/>
      <c r="E413" s="135"/>
      <c r="F413" s="135"/>
      <c r="G413" s="111" t="str">
        <f>IF(C413="","",IF(C413="","",(VLOOKUP(C413,Listes!$B$31:$C$35,2,FALSE))))</f>
        <v/>
      </c>
      <c r="H413" s="135" t="str">
        <f t="shared" si="12"/>
        <v/>
      </c>
      <c r="I413" s="92" t="str">
        <f>IF(G413="","",IF(G413="","",(VLOOKUP(G413,Listes!$C$31:$D$35,2,FALSE))))</f>
        <v/>
      </c>
      <c r="J413" s="91" t="str">
        <f>IF($G413="","",IF($C413=Listes!$B$32,IF(Barèmes!$E413&lt;=Listes!$B$53,(Barèmes!$E413*(VLOOKUP(Barèmes!$D413,Listes!$A$54:$E$60,2,FALSE))),IF(Barèmes!$E413&gt;Listes!$E$53,(Barèmes!$E413*(VLOOKUP(Barèmes!$D413,Listes!$A$54:$E$60,5,FALSE))),(Barèmes!$E413*(VLOOKUP(Barèmes!$D413,Listes!$A$54:$E$60,3,FALSE)))+(VLOOKUP(Barèmes!$D413,Listes!$A$54:$E$60,4,FALSE))))))</f>
        <v/>
      </c>
      <c r="K413" s="91" t="str">
        <f>IF($G413="","",IF($C413=Listes!$B$31,IF(Barèmes!$E413&lt;=Listes!$B$42,(Barèmes!$E413*(VLOOKUP(Barèmes!$D413,Listes!$A$43:$E$49,2,FALSE))),IF(Barèmes!$E413&gt;Listes!$D$42,(Barèmes!$E413*(VLOOKUP(Barèmes!$D413,Listes!$A$43:$E$49,5,FALSE))),(Barèmes!$E413*(VLOOKUP(Barèmes!$D413,Listes!$A$43:$E$49,3,FALSE)))+(VLOOKUP(Barèmes!$D413,Listes!$A$43:$E$49,4,FALSE))))))</f>
        <v/>
      </c>
      <c r="L413" s="91" t="str">
        <f>IF($G413="","",IF($C413=Listes!$B$34,Listes!$I$31,IF($C413=Listes!$B$35,(VLOOKUP(Barèmes!$F413,Listes!$E$31:$F$36,2,FALSE)),IF($C413=Listes!$B$33,IF(Barèmes!$E413&lt;=Listes!$A$64,Barèmes!$E413*Listes!$A$65,IF(Barèmes!$E413&gt;Listes!$D$64,Barèmes!$E413*Listes!$D$65,((Barèmes!$E413*Listes!$B$65)+Listes!$C$65)))))))</f>
        <v/>
      </c>
      <c r="M413" s="92" t="str">
        <f t="shared" si="13"/>
        <v/>
      </c>
      <c r="N413" s="164"/>
    </row>
    <row r="414" spans="1:14" ht="20.100000000000001" customHeight="1" x14ac:dyDescent="0.25">
      <c r="A414" s="38">
        <v>409</v>
      </c>
      <c r="B414" s="135"/>
      <c r="C414" s="135"/>
      <c r="D414" s="135"/>
      <c r="E414" s="135"/>
      <c r="F414" s="135"/>
      <c r="G414" s="111" t="str">
        <f>IF(C414="","",IF(C414="","",(VLOOKUP(C414,Listes!$B$31:$C$35,2,FALSE))))</f>
        <v/>
      </c>
      <c r="H414" s="135" t="str">
        <f t="shared" si="12"/>
        <v/>
      </c>
      <c r="I414" s="92" t="str">
        <f>IF(G414="","",IF(G414="","",(VLOOKUP(G414,Listes!$C$31:$D$35,2,FALSE))))</f>
        <v/>
      </c>
      <c r="J414" s="91" t="str">
        <f>IF($G414="","",IF($C414=Listes!$B$32,IF(Barèmes!$E414&lt;=Listes!$B$53,(Barèmes!$E414*(VLOOKUP(Barèmes!$D414,Listes!$A$54:$E$60,2,FALSE))),IF(Barèmes!$E414&gt;Listes!$E$53,(Barèmes!$E414*(VLOOKUP(Barèmes!$D414,Listes!$A$54:$E$60,5,FALSE))),(Barèmes!$E414*(VLOOKUP(Barèmes!$D414,Listes!$A$54:$E$60,3,FALSE)))+(VLOOKUP(Barèmes!$D414,Listes!$A$54:$E$60,4,FALSE))))))</f>
        <v/>
      </c>
      <c r="K414" s="91" t="str">
        <f>IF($G414="","",IF($C414=Listes!$B$31,IF(Barèmes!$E414&lt;=Listes!$B$42,(Barèmes!$E414*(VLOOKUP(Barèmes!$D414,Listes!$A$43:$E$49,2,FALSE))),IF(Barèmes!$E414&gt;Listes!$D$42,(Barèmes!$E414*(VLOOKUP(Barèmes!$D414,Listes!$A$43:$E$49,5,FALSE))),(Barèmes!$E414*(VLOOKUP(Barèmes!$D414,Listes!$A$43:$E$49,3,FALSE)))+(VLOOKUP(Barèmes!$D414,Listes!$A$43:$E$49,4,FALSE))))))</f>
        <v/>
      </c>
      <c r="L414" s="91" t="str">
        <f>IF($G414="","",IF($C414=Listes!$B$34,Listes!$I$31,IF($C414=Listes!$B$35,(VLOOKUP(Barèmes!$F414,Listes!$E$31:$F$36,2,FALSE)),IF($C414=Listes!$B$33,IF(Barèmes!$E414&lt;=Listes!$A$64,Barèmes!$E414*Listes!$A$65,IF(Barèmes!$E414&gt;Listes!$D$64,Barèmes!$E414*Listes!$D$65,((Barèmes!$E414*Listes!$B$65)+Listes!$C$65)))))))</f>
        <v/>
      </c>
      <c r="M414" s="92" t="str">
        <f t="shared" si="13"/>
        <v/>
      </c>
      <c r="N414" s="164"/>
    </row>
    <row r="415" spans="1:14" ht="20.100000000000001" customHeight="1" x14ac:dyDescent="0.25">
      <c r="A415" s="38">
        <v>410</v>
      </c>
      <c r="B415" s="135"/>
      <c r="C415" s="135"/>
      <c r="D415" s="135"/>
      <c r="E415" s="135"/>
      <c r="F415" s="135"/>
      <c r="G415" s="111" t="str">
        <f>IF(C415="","",IF(C415="","",(VLOOKUP(C415,Listes!$B$31:$C$35,2,FALSE))))</f>
        <v/>
      </c>
      <c r="H415" s="135" t="str">
        <f t="shared" si="12"/>
        <v/>
      </c>
      <c r="I415" s="92" t="str">
        <f>IF(G415="","",IF(G415="","",(VLOOKUP(G415,Listes!$C$31:$D$35,2,FALSE))))</f>
        <v/>
      </c>
      <c r="J415" s="91" t="str">
        <f>IF($G415="","",IF($C415=Listes!$B$32,IF(Barèmes!$E415&lt;=Listes!$B$53,(Barèmes!$E415*(VLOOKUP(Barèmes!$D415,Listes!$A$54:$E$60,2,FALSE))),IF(Barèmes!$E415&gt;Listes!$E$53,(Barèmes!$E415*(VLOOKUP(Barèmes!$D415,Listes!$A$54:$E$60,5,FALSE))),(Barèmes!$E415*(VLOOKUP(Barèmes!$D415,Listes!$A$54:$E$60,3,FALSE)))+(VLOOKUP(Barèmes!$D415,Listes!$A$54:$E$60,4,FALSE))))))</f>
        <v/>
      </c>
      <c r="K415" s="91" t="str">
        <f>IF($G415="","",IF($C415=Listes!$B$31,IF(Barèmes!$E415&lt;=Listes!$B$42,(Barèmes!$E415*(VLOOKUP(Barèmes!$D415,Listes!$A$43:$E$49,2,FALSE))),IF(Barèmes!$E415&gt;Listes!$D$42,(Barèmes!$E415*(VLOOKUP(Barèmes!$D415,Listes!$A$43:$E$49,5,FALSE))),(Barèmes!$E415*(VLOOKUP(Barèmes!$D415,Listes!$A$43:$E$49,3,FALSE)))+(VLOOKUP(Barèmes!$D415,Listes!$A$43:$E$49,4,FALSE))))))</f>
        <v/>
      </c>
      <c r="L415" s="91" t="str">
        <f>IF($G415="","",IF($C415=Listes!$B$34,Listes!$I$31,IF($C415=Listes!$B$35,(VLOOKUP(Barèmes!$F415,Listes!$E$31:$F$36,2,FALSE)),IF($C415=Listes!$B$33,IF(Barèmes!$E415&lt;=Listes!$A$64,Barèmes!$E415*Listes!$A$65,IF(Barèmes!$E415&gt;Listes!$D$64,Barèmes!$E415*Listes!$D$65,((Barèmes!$E415*Listes!$B$65)+Listes!$C$65)))))))</f>
        <v/>
      </c>
      <c r="M415" s="92" t="str">
        <f t="shared" si="13"/>
        <v/>
      </c>
      <c r="N415" s="164"/>
    </row>
    <row r="416" spans="1:14" ht="20.100000000000001" customHeight="1" x14ac:dyDescent="0.25">
      <c r="A416" s="38">
        <v>411</v>
      </c>
      <c r="B416" s="135"/>
      <c r="C416" s="135"/>
      <c r="D416" s="135"/>
      <c r="E416" s="135"/>
      <c r="F416" s="135"/>
      <c r="G416" s="111" t="str">
        <f>IF(C416="","",IF(C416="","",(VLOOKUP(C416,Listes!$B$31:$C$35,2,FALSE))))</f>
        <v/>
      </c>
      <c r="H416" s="135" t="str">
        <f t="shared" si="12"/>
        <v/>
      </c>
      <c r="I416" s="92" t="str">
        <f>IF(G416="","",IF(G416="","",(VLOOKUP(G416,Listes!$C$31:$D$35,2,FALSE))))</f>
        <v/>
      </c>
      <c r="J416" s="91" t="str">
        <f>IF($G416="","",IF($C416=Listes!$B$32,IF(Barèmes!$E416&lt;=Listes!$B$53,(Barèmes!$E416*(VLOOKUP(Barèmes!$D416,Listes!$A$54:$E$60,2,FALSE))),IF(Barèmes!$E416&gt;Listes!$E$53,(Barèmes!$E416*(VLOOKUP(Barèmes!$D416,Listes!$A$54:$E$60,5,FALSE))),(Barèmes!$E416*(VLOOKUP(Barèmes!$D416,Listes!$A$54:$E$60,3,FALSE)))+(VLOOKUP(Barèmes!$D416,Listes!$A$54:$E$60,4,FALSE))))))</f>
        <v/>
      </c>
      <c r="K416" s="91" t="str">
        <f>IF($G416="","",IF($C416=Listes!$B$31,IF(Barèmes!$E416&lt;=Listes!$B$42,(Barèmes!$E416*(VLOOKUP(Barèmes!$D416,Listes!$A$43:$E$49,2,FALSE))),IF(Barèmes!$E416&gt;Listes!$D$42,(Barèmes!$E416*(VLOOKUP(Barèmes!$D416,Listes!$A$43:$E$49,5,FALSE))),(Barèmes!$E416*(VLOOKUP(Barèmes!$D416,Listes!$A$43:$E$49,3,FALSE)))+(VLOOKUP(Barèmes!$D416,Listes!$A$43:$E$49,4,FALSE))))))</f>
        <v/>
      </c>
      <c r="L416" s="91" t="str">
        <f>IF($G416="","",IF($C416=Listes!$B$34,Listes!$I$31,IF($C416=Listes!$B$35,(VLOOKUP(Barèmes!$F416,Listes!$E$31:$F$36,2,FALSE)),IF($C416=Listes!$B$33,IF(Barèmes!$E416&lt;=Listes!$A$64,Barèmes!$E416*Listes!$A$65,IF(Barèmes!$E416&gt;Listes!$D$64,Barèmes!$E416*Listes!$D$65,((Barèmes!$E416*Listes!$B$65)+Listes!$C$65)))))))</f>
        <v/>
      </c>
      <c r="M416" s="92" t="str">
        <f t="shared" si="13"/>
        <v/>
      </c>
      <c r="N416" s="164"/>
    </row>
    <row r="417" spans="1:14" ht="20.100000000000001" customHeight="1" x14ac:dyDescent="0.25">
      <c r="A417" s="38">
        <v>412</v>
      </c>
      <c r="B417" s="135"/>
      <c r="C417" s="135"/>
      <c r="D417" s="135"/>
      <c r="E417" s="135"/>
      <c r="F417" s="135"/>
      <c r="G417" s="111" t="str">
        <f>IF(C417="","",IF(C417="","",(VLOOKUP(C417,Listes!$B$31:$C$35,2,FALSE))))</f>
        <v/>
      </c>
      <c r="H417" s="135" t="str">
        <f t="shared" si="12"/>
        <v/>
      </c>
      <c r="I417" s="92" t="str">
        <f>IF(G417="","",IF(G417="","",(VLOOKUP(G417,Listes!$C$31:$D$35,2,FALSE))))</f>
        <v/>
      </c>
      <c r="J417" s="91" t="str">
        <f>IF($G417="","",IF($C417=Listes!$B$32,IF(Barèmes!$E417&lt;=Listes!$B$53,(Barèmes!$E417*(VLOOKUP(Barèmes!$D417,Listes!$A$54:$E$60,2,FALSE))),IF(Barèmes!$E417&gt;Listes!$E$53,(Barèmes!$E417*(VLOOKUP(Barèmes!$D417,Listes!$A$54:$E$60,5,FALSE))),(Barèmes!$E417*(VLOOKUP(Barèmes!$D417,Listes!$A$54:$E$60,3,FALSE)))+(VLOOKUP(Barèmes!$D417,Listes!$A$54:$E$60,4,FALSE))))))</f>
        <v/>
      </c>
      <c r="K417" s="91" t="str">
        <f>IF($G417="","",IF($C417=Listes!$B$31,IF(Barèmes!$E417&lt;=Listes!$B$42,(Barèmes!$E417*(VLOOKUP(Barèmes!$D417,Listes!$A$43:$E$49,2,FALSE))),IF(Barèmes!$E417&gt;Listes!$D$42,(Barèmes!$E417*(VLOOKUP(Barèmes!$D417,Listes!$A$43:$E$49,5,FALSE))),(Barèmes!$E417*(VLOOKUP(Barèmes!$D417,Listes!$A$43:$E$49,3,FALSE)))+(VLOOKUP(Barèmes!$D417,Listes!$A$43:$E$49,4,FALSE))))))</f>
        <v/>
      </c>
      <c r="L417" s="91" t="str">
        <f>IF($G417="","",IF($C417=Listes!$B$34,Listes!$I$31,IF($C417=Listes!$B$35,(VLOOKUP(Barèmes!$F417,Listes!$E$31:$F$36,2,FALSE)),IF($C417=Listes!$B$33,IF(Barèmes!$E417&lt;=Listes!$A$64,Barèmes!$E417*Listes!$A$65,IF(Barèmes!$E417&gt;Listes!$D$64,Barèmes!$E417*Listes!$D$65,((Barèmes!$E417*Listes!$B$65)+Listes!$C$65)))))))</f>
        <v/>
      </c>
      <c r="M417" s="92" t="str">
        <f t="shared" si="13"/>
        <v/>
      </c>
      <c r="N417" s="164"/>
    </row>
    <row r="418" spans="1:14" ht="20.100000000000001" customHeight="1" x14ac:dyDescent="0.25">
      <c r="A418" s="38">
        <v>413</v>
      </c>
      <c r="B418" s="135"/>
      <c r="C418" s="135"/>
      <c r="D418" s="135"/>
      <c r="E418" s="135"/>
      <c r="F418" s="135"/>
      <c r="G418" s="111" t="str">
        <f>IF(C418="","",IF(C418="","",(VLOOKUP(C418,Listes!$B$31:$C$35,2,FALSE))))</f>
        <v/>
      </c>
      <c r="H418" s="135" t="str">
        <f t="shared" si="12"/>
        <v/>
      </c>
      <c r="I418" s="92" t="str">
        <f>IF(G418="","",IF(G418="","",(VLOOKUP(G418,Listes!$C$31:$D$35,2,FALSE))))</f>
        <v/>
      </c>
      <c r="J418" s="91" t="str">
        <f>IF($G418="","",IF($C418=Listes!$B$32,IF(Barèmes!$E418&lt;=Listes!$B$53,(Barèmes!$E418*(VLOOKUP(Barèmes!$D418,Listes!$A$54:$E$60,2,FALSE))),IF(Barèmes!$E418&gt;Listes!$E$53,(Barèmes!$E418*(VLOOKUP(Barèmes!$D418,Listes!$A$54:$E$60,5,FALSE))),(Barèmes!$E418*(VLOOKUP(Barèmes!$D418,Listes!$A$54:$E$60,3,FALSE)))+(VLOOKUP(Barèmes!$D418,Listes!$A$54:$E$60,4,FALSE))))))</f>
        <v/>
      </c>
      <c r="K418" s="91" t="str">
        <f>IF($G418="","",IF($C418=Listes!$B$31,IF(Barèmes!$E418&lt;=Listes!$B$42,(Barèmes!$E418*(VLOOKUP(Barèmes!$D418,Listes!$A$43:$E$49,2,FALSE))),IF(Barèmes!$E418&gt;Listes!$D$42,(Barèmes!$E418*(VLOOKUP(Barèmes!$D418,Listes!$A$43:$E$49,5,FALSE))),(Barèmes!$E418*(VLOOKUP(Barèmes!$D418,Listes!$A$43:$E$49,3,FALSE)))+(VLOOKUP(Barèmes!$D418,Listes!$A$43:$E$49,4,FALSE))))))</f>
        <v/>
      </c>
      <c r="L418" s="91" t="str">
        <f>IF($G418="","",IF($C418=Listes!$B$34,Listes!$I$31,IF($C418=Listes!$B$35,(VLOOKUP(Barèmes!$F418,Listes!$E$31:$F$36,2,FALSE)),IF($C418=Listes!$B$33,IF(Barèmes!$E418&lt;=Listes!$A$64,Barèmes!$E418*Listes!$A$65,IF(Barèmes!$E418&gt;Listes!$D$64,Barèmes!$E418*Listes!$D$65,((Barèmes!$E418*Listes!$B$65)+Listes!$C$65)))))))</f>
        <v/>
      </c>
      <c r="M418" s="92" t="str">
        <f t="shared" si="13"/>
        <v/>
      </c>
      <c r="N418" s="164"/>
    </row>
    <row r="419" spans="1:14" ht="20.100000000000001" customHeight="1" x14ac:dyDescent="0.25">
      <c r="A419" s="38">
        <v>414</v>
      </c>
      <c r="B419" s="135"/>
      <c r="C419" s="135"/>
      <c r="D419" s="135"/>
      <c r="E419" s="135"/>
      <c r="F419" s="135"/>
      <c r="G419" s="111" t="str">
        <f>IF(C419="","",IF(C419="","",(VLOOKUP(C419,Listes!$B$31:$C$35,2,FALSE))))</f>
        <v/>
      </c>
      <c r="H419" s="135" t="str">
        <f t="shared" si="12"/>
        <v/>
      </c>
      <c r="I419" s="92" t="str">
        <f>IF(G419="","",IF(G419="","",(VLOOKUP(G419,Listes!$C$31:$D$35,2,FALSE))))</f>
        <v/>
      </c>
      <c r="J419" s="91" t="str">
        <f>IF($G419="","",IF($C419=Listes!$B$32,IF(Barèmes!$E419&lt;=Listes!$B$53,(Barèmes!$E419*(VLOOKUP(Barèmes!$D419,Listes!$A$54:$E$60,2,FALSE))),IF(Barèmes!$E419&gt;Listes!$E$53,(Barèmes!$E419*(VLOOKUP(Barèmes!$D419,Listes!$A$54:$E$60,5,FALSE))),(Barèmes!$E419*(VLOOKUP(Barèmes!$D419,Listes!$A$54:$E$60,3,FALSE)))+(VLOOKUP(Barèmes!$D419,Listes!$A$54:$E$60,4,FALSE))))))</f>
        <v/>
      </c>
      <c r="K419" s="91" t="str">
        <f>IF($G419="","",IF($C419=Listes!$B$31,IF(Barèmes!$E419&lt;=Listes!$B$42,(Barèmes!$E419*(VLOOKUP(Barèmes!$D419,Listes!$A$43:$E$49,2,FALSE))),IF(Barèmes!$E419&gt;Listes!$D$42,(Barèmes!$E419*(VLOOKUP(Barèmes!$D419,Listes!$A$43:$E$49,5,FALSE))),(Barèmes!$E419*(VLOOKUP(Barèmes!$D419,Listes!$A$43:$E$49,3,FALSE)))+(VLOOKUP(Barèmes!$D419,Listes!$A$43:$E$49,4,FALSE))))))</f>
        <v/>
      </c>
      <c r="L419" s="91" t="str">
        <f>IF($G419="","",IF($C419=Listes!$B$34,Listes!$I$31,IF($C419=Listes!$B$35,(VLOOKUP(Barèmes!$F419,Listes!$E$31:$F$36,2,FALSE)),IF($C419=Listes!$B$33,IF(Barèmes!$E419&lt;=Listes!$A$64,Barèmes!$E419*Listes!$A$65,IF(Barèmes!$E419&gt;Listes!$D$64,Barèmes!$E419*Listes!$D$65,((Barèmes!$E419*Listes!$B$65)+Listes!$C$65)))))))</f>
        <v/>
      </c>
      <c r="M419" s="92" t="str">
        <f t="shared" si="13"/>
        <v/>
      </c>
      <c r="N419" s="164"/>
    </row>
    <row r="420" spans="1:14" ht="20.100000000000001" customHeight="1" x14ac:dyDescent="0.25">
      <c r="A420" s="38">
        <v>415</v>
      </c>
      <c r="B420" s="135"/>
      <c r="C420" s="135"/>
      <c r="D420" s="135"/>
      <c r="E420" s="135"/>
      <c r="F420" s="135"/>
      <c r="G420" s="111" t="str">
        <f>IF(C420="","",IF(C420="","",(VLOOKUP(C420,Listes!$B$31:$C$35,2,FALSE))))</f>
        <v/>
      </c>
      <c r="H420" s="135" t="str">
        <f t="shared" si="12"/>
        <v/>
      </c>
      <c r="I420" s="92" t="str">
        <f>IF(G420="","",IF(G420="","",(VLOOKUP(G420,Listes!$C$31:$D$35,2,FALSE))))</f>
        <v/>
      </c>
      <c r="J420" s="91" t="str">
        <f>IF($G420="","",IF($C420=Listes!$B$32,IF(Barèmes!$E420&lt;=Listes!$B$53,(Barèmes!$E420*(VLOOKUP(Barèmes!$D420,Listes!$A$54:$E$60,2,FALSE))),IF(Barèmes!$E420&gt;Listes!$E$53,(Barèmes!$E420*(VLOOKUP(Barèmes!$D420,Listes!$A$54:$E$60,5,FALSE))),(Barèmes!$E420*(VLOOKUP(Barèmes!$D420,Listes!$A$54:$E$60,3,FALSE)))+(VLOOKUP(Barèmes!$D420,Listes!$A$54:$E$60,4,FALSE))))))</f>
        <v/>
      </c>
      <c r="K420" s="91" t="str">
        <f>IF($G420="","",IF($C420=Listes!$B$31,IF(Barèmes!$E420&lt;=Listes!$B$42,(Barèmes!$E420*(VLOOKUP(Barèmes!$D420,Listes!$A$43:$E$49,2,FALSE))),IF(Barèmes!$E420&gt;Listes!$D$42,(Barèmes!$E420*(VLOOKUP(Barèmes!$D420,Listes!$A$43:$E$49,5,FALSE))),(Barèmes!$E420*(VLOOKUP(Barèmes!$D420,Listes!$A$43:$E$49,3,FALSE)))+(VLOOKUP(Barèmes!$D420,Listes!$A$43:$E$49,4,FALSE))))))</f>
        <v/>
      </c>
      <c r="L420" s="91" t="str">
        <f>IF($G420="","",IF($C420=Listes!$B$34,Listes!$I$31,IF($C420=Listes!$B$35,(VLOOKUP(Barèmes!$F420,Listes!$E$31:$F$36,2,FALSE)),IF($C420=Listes!$B$33,IF(Barèmes!$E420&lt;=Listes!$A$64,Barèmes!$E420*Listes!$A$65,IF(Barèmes!$E420&gt;Listes!$D$64,Barèmes!$E420*Listes!$D$65,((Barèmes!$E420*Listes!$B$65)+Listes!$C$65)))))))</f>
        <v/>
      </c>
      <c r="M420" s="92" t="str">
        <f t="shared" si="13"/>
        <v/>
      </c>
      <c r="N420" s="164"/>
    </row>
    <row r="421" spans="1:14" ht="20.100000000000001" customHeight="1" x14ac:dyDescent="0.25">
      <c r="A421" s="38">
        <v>416</v>
      </c>
      <c r="B421" s="135"/>
      <c r="C421" s="135"/>
      <c r="D421" s="135"/>
      <c r="E421" s="135"/>
      <c r="F421" s="135"/>
      <c r="G421" s="111" t="str">
        <f>IF(C421="","",IF(C421="","",(VLOOKUP(C421,Listes!$B$31:$C$35,2,FALSE))))</f>
        <v/>
      </c>
      <c r="H421" s="135" t="str">
        <f t="shared" si="12"/>
        <v/>
      </c>
      <c r="I421" s="92" t="str">
        <f>IF(G421="","",IF(G421="","",(VLOOKUP(G421,Listes!$C$31:$D$35,2,FALSE))))</f>
        <v/>
      </c>
      <c r="J421" s="91" t="str">
        <f>IF($G421="","",IF($C421=Listes!$B$32,IF(Barèmes!$E421&lt;=Listes!$B$53,(Barèmes!$E421*(VLOOKUP(Barèmes!$D421,Listes!$A$54:$E$60,2,FALSE))),IF(Barèmes!$E421&gt;Listes!$E$53,(Barèmes!$E421*(VLOOKUP(Barèmes!$D421,Listes!$A$54:$E$60,5,FALSE))),(Barèmes!$E421*(VLOOKUP(Barèmes!$D421,Listes!$A$54:$E$60,3,FALSE)))+(VLOOKUP(Barèmes!$D421,Listes!$A$54:$E$60,4,FALSE))))))</f>
        <v/>
      </c>
      <c r="K421" s="91" t="str">
        <f>IF($G421="","",IF($C421=Listes!$B$31,IF(Barèmes!$E421&lt;=Listes!$B$42,(Barèmes!$E421*(VLOOKUP(Barèmes!$D421,Listes!$A$43:$E$49,2,FALSE))),IF(Barèmes!$E421&gt;Listes!$D$42,(Barèmes!$E421*(VLOOKUP(Barèmes!$D421,Listes!$A$43:$E$49,5,FALSE))),(Barèmes!$E421*(VLOOKUP(Barèmes!$D421,Listes!$A$43:$E$49,3,FALSE)))+(VLOOKUP(Barèmes!$D421,Listes!$A$43:$E$49,4,FALSE))))))</f>
        <v/>
      </c>
      <c r="L421" s="91" t="str">
        <f>IF($G421="","",IF($C421=Listes!$B$34,Listes!$I$31,IF($C421=Listes!$B$35,(VLOOKUP(Barèmes!$F421,Listes!$E$31:$F$36,2,FALSE)),IF($C421=Listes!$B$33,IF(Barèmes!$E421&lt;=Listes!$A$64,Barèmes!$E421*Listes!$A$65,IF(Barèmes!$E421&gt;Listes!$D$64,Barèmes!$E421*Listes!$D$65,((Barèmes!$E421*Listes!$B$65)+Listes!$C$65)))))))</f>
        <v/>
      </c>
      <c r="M421" s="92" t="str">
        <f t="shared" si="13"/>
        <v/>
      </c>
      <c r="N421" s="164"/>
    </row>
    <row r="422" spans="1:14" ht="20.100000000000001" customHeight="1" x14ac:dyDescent="0.25">
      <c r="A422" s="38">
        <v>417</v>
      </c>
      <c r="B422" s="135"/>
      <c r="C422" s="135"/>
      <c r="D422" s="135"/>
      <c r="E422" s="135"/>
      <c r="F422" s="135"/>
      <c r="G422" s="111" t="str">
        <f>IF(C422="","",IF(C422="","",(VLOOKUP(C422,Listes!$B$31:$C$35,2,FALSE))))</f>
        <v/>
      </c>
      <c r="H422" s="135" t="str">
        <f t="shared" si="12"/>
        <v/>
      </c>
      <c r="I422" s="92" t="str">
        <f>IF(G422="","",IF(G422="","",(VLOOKUP(G422,Listes!$C$31:$D$35,2,FALSE))))</f>
        <v/>
      </c>
      <c r="J422" s="91" t="str">
        <f>IF($G422="","",IF($C422=Listes!$B$32,IF(Barèmes!$E422&lt;=Listes!$B$53,(Barèmes!$E422*(VLOOKUP(Barèmes!$D422,Listes!$A$54:$E$60,2,FALSE))),IF(Barèmes!$E422&gt;Listes!$E$53,(Barèmes!$E422*(VLOOKUP(Barèmes!$D422,Listes!$A$54:$E$60,5,FALSE))),(Barèmes!$E422*(VLOOKUP(Barèmes!$D422,Listes!$A$54:$E$60,3,FALSE)))+(VLOOKUP(Barèmes!$D422,Listes!$A$54:$E$60,4,FALSE))))))</f>
        <v/>
      </c>
      <c r="K422" s="91" t="str">
        <f>IF($G422="","",IF($C422=Listes!$B$31,IF(Barèmes!$E422&lt;=Listes!$B$42,(Barèmes!$E422*(VLOOKUP(Barèmes!$D422,Listes!$A$43:$E$49,2,FALSE))),IF(Barèmes!$E422&gt;Listes!$D$42,(Barèmes!$E422*(VLOOKUP(Barèmes!$D422,Listes!$A$43:$E$49,5,FALSE))),(Barèmes!$E422*(VLOOKUP(Barèmes!$D422,Listes!$A$43:$E$49,3,FALSE)))+(VLOOKUP(Barèmes!$D422,Listes!$A$43:$E$49,4,FALSE))))))</f>
        <v/>
      </c>
      <c r="L422" s="91" t="str">
        <f>IF($G422="","",IF($C422=Listes!$B$34,Listes!$I$31,IF($C422=Listes!$B$35,(VLOOKUP(Barèmes!$F422,Listes!$E$31:$F$36,2,FALSE)),IF($C422=Listes!$B$33,IF(Barèmes!$E422&lt;=Listes!$A$64,Barèmes!$E422*Listes!$A$65,IF(Barèmes!$E422&gt;Listes!$D$64,Barèmes!$E422*Listes!$D$65,((Barèmes!$E422*Listes!$B$65)+Listes!$C$65)))))))</f>
        <v/>
      </c>
      <c r="M422" s="92" t="str">
        <f t="shared" si="13"/>
        <v/>
      </c>
      <c r="N422" s="164"/>
    </row>
    <row r="423" spans="1:14" ht="20.100000000000001" customHeight="1" x14ac:dyDescent="0.25">
      <c r="A423" s="38">
        <v>418</v>
      </c>
      <c r="B423" s="135"/>
      <c r="C423" s="135"/>
      <c r="D423" s="135"/>
      <c r="E423" s="135"/>
      <c r="F423" s="135"/>
      <c r="G423" s="111" t="str">
        <f>IF(C423="","",IF(C423="","",(VLOOKUP(C423,Listes!$B$31:$C$35,2,FALSE))))</f>
        <v/>
      </c>
      <c r="H423" s="135" t="str">
        <f t="shared" si="12"/>
        <v/>
      </c>
      <c r="I423" s="92" t="str">
        <f>IF(G423="","",IF(G423="","",(VLOOKUP(G423,Listes!$C$31:$D$35,2,FALSE))))</f>
        <v/>
      </c>
      <c r="J423" s="91" t="str">
        <f>IF($G423="","",IF($C423=Listes!$B$32,IF(Barèmes!$E423&lt;=Listes!$B$53,(Barèmes!$E423*(VLOOKUP(Barèmes!$D423,Listes!$A$54:$E$60,2,FALSE))),IF(Barèmes!$E423&gt;Listes!$E$53,(Barèmes!$E423*(VLOOKUP(Barèmes!$D423,Listes!$A$54:$E$60,5,FALSE))),(Barèmes!$E423*(VLOOKUP(Barèmes!$D423,Listes!$A$54:$E$60,3,FALSE)))+(VLOOKUP(Barèmes!$D423,Listes!$A$54:$E$60,4,FALSE))))))</f>
        <v/>
      </c>
      <c r="K423" s="91" t="str">
        <f>IF($G423="","",IF($C423=Listes!$B$31,IF(Barèmes!$E423&lt;=Listes!$B$42,(Barèmes!$E423*(VLOOKUP(Barèmes!$D423,Listes!$A$43:$E$49,2,FALSE))),IF(Barèmes!$E423&gt;Listes!$D$42,(Barèmes!$E423*(VLOOKUP(Barèmes!$D423,Listes!$A$43:$E$49,5,FALSE))),(Barèmes!$E423*(VLOOKUP(Barèmes!$D423,Listes!$A$43:$E$49,3,FALSE)))+(VLOOKUP(Barèmes!$D423,Listes!$A$43:$E$49,4,FALSE))))))</f>
        <v/>
      </c>
      <c r="L423" s="91" t="str">
        <f>IF($G423="","",IF($C423=Listes!$B$34,Listes!$I$31,IF($C423=Listes!$B$35,(VLOOKUP(Barèmes!$F423,Listes!$E$31:$F$36,2,FALSE)),IF($C423=Listes!$B$33,IF(Barèmes!$E423&lt;=Listes!$A$64,Barèmes!$E423*Listes!$A$65,IF(Barèmes!$E423&gt;Listes!$D$64,Barèmes!$E423*Listes!$D$65,((Barèmes!$E423*Listes!$B$65)+Listes!$C$65)))))))</f>
        <v/>
      </c>
      <c r="M423" s="92" t="str">
        <f t="shared" si="13"/>
        <v/>
      </c>
      <c r="N423" s="164"/>
    </row>
    <row r="424" spans="1:14" ht="20.100000000000001" customHeight="1" x14ac:dyDescent="0.25">
      <c r="A424" s="38">
        <v>419</v>
      </c>
      <c r="B424" s="135"/>
      <c r="C424" s="135"/>
      <c r="D424" s="135"/>
      <c r="E424" s="135"/>
      <c r="F424" s="135"/>
      <c r="G424" s="111" t="str">
        <f>IF(C424="","",IF(C424="","",(VLOOKUP(C424,Listes!$B$31:$C$35,2,FALSE))))</f>
        <v/>
      </c>
      <c r="H424" s="135" t="str">
        <f t="shared" si="12"/>
        <v/>
      </c>
      <c r="I424" s="92" t="str">
        <f>IF(G424="","",IF(G424="","",(VLOOKUP(G424,Listes!$C$31:$D$35,2,FALSE))))</f>
        <v/>
      </c>
      <c r="J424" s="91" t="str">
        <f>IF($G424="","",IF($C424=Listes!$B$32,IF(Barèmes!$E424&lt;=Listes!$B$53,(Barèmes!$E424*(VLOOKUP(Barèmes!$D424,Listes!$A$54:$E$60,2,FALSE))),IF(Barèmes!$E424&gt;Listes!$E$53,(Barèmes!$E424*(VLOOKUP(Barèmes!$D424,Listes!$A$54:$E$60,5,FALSE))),(Barèmes!$E424*(VLOOKUP(Barèmes!$D424,Listes!$A$54:$E$60,3,FALSE)))+(VLOOKUP(Barèmes!$D424,Listes!$A$54:$E$60,4,FALSE))))))</f>
        <v/>
      </c>
      <c r="K424" s="91" t="str">
        <f>IF($G424="","",IF($C424=Listes!$B$31,IF(Barèmes!$E424&lt;=Listes!$B$42,(Barèmes!$E424*(VLOOKUP(Barèmes!$D424,Listes!$A$43:$E$49,2,FALSE))),IF(Barèmes!$E424&gt;Listes!$D$42,(Barèmes!$E424*(VLOOKUP(Barèmes!$D424,Listes!$A$43:$E$49,5,FALSE))),(Barèmes!$E424*(VLOOKUP(Barèmes!$D424,Listes!$A$43:$E$49,3,FALSE)))+(VLOOKUP(Barèmes!$D424,Listes!$A$43:$E$49,4,FALSE))))))</f>
        <v/>
      </c>
      <c r="L424" s="91" t="str">
        <f>IF($G424="","",IF($C424=Listes!$B$34,Listes!$I$31,IF($C424=Listes!$B$35,(VLOOKUP(Barèmes!$F424,Listes!$E$31:$F$36,2,FALSE)),IF($C424=Listes!$B$33,IF(Barèmes!$E424&lt;=Listes!$A$64,Barèmes!$E424*Listes!$A$65,IF(Barèmes!$E424&gt;Listes!$D$64,Barèmes!$E424*Listes!$D$65,((Barèmes!$E424*Listes!$B$65)+Listes!$C$65)))))))</f>
        <v/>
      </c>
      <c r="M424" s="92" t="str">
        <f t="shared" si="13"/>
        <v/>
      </c>
      <c r="N424" s="164"/>
    </row>
    <row r="425" spans="1:14" ht="20.100000000000001" customHeight="1" x14ac:dyDescent="0.25">
      <c r="A425" s="38">
        <v>420</v>
      </c>
      <c r="B425" s="135"/>
      <c r="C425" s="135"/>
      <c r="D425" s="135"/>
      <c r="E425" s="135"/>
      <c r="F425" s="135"/>
      <c r="G425" s="111" t="str">
        <f>IF(C425="","",IF(C425="","",(VLOOKUP(C425,Listes!$B$31:$C$35,2,FALSE))))</f>
        <v/>
      </c>
      <c r="H425" s="135" t="str">
        <f t="shared" si="12"/>
        <v/>
      </c>
      <c r="I425" s="92" t="str">
        <f>IF(G425="","",IF(G425="","",(VLOOKUP(G425,Listes!$C$31:$D$35,2,FALSE))))</f>
        <v/>
      </c>
      <c r="J425" s="91" t="str">
        <f>IF($G425="","",IF($C425=Listes!$B$32,IF(Barèmes!$E425&lt;=Listes!$B$53,(Barèmes!$E425*(VLOOKUP(Barèmes!$D425,Listes!$A$54:$E$60,2,FALSE))),IF(Barèmes!$E425&gt;Listes!$E$53,(Barèmes!$E425*(VLOOKUP(Barèmes!$D425,Listes!$A$54:$E$60,5,FALSE))),(Barèmes!$E425*(VLOOKUP(Barèmes!$D425,Listes!$A$54:$E$60,3,FALSE)))+(VLOOKUP(Barèmes!$D425,Listes!$A$54:$E$60,4,FALSE))))))</f>
        <v/>
      </c>
      <c r="K425" s="91" t="str">
        <f>IF($G425="","",IF($C425=Listes!$B$31,IF(Barèmes!$E425&lt;=Listes!$B$42,(Barèmes!$E425*(VLOOKUP(Barèmes!$D425,Listes!$A$43:$E$49,2,FALSE))),IF(Barèmes!$E425&gt;Listes!$D$42,(Barèmes!$E425*(VLOOKUP(Barèmes!$D425,Listes!$A$43:$E$49,5,FALSE))),(Barèmes!$E425*(VLOOKUP(Barèmes!$D425,Listes!$A$43:$E$49,3,FALSE)))+(VLOOKUP(Barèmes!$D425,Listes!$A$43:$E$49,4,FALSE))))))</f>
        <v/>
      </c>
      <c r="L425" s="91" t="str">
        <f>IF($G425="","",IF($C425=Listes!$B$34,Listes!$I$31,IF($C425=Listes!$B$35,(VLOOKUP(Barèmes!$F425,Listes!$E$31:$F$36,2,FALSE)),IF($C425=Listes!$B$33,IF(Barèmes!$E425&lt;=Listes!$A$64,Barèmes!$E425*Listes!$A$65,IF(Barèmes!$E425&gt;Listes!$D$64,Barèmes!$E425*Listes!$D$65,((Barèmes!$E425*Listes!$B$65)+Listes!$C$65)))))))</f>
        <v/>
      </c>
      <c r="M425" s="92" t="str">
        <f t="shared" si="13"/>
        <v/>
      </c>
      <c r="N425" s="164"/>
    </row>
    <row r="426" spans="1:14" ht="20.100000000000001" customHeight="1" x14ac:dyDescent="0.25">
      <c r="A426" s="38">
        <v>421</v>
      </c>
      <c r="B426" s="135"/>
      <c r="C426" s="135"/>
      <c r="D426" s="135"/>
      <c r="E426" s="135"/>
      <c r="F426" s="135"/>
      <c r="G426" s="111" t="str">
        <f>IF(C426="","",IF(C426="","",(VLOOKUP(C426,Listes!$B$31:$C$35,2,FALSE))))</f>
        <v/>
      </c>
      <c r="H426" s="135" t="str">
        <f t="shared" si="12"/>
        <v/>
      </c>
      <c r="I426" s="92" t="str">
        <f>IF(G426="","",IF(G426="","",(VLOOKUP(G426,Listes!$C$31:$D$35,2,FALSE))))</f>
        <v/>
      </c>
      <c r="J426" s="91" t="str">
        <f>IF($G426="","",IF($C426=Listes!$B$32,IF(Barèmes!$E426&lt;=Listes!$B$53,(Barèmes!$E426*(VLOOKUP(Barèmes!$D426,Listes!$A$54:$E$60,2,FALSE))),IF(Barèmes!$E426&gt;Listes!$E$53,(Barèmes!$E426*(VLOOKUP(Barèmes!$D426,Listes!$A$54:$E$60,5,FALSE))),(Barèmes!$E426*(VLOOKUP(Barèmes!$D426,Listes!$A$54:$E$60,3,FALSE)))+(VLOOKUP(Barèmes!$D426,Listes!$A$54:$E$60,4,FALSE))))))</f>
        <v/>
      </c>
      <c r="K426" s="91" t="str">
        <f>IF($G426="","",IF($C426=Listes!$B$31,IF(Barèmes!$E426&lt;=Listes!$B$42,(Barèmes!$E426*(VLOOKUP(Barèmes!$D426,Listes!$A$43:$E$49,2,FALSE))),IF(Barèmes!$E426&gt;Listes!$D$42,(Barèmes!$E426*(VLOOKUP(Barèmes!$D426,Listes!$A$43:$E$49,5,FALSE))),(Barèmes!$E426*(VLOOKUP(Barèmes!$D426,Listes!$A$43:$E$49,3,FALSE)))+(VLOOKUP(Barèmes!$D426,Listes!$A$43:$E$49,4,FALSE))))))</f>
        <v/>
      </c>
      <c r="L426" s="91" t="str">
        <f>IF($G426="","",IF($C426=Listes!$B$34,Listes!$I$31,IF($C426=Listes!$B$35,(VLOOKUP(Barèmes!$F426,Listes!$E$31:$F$36,2,FALSE)),IF($C426=Listes!$B$33,IF(Barèmes!$E426&lt;=Listes!$A$64,Barèmes!$E426*Listes!$A$65,IF(Barèmes!$E426&gt;Listes!$D$64,Barèmes!$E426*Listes!$D$65,((Barèmes!$E426*Listes!$B$65)+Listes!$C$65)))))))</f>
        <v/>
      </c>
      <c r="M426" s="92" t="str">
        <f t="shared" si="13"/>
        <v/>
      </c>
      <c r="N426" s="164"/>
    </row>
    <row r="427" spans="1:14" ht="20.100000000000001" customHeight="1" x14ac:dyDescent="0.25">
      <c r="A427" s="38">
        <v>422</v>
      </c>
      <c r="B427" s="135"/>
      <c r="C427" s="135"/>
      <c r="D427" s="135"/>
      <c r="E427" s="135"/>
      <c r="F427" s="135"/>
      <c r="G427" s="111" t="str">
        <f>IF(C427="","",IF(C427="","",(VLOOKUP(C427,Listes!$B$31:$C$35,2,FALSE))))</f>
        <v/>
      </c>
      <c r="H427" s="135" t="str">
        <f t="shared" si="12"/>
        <v/>
      </c>
      <c r="I427" s="92" t="str">
        <f>IF(G427="","",IF(G427="","",(VLOOKUP(G427,Listes!$C$31:$D$35,2,FALSE))))</f>
        <v/>
      </c>
      <c r="J427" s="91" t="str">
        <f>IF($G427="","",IF($C427=Listes!$B$32,IF(Barèmes!$E427&lt;=Listes!$B$53,(Barèmes!$E427*(VLOOKUP(Barèmes!$D427,Listes!$A$54:$E$60,2,FALSE))),IF(Barèmes!$E427&gt;Listes!$E$53,(Barèmes!$E427*(VLOOKUP(Barèmes!$D427,Listes!$A$54:$E$60,5,FALSE))),(Barèmes!$E427*(VLOOKUP(Barèmes!$D427,Listes!$A$54:$E$60,3,FALSE)))+(VLOOKUP(Barèmes!$D427,Listes!$A$54:$E$60,4,FALSE))))))</f>
        <v/>
      </c>
      <c r="K427" s="91" t="str">
        <f>IF($G427="","",IF($C427=Listes!$B$31,IF(Barèmes!$E427&lt;=Listes!$B$42,(Barèmes!$E427*(VLOOKUP(Barèmes!$D427,Listes!$A$43:$E$49,2,FALSE))),IF(Barèmes!$E427&gt;Listes!$D$42,(Barèmes!$E427*(VLOOKUP(Barèmes!$D427,Listes!$A$43:$E$49,5,FALSE))),(Barèmes!$E427*(VLOOKUP(Barèmes!$D427,Listes!$A$43:$E$49,3,FALSE)))+(VLOOKUP(Barèmes!$D427,Listes!$A$43:$E$49,4,FALSE))))))</f>
        <v/>
      </c>
      <c r="L427" s="91" t="str">
        <f>IF($G427="","",IF($C427=Listes!$B$34,Listes!$I$31,IF($C427=Listes!$B$35,(VLOOKUP(Barèmes!$F427,Listes!$E$31:$F$36,2,FALSE)),IF($C427=Listes!$B$33,IF(Barèmes!$E427&lt;=Listes!$A$64,Barèmes!$E427*Listes!$A$65,IF(Barèmes!$E427&gt;Listes!$D$64,Barèmes!$E427*Listes!$D$65,((Barèmes!$E427*Listes!$B$65)+Listes!$C$65)))))))</f>
        <v/>
      </c>
      <c r="M427" s="92" t="str">
        <f t="shared" si="13"/>
        <v/>
      </c>
      <c r="N427" s="164"/>
    </row>
    <row r="428" spans="1:14" ht="20.100000000000001" customHeight="1" x14ac:dyDescent="0.25">
      <c r="A428" s="38">
        <v>423</v>
      </c>
      <c r="B428" s="135"/>
      <c r="C428" s="135"/>
      <c r="D428" s="135"/>
      <c r="E428" s="135"/>
      <c r="F428" s="135"/>
      <c r="G428" s="111" t="str">
        <f>IF(C428="","",IF(C428="","",(VLOOKUP(C428,Listes!$B$31:$C$35,2,FALSE))))</f>
        <v/>
      </c>
      <c r="H428" s="135" t="str">
        <f t="shared" si="12"/>
        <v/>
      </c>
      <c r="I428" s="92" t="str">
        <f>IF(G428="","",IF(G428="","",(VLOOKUP(G428,Listes!$C$31:$D$35,2,FALSE))))</f>
        <v/>
      </c>
      <c r="J428" s="91" t="str">
        <f>IF($G428="","",IF($C428=Listes!$B$32,IF(Barèmes!$E428&lt;=Listes!$B$53,(Barèmes!$E428*(VLOOKUP(Barèmes!$D428,Listes!$A$54:$E$60,2,FALSE))),IF(Barèmes!$E428&gt;Listes!$E$53,(Barèmes!$E428*(VLOOKUP(Barèmes!$D428,Listes!$A$54:$E$60,5,FALSE))),(Barèmes!$E428*(VLOOKUP(Barèmes!$D428,Listes!$A$54:$E$60,3,FALSE)))+(VLOOKUP(Barèmes!$D428,Listes!$A$54:$E$60,4,FALSE))))))</f>
        <v/>
      </c>
      <c r="K428" s="91" t="str">
        <f>IF($G428="","",IF($C428=Listes!$B$31,IF(Barèmes!$E428&lt;=Listes!$B$42,(Barèmes!$E428*(VLOOKUP(Barèmes!$D428,Listes!$A$43:$E$49,2,FALSE))),IF(Barèmes!$E428&gt;Listes!$D$42,(Barèmes!$E428*(VLOOKUP(Barèmes!$D428,Listes!$A$43:$E$49,5,FALSE))),(Barèmes!$E428*(VLOOKUP(Barèmes!$D428,Listes!$A$43:$E$49,3,FALSE)))+(VLOOKUP(Barèmes!$D428,Listes!$A$43:$E$49,4,FALSE))))))</f>
        <v/>
      </c>
      <c r="L428" s="91" t="str">
        <f>IF($G428="","",IF($C428=Listes!$B$34,Listes!$I$31,IF($C428=Listes!$B$35,(VLOOKUP(Barèmes!$F428,Listes!$E$31:$F$36,2,FALSE)),IF($C428=Listes!$B$33,IF(Barèmes!$E428&lt;=Listes!$A$64,Barèmes!$E428*Listes!$A$65,IF(Barèmes!$E428&gt;Listes!$D$64,Barèmes!$E428*Listes!$D$65,((Barèmes!$E428*Listes!$B$65)+Listes!$C$65)))))))</f>
        <v/>
      </c>
      <c r="M428" s="92" t="str">
        <f t="shared" si="13"/>
        <v/>
      </c>
      <c r="N428" s="164"/>
    </row>
    <row r="429" spans="1:14" ht="20.100000000000001" customHeight="1" x14ac:dyDescent="0.25">
      <c r="A429" s="38">
        <v>424</v>
      </c>
      <c r="B429" s="135"/>
      <c r="C429" s="135"/>
      <c r="D429" s="135"/>
      <c r="E429" s="135"/>
      <c r="F429" s="135"/>
      <c r="G429" s="111" t="str">
        <f>IF(C429="","",IF(C429="","",(VLOOKUP(C429,Listes!$B$31:$C$35,2,FALSE))))</f>
        <v/>
      </c>
      <c r="H429" s="135" t="str">
        <f t="shared" si="12"/>
        <v/>
      </c>
      <c r="I429" s="92" t="str">
        <f>IF(G429="","",IF(G429="","",(VLOOKUP(G429,Listes!$C$31:$D$35,2,FALSE))))</f>
        <v/>
      </c>
      <c r="J429" s="91" t="str">
        <f>IF($G429="","",IF($C429=Listes!$B$32,IF(Barèmes!$E429&lt;=Listes!$B$53,(Barèmes!$E429*(VLOOKUP(Barèmes!$D429,Listes!$A$54:$E$60,2,FALSE))),IF(Barèmes!$E429&gt;Listes!$E$53,(Barèmes!$E429*(VLOOKUP(Barèmes!$D429,Listes!$A$54:$E$60,5,FALSE))),(Barèmes!$E429*(VLOOKUP(Barèmes!$D429,Listes!$A$54:$E$60,3,FALSE)))+(VLOOKUP(Barèmes!$D429,Listes!$A$54:$E$60,4,FALSE))))))</f>
        <v/>
      </c>
      <c r="K429" s="91" t="str">
        <f>IF($G429="","",IF($C429=Listes!$B$31,IF(Barèmes!$E429&lt;=Listes!$B$42,(Barèmes!$E429*(VLOOKUP(Barèmes!$D429,Listes!$A$43:$E$49,2,FALSE))),IF(Barèmes!$E429&gt;Listes!$D$42,(Barèmes!$E429*(VLOOKUP(Barèmes!$D429,Listes!$A$43:$E$49,5,FALSE))),(Barèmes!$E429*(VLOOKUP(Barèmes!$D429,Listes!$A$43:$E$49,3,FALSE)))+(VLOOKUP(Barèmes!$D429,Listes!$A$43:$E$49,4,FALSE))))))</f>
        <v/>
      </c>
      <c r="L429" s="91" t="str">
        <f>IF($G429="","",IF($C429=Listes!$B$34,Listes!$I$31,IF($C429=Listes!$B$35,(VLOOKUP(Barèmes!$F429,Listes!$E$31:$F$36,2,FALSE)),IF($C429=Listes!$B$33,IF(Barèmes!$E429&lt;=Listes!$A$64,Barèmes!$E429*Listes!$A$65,IF(Barèmes!$E429&gt;Listes!$D$64,Barèmes!$E429*Listes!$D$65,((Barèmes!$E429*Listes!$B$65)+Listes!$C$65)))))))</f>
        <v/>
      </c>
      <c r="M429" s="92" t="str">
        <f t="shared" si="13"/>
        <v/>
      </c>
      <c r="N429" s="164"/>
    </row>
    <row r="430" spans="1:14" ht="20.100000000000001" customHeight="1" x14ac:dyDescent="0.25">
      <c r="A430" s="38">
        <v>425</v>
      </c>
      <c r="B430" s="135"/>
      <c r="C430" s="135"/>
      <c r="D430" s="135"/>
      <c r="E430" s="135"/>
      <c r="F430" s="135"/>
      <c r="G430" s="111" t="str">
        <f>IF(C430="","",IF(C430="","",(VLOOKUP(C430,Listes!$B$31:$C$35,2,FALSE))))</f>
        <v/>
      </c>
      <c r="H430" s="135" t="str">
        <f t="shared" si="12"/>
        <v/>
      </c>
      <c r="I430" s="92" t="str">
        <f>IF(G430="","",IF(G430="","",(VLOOKUP(G430,Listes!$C$31:$D$35,2,FALSE))))</f>
        <v/>
      </c>
      <c r="J430" s="91" t="str">
        <f>IF($G430="","",IF($C430=Listes!$B$32,IF(Barèmes!$E430&lt;=Listes!$B$53,(Barèmes!$E430*(VLOOKUP(Barèmes!$D430,Listes!$A$54:$E$60,2,FALSE))),IF(Barèmes!$E430&gt;Listes!$E$53,(Barèmes!$E430*(VLOOKUP(Barèmes!$D430,Listes!$A$54:$E$60,5,FALSE))),(Barèmes!$E430*(VLOOKUP(Barèmes!$D430,Listes!$A$54:$E$60,3,FALSE)))+(VLOOKUP(Barèmes!$D430,Listes!$A$54:$E$60,4,FALSE))))))</f>
        <v/>
      </c>
      <c r="K430" s="91" t="str">
        <f>IF($G430="","",IF($C430=Listes!$B$31,IF(Barèmes!$E430&lt;=Listes!$B$42,(Barèmes!$E430*(VLOOKUP(Barèmes!$D430,Listes!$A$43:$E$49,2,FALSE))),IF(Barèmes!$E430&gt;Listes!$D$42,(Barèmes!$E430*(VLOOKUP(Barèmes!$D430,Listes!$A$43:$E$49,5,FALSE))),(Barèmes!$E430*(VLOOKUP(Barèmes!$D430,Listes!$A$43:$E$49,3,FALSE)))+(VLOOKUP(Barèmes!$D430,Listes!$A$43:$E$49,4,FALSE))))))</f>
        <v/>
      </c>
      <c r="L430" s="91" t="str">
        <f>IF($G430="","",IF($C430=Listes!$B$34,Listes!$I$31,IF($C430=Listes!$B$35,(VLOOKUP(Barèmes!$F430,Listes!$E$31:$F$36,2,FALSE)),IF($C430=Listes!$B$33,IF(Barèmes!$E430&lt;=Listes!$A$64,Barèmes!$E430*Listes!$A$65,IF(Barèmes!$E430&gt;Listes!$D$64,Barèmes!$E430*Listes!$D$65,((Barèmes!$E430*Listes!$B$65)+Listes!$C$65)))))))</f>
        <v/>
      </c>
      <c r="M430" s="92" t="str">
        <f t="shared" si="13"/>
        <v/>
      </c>
      <c r="N430" s="164"/>
    </row>
    <row r="431" spans="1:14" ht="20.100000000000001" customHeight="1" x14ac:dyDescent="0.25">
      <c r="A431" s="38">
        <v>426</v>
      </c>
      <c r="B431" s="135"/>
      <c r="C431" s="135"/>
      <c r="D431" s="135"/>
      <c r="E431" s="135"/>
      <c r="F431" s="135"/>
      <c r="G431" s="111" t="str">
        <f>IF(C431="","",IF(C431="","",(VLOOKUP(C431,Listes!$B$31:$C$35,2,FALSE))))</f>
        <v/>
      </c>
      <c r="H431" s="135" t="str">
        <f t="shared" si="12"/>
        <v/>
      </c>
      <c r="I431" s="92" t="str">
        <f>IF(G431="","",IF(G431="","",(VLOOKUP(G431,Listes!$C$31:$D$35,2,FALSE))))</f>
        <v/>
      </c>
      <c r="J431" s="91" t="str">
        <f>IF($G431="","",IF($C431=Listes!$B$32,IF(Barèmes!$E431&lt;=Listes!$B$53,(Barèmes!$E431*(VLOOKUP(Barèmes!$D431,Listes!$A$54:$E$60,2,FALSE))),IF(Barèmes!$E431&gt;Listes!$E$53,(Barèmes!$E431*(VLOOKUP(Barèmes!$D431,Listes!$A$54:$E$60,5,FALSE))),(Barèmes!$E431*(VLOOKUP(Barèmes!$D431,Listes!$A$54:$E$60,3,FALSE)))+(VLOOKUP(Barèmes!$D431,Listes!$A$54:$E$60,4,FALSE))))))</f>
        <v/>
      </c>
      <c r="K431" s="91" t="str">
        <f>IF($G431="","",IF($C431=Listes!$B$31,IF(Barèmes!$E431&lt;=Listes!$B$42,(Barèmes!$E431*(VLOOKUP(Barèmes!$D431,Listes!$A$43:$E$49,2,FALSE))),IF(Barèmes!$E431&gt;Listes!$D$42,(Barèmes!$E431*(VLOOKUP(Barèmes!$D431,Listes!$A$43:$E$49,5,FALSE))),(Barèmes!$E431*(VLOOKUP(Barèmes!$D431,Listes!$A$43:$E$49,3,FALSE)))+(VLOOKUP(Barèmes!$D431,Listes!$A$43:$E$49,4,FALSE))))))</f>
        <v/>
      </c>
      <c r="L431" s="91" t="str">
        <f>IF($G431="","",IF($C431=Listes!$B$34,Listes!$I$31,IF($C431=Listes!$B$35,(VLOOKUP(Barèmes!$F431,Listes!$E$31:$F$36,2,FALSE)),IF($C431=Listes!$B$33,IF(Barèmes!$E431&lt;=Listes!$A$64,Barèmes!$E431*Listes!$A$65,IF(Barèmes!$E431&gt;Listes!$D$64,Barèmes!$E431*Listes!$D$65,((Barèmes!$E431*Listes!$B$65)+Listes!$C$65)))))))</f>
        <v/>
      </c>
      <c r="M431" s="92" t="str">
        <f t="shared" si="13"/>
        <v/>
      </c>
      <c r="N431" s="164"/>
    </row>
    <row r="432" spans="1:14" ht="20.100000000000001" customHeight="1" x14ac:dyDescent="0.25">
      <c r="A432" s="38">
        <v>427</v>
      </c>
      <c r="B432" s="135"/>
      <c r="C432" s="135"/>
      <c r="D432" s="135"/>
      <c r="E432" s="135"/>
      <c r="F432" s="135"/>
      <c r="G432" s="111" t="str">
        <f>IF(C432="","",IF(C432="","",(VLOOKUP(C432,Listes!$B$31:$C$35,2,FALSE))))</f>
        <v/>
      </c>
      <c r="H432" s="135" t="str">
        <f t="shared" si="12"/>
        <v/>
      </c>
      <c r="I432" s="92" t="str">
        <f>IF(G432="","",IF(G432="","",(VLOOKUP(G432,Listes!$C$31:$D$35,2,FALSE))))</f>
        <v/>
      </c>
      <c r="J432" s="91" t="str">
        <f>IF($G432="","",IF($C432=Listes!$B$32,IF(Barèmes!$E432&lt;=Listes!$B$53,(Barèmes!$E432*(VLOOKUP(Barèmes!$D432,Listes!$A$54:$E$60,2,FALSE))),IF(Barèmes!$E432&gt;Listes!$E$53,(Barèmes!$E432*(VLOOKUP(Barèmes!$D432,Listes!$A$54:$E$60,5,FALSE))),(Barèmes!$E432*(VLOOKUP(Barèmes!$D432,Listes!$A$54:$E$60,3,FALSE)))+(VLOOKUP(Barèmes!$D432,Listes!$A$54:$E$60,4,FALSE))))))</f>
        <v/>
      </c>
      <c r="K432" s="91" t="str">
        <f>IF($G432="","",IF($C432=Listes!$B$31,IF(Barèmes!$E432&lt;=Listes!$B$42,(Barèmes!$E432*(VLOOKUP(Barèmes!$D432,Listes!$A$43:$E$49,2,FALSE))),IF(Barèmes!$E432&gt;Listes!$D$42,(Barèmes!$E432*(VLOOKUP(Barèmes!$D432,Listes!$A$43:$E$49,5,FALSE))),(Barèmes!$E432*(VLOOKUP(Barèmes!$D432,Listes!$A$43:$E$49,3,FALSE)))+(VLOOKUP(Barèmes!$D432,Listes!$A$43:$E$49,4,FALSE))))))</f>
        <v/>
      </c>
      <c r="L432" s="91" t="str">
        <f>IF($G432="","",IF($C432=Listes!$B$34,Listes!$I$31,IF($C432=Listes!$B$35,(VLOOKUP(Barèmes!$F432,Listes!$E$31:$F$36,2,FALSE)),IF($C432=Listes!$B$33,IF(Barèmes!$E432&lt;=Listes!$A$64,Barèmes!$E432*Listes!$A$65,IF(Barèmes!$E432&gt;Listes!$D$64,Barèmes!$E432*Listes!$D$65,((Barèmes!$E432*Listes!$B$65)+Listes!$C$65)))))))</f>
        <v/>
      </c>
      <c r="M432" s="92" t="str">
        <f t="shared" si="13"/>
        <v/>
      </c>
      <c r="N432" s="164"/>
    </row>
    <row r="433" spans="1:14" ht="20.100000000000001" customHeight="1" x14ac:dyDescent="0.25">
      <c r="A433" s="38">
        <v>428</v>
      </c>
      <c r="B433" s="135"/>
      <c r="C433" s="135"/>
      <c r="D433" s="135"/>
      <c r="E433" s="135"/>
      <c r="F433" s="135"/>
      <c r="G433" s="111" t="str">
        <f>IF(C433="","",IF(C433="","",(VLOOKUP(C433,Listes!$B$31:$C$35,2,FALSE))))</f>
        <v/>
      </c>
      <c r="H433" s="135" t="str">
        <f t="shared" si="12"/>
        <v/>
      </c>
      <c r="I433" s="92" t="str">
        <f>IF(G433="","",IF(G433="","",(VLOOKUP(G433,Listes!$C$31:$D$35,2,FALSE))))</f>
        <v/>
      </c>
      <c r="J433" s="91" t="str">
        <f>IF($G433="","",IF($C433=Listes!$B$32,IF(Barèmes!$E433&lt;=Listes!$B$53,(Barèmes!$E433*(VLOOKUP(Barèmes!$D433,Listes!$A$54:$E$60,2,FALSE))),IF(Barèmes!$E433&gt;Listes!$E$53,(Barèmes!$E433*(VLOOKUP(Barèmes!$D433,Listes!$A$54:$E$60,5,FALSE))),(Barèmes!$E433*(VLOOKUP(Barèmes!$D433,Listes!$A$54:$E$60,3,FALSE)))+(VLOOKUP(Barèmes!$D433,Listes!$A$54:$E$60,4,FALSE))))))</f>
        <v/>
      </c>
      <c r="K433" s="91" t="str">
        <f>IF($G433="","",IF($C433=Listes!$B$31,IF(Barèmes!$E433&lt;=Listes!$B$42,(Barèmes!$E433*(VLOOKUP(Barèmes!$D433,Listes!$A$43:$E$49,2,FALSE))),IF(Barèmes!$E433&gt;Listes!$D$42,(Barèmes!$E433*(VLOOKUP(Barèmes!$D433,Listes!$A$43:$E$49,5,FALSE))),(Barèmes!$E433*(VLOOKUP(Barèmes!$D433,Listes!$A$43:$E$49,3,FALSE)))+(VLOOKUP(Barèmes!$D433,Listes!$A$43:$E$49,4,FALSE))))))</f>
        <v/>
      </c>
      <c r="L433" s="91" t="str">
        <f>IF($G433="","",IF($C433=Listes!$B$34,Listes!$I$31,IF($C433=Listes!$B$35,(VLOOKUP(Barèmes!$F433,Listes!$E$31:$F$36,2,FALSE)),IF($C433=Listes!$B$33,IF(Barèmes!$E433&lt;=Listes!$A$64,Barèmes!$E433*Listes!$A$65,IF(Barèmes!$E433&gt;Listes!$D$64,Barèmes!$E433*Listes!$D$65,((Barèmes!$E433*Listes!$B$65)+Listes!$C$65)))))))</f>
        <v/>
      </c>
      <c r="M433" s="92" t="str">
        <f t="shared" si="13"/>
        <v/>
      </c>
      <c r="N433" s="164"/>
    </row>
    <row r="434" spans="1:14" ht="20.100000000000001" customHeight="1" x14ac:dyDescent="0.25">
      <c r="A434" s="38">
        <v>429</v>
      </c>
      <c r="B434" s="135"/>
      <c r="C434" s="135"/>
      <c r="D434" s="135"/>
      <c r="E434" s="135"/>
      <c r="F434" s="135"/>
      <c r="G434" s="111" t="str">
        <f>IF(C434="","",IF(C434="","",(VLOOKUP(C434,Listes!$B$31:$C$35,2,FALSE))))</f>
        <v/>
      </c>
      <c r="H434" s="135" t="str">
        <f t="shared" si="12"/>
        <v/>
      </c>
      <c r="I434" s="92" t="str">
        <f>IF(G434="","",IF(G434="","",(VLOOKUP(G434,Listes!$C$31:$D$35,2,FALSE))))</f>
        <v/>
      </c>
      <c r="J434" s="91" t="str">
        <f>IF($G434="","",IF($C434=Listes!$B$32,IF(Barèmes!$E434&lt;=Listes!$B$53,(Barèmes!$E434*(VLOOKUP(Barèmes!$D434,Listes!$A$54:$E$60,2,FALSE))),IF(Barèmes!$E434&gt;Listes!$E$53,(Barèmes!$E434*(VLOOKUP(Barèmes!$D434,Listes!$A$54:$E$60,5,FALSE))),(Barèmes!$E434*(VLOOKUP(Barèmes!$D434,Listes!$A$54:$E$60,3,FALSE)))+(VLOOKUP(Barèmes!$D434,Listes!$A$54:$E$60,4,FALSE))))))</f>
        <v/>
      </c>
      <c r="K434" s="91" t="str">
        <f>IF($G434="","",IF($C434=Listes!$B$31,IF(Barèmes!$E434&lt;=Listes!$B$42,(Barèmes!$E434*(VLOOKUP(Barèmes!$D434,Listes!$A$43:$E$49,2,FALSE))),IF(Barèmes!$E434&gt;Listes!$D$42,(Barèmes!$E434*(VLOOKUP(Barèmes!$D434,Listes!$A$43:$E$49,5,FALSE))),(Barèmes!$E434*(VLOOKUP(Barèmes!$D434,Listes!$A$43:$E$49,3,FALSE)))+(VLOOKUP(Barèmes!$D434,Listes!$A$43:$E$49,4,FALSE))))))</f>
        <v/>
      </c>
      <c r="L434" s="91" t="str">
        <f>IF($G434="","",IF($C434=Listes!$B$34,Listes!$I$31,IF($C434=Listes!$B$35,(VLOOKUP(Barèmes!$F434,Listes!$E$31:$F$36,2,FALSE)),IF($C434=Listes!$B$33,IF(Barèmes!$E434&lt;=Listes!$A$64,Barèmes!$E434*Listes!$A$65,IF(Barèmes!$E434&gt;Listes!$D$64,Barèmes!$E434*Listes!$D$65,((Barèmes!$E434*Listes!$B$65)+Listes!$C$65)))))))</f>
        <v/>
      </c>
      <c r="M434" s="92" t="str">
        <f t="shared" si="13"/>
        <v/>
      </c>
      <c r="N434" s="164"/>
    </row>
    <row r="435" spans="1:14" ht="20.100000000000001" customHeight="1" x14ac:dyDescent="0.25">
      <c r="A435" s="38">
        <v>430</v>
      </c>
      <c r="B435" s="135"/>
      <c r="C435" s="135"/>
      <c r="D435" s="135"/>
      <c r="E435" s="135"/>
      <c r="F435" s="135"/>
      <c r="G435" s="111" t="str">
        <f>IF(C435="","",IF(C435="","",(VLOOKUP(C435,Listes!$B$31:$C$35,2,FALSE))))</f>
        <v/>
      </c>
      <c r="H435" s="135" t="str">
        <f t="shared" si="12"/>
        <v/>
      </c>
      <c r="I435" s="92" t="str">
        <f>IF(G435="","",IF(G435="","",(VLOOKUP(G435,Listes!$C$31:$D$35,2,FALSE))))</f>
        <v/>
      </c>
      <c r="J435" s="91" t="str">
        <f>IF($G435="","",IF($C435=Listes!$B$32,IF(Barèmes!$E435&lt;=Listes!$B$53,(Barèmes!$E435*(VLOOKUP(Barèmes!$D435,Listes!$A$54:$E$60,2,FALSE))),IF(Barèmes!$E435&gt;Listes!$E$53,(Barèmes!$E435*(VLOOKUP(Barèmes!$D435,Listes!$A$54:$E$60,5,FALSE))),(Barèmes!$E435*(VLOOKUP(Barèmes!$D435,Listes!$A$54:$E$60,3,FALSE)))+(VLOOKUP(Barèmes!$D435,Listes!$A$54:$E$60,4,FALSE))))))</f>
        <v/>
      </c>
      <c r="K435" s="91" t="str">
        <f>IF($G435="","",IF($C435=Listes!$B$31,IF(Barèmes!$E435&lt;=Listes!$B$42,(Barèmes!$E435*(VLOOKUP(Barèmes!$D435,Listes!$A$43:$E$49,2,FALSE))),IF(Barèmes!$E435&gt;Listes!$D$42,(Barèmes!$E435*(VLOOKUP(Barèmes!$D435,Listes!$A$43:$E$49,5,FALSE))),(Barèmes!$E435*(VLOOKUP(Barèmes!$D435,Listes!$A$43:$E$49,3,FALSE)))+(VLOOKUP(Barèmes!$D435,Listes!$A$43:$E$49,4,FALSE))))))</f>
        <v/>
      </c>
      <c r="L435" s="91" t="str">
        <f>IF($G435="","",IF($C435=Listes!$B$34,Listes!$I$31,IF($C435=Listes!$B$35,(VLOOKUP(Barèmes!$F435,Listes!$E$31:$F$36,2,FALSE)),IF($C435=Listes!$B$33,IF(Barèmes!$E435&lt;=Listes!$A$64,Barèmes!$E435*Listes!$A$65,IF(Barèmes!$E435&gt;Listes!$D$64,Barèmes!$E435*Listes!$D$65,((Barèmes!$E435*Listes!$B$65)+Listes!$C$65)))))))</f>
        <v/>
      </c>
      <c r="M435" s="92" t="str">
        <f t="shared" si="13"/>
        <v/>
      </c>
      <c r="N435" s="164"/>
    </row>
    <row r="436" spans="1:14" ht="20.100000000000001" customHeight="1" x14ac:dyDescent="0.25">
      <c r="A436" s="38">
        <v>431</v>
      </c>
      <c r="B436" s="135"/>
      <c r="C436" s="135"/>
      <c r="D436" s="135"/>
      <c r="E436" s="135"/>
      <c r="F436" s="135"/>
      <c r="G436" s="111" t="str">
        <f>IF(C436="","",IF(C436="","",(VLOOKUP(C436,Listes!$B$31:$C$35,2,FALSE))))</f>
        <v/>
      </c>
      <c r="H436" s="135" t="str">
        <f t="shared" si="12"/>
        <v/>
      </c>
      <c r="I436" s="92" t="str">
        <f>IF(G436="","",IF(G436="","",(VLOOKUP(G436,Listes!$C$31:$D$35,2,FALSE))))</f>
        <v/>
      </c>
      <c r="J436" s="91" t="str">
        <f>IF($G436="","",IF($C436=Listes!$B$32,IF(Barèmes!$E436&lt;=Listes!$B$53,(Barèmes!$E436*(VLOOKUP(Barèmes!$D436,Listes!$A$54:$E$60,2,FALSE))),IF(Barèmes!$E436&gt;Listes!$E$53,(Barèmes!$E436*(VLOOKUP(Barèmes!$D436,Listes!$A$54:$E$60,5,FALSE))),(Barèmes!$E436*(VLOOKUP(Barèmes!$D436,Listes!$A$54:$E$60,3,FALSE)))+(VLOOKUP(Barèmes!$D436,Listes!$A$54:$E$60,4,FALSE))))))</f>
        <v/>
      </c>
      <c r="K436" s="91" t="str">
        <f>IF($G436="","",IF($C436=Listes!$B$31,IF(Barèmes!$E436&lt;=Listes!$B$42,(Barèmes!$E436*(VLOOKUP(Barèmes!$D436,Listes!$A$43:$E$49,2,FALSE))),IF(Barèmes!$E436&gt;Listes!$D$42,(Barèmes!$E436*(VLOOKUP(Barèmes!$D436,Listes!$A$43:$E$49,5,FALSE))),(Barèmes!$E436*(VLOOKUP(Barèmes!$D436,Listes!$A$43:$E$49,3,FALSE)))+(VLOOKUP(Barèmes!$D436,Listes!$A$43:$E$49,4,FALSE))))))</f>
        <v/>
      </c>
      <c r="L436" s="91" t="str">
        <f>IF($G436="","",IF($C436=Listes!$B$34,Listes!$I$31,IF($C436=Listes!$B$35,(VLOOKUP(Barèmes!$F436,Listes!$E$31:$F$36,2,FALSE)),IF($C436=Listes!$B$33,IF(Barèmes!$E436&lt;=Listes!$A$64,Barèmes!$E436*Listes!$A$65,IF(Barèmes!$E436&gt;Listes!$D$64,Barèmes!$E436*Listes!$D$65,((Barèmes!$E436*Listes!$B$65)+Listes!$C$65)))))))</f>
        <v/>
      </c>
      <c r="M436" s="92" t="str">
        <f t="shared" si="13"/>
        <v/>
      </c>
      <c r="N436" s="164"/>
    </row>
    <row r="437" spans="1:14" ht="20.100000000000001" customHeight="1" x14ac:dyDescent="0.25">
      <c r="A437" s="38">
        <v>432</v>
      </c>
      <c r="B437" s="135"/>
      <c r="C437" s="135"/>
      <c r="D437" s="135"/>
      <c r="E437" s="135"/>
      <c r="F437" s="135"/>
      <c r="G437" s="111" t="str">
        <f>IF(C437="","",IF(C437="","",(VLOOKUP(C437,Listes!$B$31:$C$35,2,FALSE))))</f>
        <v/>
      </c>
      <c r="H437" s="135" t="str">
        <f t="shared" si="12"/>
        <v/>
      </c>
      <c r="I437" s="92" t="str">
        <f>IF(G437="","",IF(G437="","",(VLOOKUP(G437,Listes!$C$31:$D$35,2,FALSE))))</f>
        <v/>
      </c>
      <c r="J437" s="91" t="str">
        <f>IF($G437="","",IF($C437=Listes!$B$32,IF(Barèmes!$E437&lt;=Listes!$B$53,(Barèmes!$E437*(VLOOKUP(Barèmes!$D437,Listes!$A$54:$E$60,2,FALSE))),IF(Barèmes!$E437&gt;Listes!$E$53,(Barèmes!$E437*(VLOOKUP(Barèmes!$D437,Listes!$A$54:$E$60,5,FALSE))),(Barèmes!$E437*(VLOOKUP(Barèmes!$D437,Listes!$A$54:$E$60,3,FALSE)))+(VLOOKUP(Barèmes!$D437,Listes!$A$54:$E$60,4,FALSE))))))</f>
        <v/>
      </c>
      <c r="K437" s="91" t="str">
        <f>IF($G437="","",IF($C437=Listes!$B$31,IF(Barèmes!$E437&lt;=Listes!$B$42,(Barèmes!$E437*(VLOOKUP(Barèmes!$D437,Listes!$A$43:$E$49,2,FALSE))),IF(Barèmes!$E437&gt;Listes!$D$42,(Barèmes!$E437*(VLOOKUP(Barèmes!$D437,Listes!$A$43:$E$49,5,FALSE))),(Barèmes!$E437*(VLOOKUP(Barèmes!$D437,Listes!$A$43:$E$49,3,FALSE)))+(VLOOKUP(Barèmes!$D437,Listes!$A$43:$E$49,4,FALSE))))))</f>
        <v/>
      </c>
      <c r="L437" s="91" t="str">
        <f>IF($G437="","",IF($C437=Listes!$B$34,Listes!$I$31,IF($C437=Listes!$B$35,(VLOOKUP(Barèmes!$F437,Listes!$E$31:$F$36,2,FALSE)),IF($C437=Listes!$B$33,IF(Barèmes!$E437&lt;=Listes!$A$64,Barèmes!$E437*Listes!$A$65,IF(Barèmes!$E437&gt;Listes!$D$64,Barèmes!$E437*Listes!$D$65,((Barèmes!$E437*Listes!$B$65)+Listes!$C$65)))))))</f>
        <v/>
      </c>
      <c r="M437" s="92" t="str">
        <f t="shared" si="13"/>
        <v/>
      </c>
      <c r="N437" s="164"/>
    </row>
    <row r="438" spans="1:14" ht="20.100000000000001" customHeight="1" x14ac:dyDescent="0.25">
      <c r="A438" s="38">
        <v>433</v>
      </c>
      <c r="B438" s="135"/>
      <c r="C438" s="135"/>
      <c r="D438" s="135"/>
      <c r="E438" s="135"/>
      <c r="F438" s="135"/>
      <c r="G438" s="111" t="str">
        <f>IF(C438="","",IF(C438="","",(VLOOKUP(C438,Listes!$B$31:$C$35,2,FALSE))))</f>
        <v/>
      </c>
      <c r="H438" s="135" t="str">
        <f t="shared" si="12"/>
        <v/>
      </c>
      <c r="I438" s="92" t="str">
        <f>IF(G438="","",IF(G438="","",(VLOOKUP(G438,Listes!$C$31:$D$35,2,FALSE))))</f>
        <v/>
      </c>
      <c r="J438" s="91" t="str">
        <f>IF($G438="","",IF($C438=Listes!$B$32,IF(Barèmes!$E438&lt;=Listes!$B$53,(Barèmes!$E438*(VLOOKUP(Barèmes!$D438,Listes!$A$54:$E$60,2,FALSE))),IF(Barèmes!$E438&gt;Listes!$E$53,(Barèmes!$E438*(VLOOKUP(Barèmes!$D438,Listes!$A$54:$E$60,5,FALSE))),(Barèmes!$E438*(VLOOKUP(Barèmes!$D438,Listes!$A$54:$E$60,3,FALSE)))+(VLOOKUP(Barèmes!$D438,Listes!$A$54:$E$60,4,FALSE))))))</f>
        <v/>
      </c>
      <c r="K438" s="91" t="str">
        <f>IF($G438="","",IF($C438=Listes!$B$31,IF(Barèmes!$E438&lt;=Listes!$B$42,(Barèmes!$E438*(VLOOKUP(Barèmes!$D438,Listes!$A$43:$E$49,2,FALSE))),IF(Barèmes!$E438&gt;Listes!$D$42,(Barèmes!$E438*(VLOOKUP(Barèmes!$D438,Listes!$A$43:$E$49,5,FALSE))),(Barèmes!$E438*(VLOOKUP(Barèmes!$D438,Listes!$A$43:$E$49,3,FALSE)))+(VLOOKUP(Barèmes!$D438,Listes!$A$43:$E$49,4,FALSE))))))</f>
        <v/>
      </c>
      <c r="L438" s="91" t="str">
        <f>IF($G438="","",IF($C438=Listes!$B$34,Listes!$I$31,IF($C438=Listes!$B$35,(VLOOKUP(Barèmes!$F438,Listes!$E$31:$F$36,2,FALSE)),IF($C438=Listes!$B$33,IF(Barèmes!$E438&lt;=Listes!$A$64,Barèmes!$E438*Listes!$A$65,IF(Barèmes!$E438&gt;Listes!$D$64,Barèmes!$E438*Listes!$D$65,((Barèmes!$E438*Listes!$B$65)+Listes!$C$65)))))))</f>
        <v/>
      </c>
      <c r="M438" s="92" t="str">
        <f t="shared" si="13"/>
        <v/>
      </c>
      <c r="N438" s="164"/>
    </row>
    <row r="439" spans="1:14" ht="20.100000000000001" customHeight="1" x14ac:dyDescent="0.25">
      <c r="A439" s="38">
        <v>434</v>
      </c>
      <c r="B439" s="135"/>
      <c r="C439" s="135"/>
      <c r="D439" s="135"/>
      <c r="E439" s="135"/>
      <c r="F439" s="135"/>
      <c r="G439" s="111" t="str">
        <f>IF(C439="","",IF(C439="","",(VLOOKUP(C439,Listes!$B$31:$C$35,2,FALSE))))</f>
        <v/>
      </c>
      <c r="H439" s="135" t="str">
        <f t="shared" si="12"/>
        <v/>
      </c>
      <c r="I439" s="92" t="str">
        <f>IF(G439="","",IF(G439="","",(VLOOKUP(G439,Listes!$C$31:$D$35,2,FALSE))))</f>
        <v/>
      </c>
      <c r="J439" s="91" t="str">
        <f>IF($G439="","",IF($C439=Listes!$B$32,IF(Barèmes!$E439&lt;=Listes!$B$53,(Barèmes!$E439*(VLOOKUP(Barèmes!$D439,Listes!$A$54:$E$60,2,FALSE))),IF(Barèmes!$E439&gt;Listes!$E$53,(Barèmes!$E439*(VLOOKUP(Barèmes!$D439,Listes!$A$54:$E$60,5,FALSE))),(Barèmes!$E439*(VLOOKUP(Barèmes!$D439,Listes!$A$54:$E$60,3,FALSE)))+(VLOOKUP(Barèmes!$D439,Listes!$A$54:$E$60,4,FALSE))))))</f>
        <v/>
      </c>
      <c r="K439" s="91" t="str">
        <f>IF($G439="","",IF($C439=Listes!$B$31,IF(Barèmes!$E439&lt;=Listes!$B$42,(Barèmes!$E439*(VLOOKUP(Barèmes!$D439,Listes!$A$43:$E$49,2,FALSE))),IF(Barèmes!$E439&gt;Listes!$D$42,(Barèmes!$E439*(VLOOKUP(Barèmes!$D439,Listes!$A$43:$E$49,5,FALSE))),(Barèmes!$E439*(VLOOKUP(Barèmes!$D439,Listes!$A$43:$E$49,3,FALSE)))+(VLOOKUP(Barèmes!$D439,Listes!$A$43:$E$49,4,FALSE))))))</f>
        <v/>
      </c>
      <c r="L439" s="91" t="str">
        <f>IF($G439="","",IF($C439=Listes!$B$34,Listes!$I$31,IF($C439=Listes!$B$35,(VLOOKUP(Barèmes!$F439,Listes!$E$31:$F$36,2,FALSE)),IF($C439=Listes!$B$33,IF(Barèmes!$E439&lt;=Listes!$A$64,Barèmes!$E439*Listes!$A$65,IF(Barèmes!$E439&gt;Listes!$D$64,Barèmes!$E439*Listes!$D$65,((Barèmes!$E439*Listes!$B$65)+Listes!$C$65)))))))</f>
        <v/>
      </c>
      <c r="M439" s="92" t="str">
        <f t="shared" si="13"/>
        <v/>
      </c>
      <c r="N439" s="164"/>
    </row>
    <row r="440" spans="1:14" ht="20.100000000000001" customHeight="1" x14ac:dyDescent="0.25">
      <c r="A440" s="38">
        <v>435</v>
      </c>
      <c r="B440" s="135"/>
      <c r="C440" s="135"/>
      <c r="D440" s="135"/>
      <c r="E440" s="135"/>
      <c r="F440" s="135"/>
      <c r="G440" s="111" t="str">
        <f>IF(C440="","",IF(C440="","",(VLOOKUP(C440,Listes!$B$31:$C$35,2,FALSE))))</f>
        <v/>
      </c>
      <c r="H440" s="135" t="str">
        <f t="shared" si="12"/>
        <v/>
      </c>
      <c r="I440" s="92" t="str">
        <f>IF(G440="","",IF(G440="","",(VLOOKUP(G440,Listes!$C$31:$D$35,2,FALSE))))</f>
        <v/>
      </c>
      <c r="J440" s="91" t="str">
        <f>IF($G440="","",IF($C440=Listes!$B$32,IF(Barèmes!$E440&lt;=Listes!$B$53,(Barèmes!$E440*(VLOOKUP(Barèmes!$D440,Listes!$A$54:$E$60,2,FALSE))),IF(Barèmes!$E440&gt;Listes!$E$53,(Barèmes!$E440*(VLOOKUP(Barèmes!$D440,Listes!$A$54:$E$60,5,FALSE))),(Barèmes!$E440*(VLOOKUP(Barèmes!$D440,Listes!$A$54:$E$60,3,FALSE)))+(VLOOKUP(Barèmes!$D440,Listes!$A$54:$E$60,4,FALSE))))))</f>
        <v/>
      </c>
      <c r="K440" s="91" t="str">
        <f>IF($G440="","",IF($C440=Listes!$B$31,IF(Barèmes!$E440&lt;=Listes!$B$42,(Barèmes!$E440*(VLOOKUP(Barèmes!$D440,Listes!$A$43:$E$49,2,FALSE))),IF(Barèmes!$E440&gt;Listes!$D$42,(Barèmes!$E440*(VLOOKUP(Barèmes!$D440,Listes!$A$43:$E$49,5,FALSE))),(Barèmes!$E440*(VLOOKUP(Barèmes!$D440,Listes!$A$43:$E$49,3,FALSE)))+(VLOOKUP(Barèmes!$D440,Listes!$A$43:$E$49,4,FALSE))))))</f>
        <v/>
      </c>
      <c r="L440" s="91" t="str">
        <f>IF($G440="","",IF($C440=Listes!$B$34,Listes!$I$31,IF($C440=Listes!$B$35,(VLOOKUP(Barèmes!$F440,Listes!$E$31:$F$36,2,FALSE)),IF($C440=Listes!$B$33,IF(Barèmes!$E440&lt;=Listes!$A$64,Barèmes!$E440*Listes!$A$65,IF(Barèmes!$E440&gt;Listes!$D$64,Barèmes!$E440*Listes!$D$65,((Barèmes!$E440*Listes!$B$65)+Listes!$C$65)))))))</f>
        <v/>
      </c>
      <c r="M440" s="92" t="str">
        <f t="shared" si="13"/>
        <v/>
      </c>
      <c r="N440" s="164"/>
    </row>
    <row r="441" spans="1:14" ht="20.100000000000001" customHeight="1" x14ac:dyDescent="0.25">
      <c r="A441" s="38">
        <v>436</v>
      </c>
      <c r="B441" s="135"/>
      <c r="C441" s="135"/>
      <c r="D441" s="135"/>
      <c r="E441" s="135"/>
      <c r="F441" s="135"/>
      <c r="G441" s="111" t="str">
        <f>IF(C441="","",IF(C441="","",(VLOOKUP(C441,Listes!$B$31:$C$35,2,FALSE))))</f>
        <v/>
      </c>
      <c r="H441" s="135" t="str">
        <f t="shared" si="12"/>
        <v/>
      </c>
      <c r="I441" s="92" t="str">
        <f>IF(G441="","",IF(G441="","",(VLOOKUP(G441,Listes!$C$31:$D$35,2,FALSE))))</f>
        <v/>
      </c>
      <c r="J441" s="91" t="str">
        <f>IF($G441="","",IF($C441=Listes!$B$32,IF(Barèmes!$E441&lt;=Listes!$B$53,(Barèmes!$E441*(VLOOKUP(Barèmes!$D441,Listes!$A$54:$E$60,2,FALSE))),IF(Barèmes!$E441&gt;Listes!$E$53,(Barèmes!$E441*(VLOOKUP(Barèmes!$D441,Listes!$A$54:$E$60,5,FALSE))),(Barèmes!$E441*(VLOOKUP(Barèmes!$D441,Listes!$A$54:$E$60,3,FALSE)))+(VLOOKUP(Barèmes!$D441,Listes!$A$54:$E$60,4,FALSE))))))</f>
        <v/>
      </c>
      <c r="K441" s="91" t="str">
        <f>IF($G441="","",IF($C441=Listes!$B$31,IF(Barèmes!$E441&lt;=Listes!$B$42,(Barèmes!$E441*(VLOOKUP(Barèmes!$D441,Listes!$A$43:$E$49,2,FALSE))),IF(Barèmes!$E441&gt;Listes!$D$42,(Barèmes!$E441*(VLOOKUP(Barèmes!$D441,Listes!$A$43:$E$49,5,FALSE))),(Barèmes!$E441*(VLOOKUP(Barèmes!$D441,Listes!$A$43:$E$49,3,FALSE)))+(VLOOKUP(Barèmes!$D441,Listes!$A$43:$E$49,4,FALSE))))))</f>
        <v/>
      </c>
      <c r="L441" s="91" t="str">
        <f>IF($G441="","",IF($C441=Listes!$B$34,Listes!$I$31,IF($C441=Listes!$B$35,(VLOOKUP(Barèmes!$F441,Listes!$E$31:$F$36,2,FALSE)),IF($C441=Listes!$B$33,IF(Barèmes!$E441&lt;=Listes!$A$64,Barèmes!$E441*Listes!$A$65,IF(Barèmes!$E441&gt;Listes!$D$64,Barèmes!$E441*Listes!$D$65,((Barèmes!$E441*Listes!$B$65)+Listes!$C$65)))))))</f>
        <v/>
      </c>
      <c r="M441" s="92" t="str">
        <f t="shared" si="13"/>
        <v/>
      </c>
      <c r="N441" s="164"/>
    </row>
    <row r="442" spans="1:14" ht="20.100000000000001" customHeight="1" x14ac:dyDescent="0.25">
      <c r="A442" s="38">
        <v>437</v>
      </c>
      <c r="B442" s="135"/>
      <c r="C442" s="135"/>
      <c r="D442" s="135"/>
      <c r="E442" s="135"/>
      <c r="F442" s="135"/>
      <c r="G442" s="111" t="str">
        <f>IF(C442="","",IF(C442="","",(VLOOKUP(C442,Listes!$B$31:$C$35,2,FALSE))))</f>
        <v/>
      </c>
      <c r="H442" s="135" t="str">
        <f t="shared" si="12"/>
        <v/>
      </c>
      <c r="I442" s="92" t="str">
        <f>IF(G442="","",IF(G442="","",(VLOOKUP(G442,Listes!$C$31:$D$35,2,FALSE))))</f>
        <v/>
      </c>
      <c r="J442" s="91" t="str">
        <f>IF($G442="","",IF($C442=Listes!$B$32,IF(Barèmes!$E442&lt;=Listes!$B$53,(Barèmes!$E442*(VLOOKUP(Barèmes!$D442,Listes!$A$54:$E$60,2,FALSE))),IF(Barèmes!$E442&gt;Listes!$E$53,(Barèmes!$E442*(VLOOKUP(Barèmes!$D442,Listes!$A$54:$E$60,5,FALSE))),(Barèmes!$E442*(VLOOKUP(Barèmes!$D442,Listes!$A$54:$E$60,3,FALSE)))+(VLOOKUP(Barèmes!$D442,Listes!$A$54:$E$60,4,FALSE))))))</f>
        <v/>
      </c>
      <c r="K442" s="91" t="str">
        <f>IF($G442="","",IF($C442=Listes!$B$31,IF(Barèmes!$E442&lt;=Listes!$B$42,(Barèmes!$E442*(VLOOKUP(Barèmes!$D442,Listes!$A$43:$E$49,2,FALSE))),IF(Barèmes!$E442&gt;Listes!$D$42,(Barèmes!$E442*(VLOOKUP(Barèmes!$D442,Listes!$A$43:$E$49,5,FALSE))),(Barèmes!$E442*(VLOOKUP(Barèmes!$D442,Listes!$A$43:$E$49,3,FALSE)))+(VLOOKUP(Barèmes!$D442,Listes!$A$43:$E$49,4,FALSE))))))</f>
        <v/>
      </c>
      <c r="L442" s="91" t="str">
        <f>IF($G442="","",IF($C442=Listes!$B$34,Listes!$I$31,IF($C442=Listes!$B$35,(VLOOKUP(Barèmes!$F442,Listes!$E$31:$F$36,2,FALSE)),IF($C442=Listes!$B$33,IF(Barèmes!$E442&lt;=Listes!$A$64,Barèmes!$E442*Listes!$A$65,IF(Barèmes!$E442&gt;Listes!$D$64,Barèmes!$E442*Listes!$D$65,((Barèmes!$E442*Listes!$B$65)+Listes!$C$65)))))))</f>
        <v/>
      </c>
      <c r="M442" s="92" t="str">
        <f t="shared" si="13"/>
        <v/>
      </c>
      <c r="N442" s="164"/>
    </row>
    <row r="443" spans="1:14" ht="20.100000000000001" customHeight="1" x14ac:dyDescent="0.25">
      <c r="A443" s="38">
        <v>438</v>
      </c>
      <c r="B443" s="135"/>
      <c r="C443" s="135"/>
      <c r="D443" s="135"/>
      <c r="E443" s="135"/>
      <c r="F443" s="135"/>
      <c r="G443" s="111" t="str">
        <f>IF(C443="","",IF(C443="","",(VLOOKUP(C443,Listes!$B$31:$C$35,2,FALSE))))</f>
        <v/>
      </c>
      <c r="H443" s="135" t="str">
        <f t="shared" si="12"/>
        <v/>
      </c>
      <c r="I443" s="92" t="str">
        <f>IF(G443="","",IF(G443="","",(VLOOKUP(G443,Listes!$C$31:$D$35,2,FALSE))))</f>
        <v/>
      </c>
      <c r="J443" s="91" t="str">
        <f>IF($G443="","",IF($C443=Listes!$B$32,IF(Barèmes!$E443&lt;=Listes!$B$53,(Barèmes!$E443*(VLOOKUP(Barèmes!$D443,Listes!$A$54:$E$60,2,FALSE))),IF(Barèmes!$E443&gt;Listes!$E$53,(Barèmes!$E443*(VLOOKUP(Barèmes!$D443,Listes!$A$54:$E$60,5,FALSE))),(Barèmes!$E443*(VLOOKUP(Barèmes!$D443,Listes!$A$54:$E$60,3,FALSE)))+(VLOOKUP(Barèmes!$D443,Listes!$A$54:$E$60,4,FALSE))))))</f>
        <v/>
      </c>
      <c r="K443" s="91" t="str">
        <f>IF($G443="","",IF($C443=Listes!$B$31,IF(Barèmes!$E443&lt;=Listes!$B$42,(Barèmes!$E443*(VLOOKUP(Barèmes!$D443,Listes!$A$43:$E$49,2,FALSE))),IF(Barèmes!$E443&gt;Listes!$D$42,(Barèmes!$E443*(VLOOKUP(Barèmes!$D443,Listes!$A$43:$E$49,5,FALSE))),(Barèmes!$E443*(VLOOKUP(Barèmes!$D443,Listes!$A$43:$E$49,3,FALSE)))+(VLOOKUP(Barèmes!$D443,Listes!$A$43:$E$49,4,FALSE))))))</f>
        <v/>
      </c>
      <c r="L443" s="91" t="str">
        <f>IF($G443="","",IF($C443=Listes!$B$34,Listes!$I$31,IF($C443=Listes!$B$35,(VLOOKUP(Barèmes!$F443,Listes!$E$31:$F$36,2,FALSE)),IF($C443=Listes!$B$33,IF(Barèmes!$E443&lt;=Listes!$A$64,Barèmes!$E443*Listes!$A$65,IF(Barèmes!$E443&gt;Listes!$D$64,Barèmes!$E443*Listes!$D$65,((Barèmes!$E443*Listes!$B$65)+Listes!$C$65)))))))</f>
        <v/>
      </c>
      <c r="M443" s="92" t="str">
        <f t="shared" si="13"/>
        <v/>
      </c>
      <c r="N443" s="164"/>
    </row>
    <row r="444" spans="1:14" ht="20.100000000000001" customHeight="1" x14ac:dyDescent="0.25">
      <c r="A444" s="38">
        <v>439</v>
      </c>
      <c r="B444" s="135"/>
      <c r="C444" s="135"/>
      <c r="D444" s="135"/>
      <c r="E444" s="135"/>
      <c r="F444" s="135"/>
      <c r="G444" s="111" t="str">
        <f>IF(C444="","",IF(C444="","",(VLOOKUP(C444,Listes!$B$31:$C$35,2,FALSE))))</f>
        <v/>
      </c>
      <c r="H444" s="135" t="str">
        <f t="shared" si="12"/>
        <v/>
      </c>
      <c r="I444" s="92" t="str">
        <f>IF(G444="","",IF(G444="","",(VLOOKUP(G444,Listes!$C$31:$D$35,2,FALSE))))</f>
        <v/>
      </c>
      <c r="J444" s="91" t="str">
        <f>IF($G444="","",IF($C444=Listes!$B$32,IF(Barèmes!$E444&lt;=Listes!$B$53,(Barèmes!$E444*(VLOOKUP(Barèmes!$D444,Listes!$A$54:$E$60,2,FALSE))),IF(Barèmes!$E444&gt;Listes!$E$53,(Barèmes!$E444*(VLOOKUP(Barèmes!$D444,Listes!$A$54:$E$60,5,FALSE))),(Barèmes!$E444*(VLOOKUP(Barèmes!$D444,Listes!$A$54:$E$60,3,FALSE)))+(VLOOKUP(Barèmes!$D444,Listes!$A$54:$E$60,4,FALSE))))))</f>
        <v/>
      </c>
      <c r="K444" s="91" t="str">
        <f>IF($G444="","",IF($C444=Listes!$B$31,IF(Barèmes!$E444&lt;=Listes!$B$42,(Barèmes!$E444*(VLOOKUP(Barèmes!$D444,Listes!$A$43:$E$49,2,FALSE))),IF(Barèmes!$E444&gt;Listes!$D$42,(Barèmes!$E444*(VLOOKUP(Barèmes!$D444,Listes!$A$43:$E$49,5,FALSE))),(Barèmes!$E444*(VLOOKUP(Barèmes!$D444,Listes!$A$43:$E$49,3,FALSE)))+(VLOOKUP(Barèmes!$D444,Listes!$A$43:$E$49,4,FALSE))))))</f>
        <v/>
      </c>
      <c r="L444" s="91" t="str">
        <f>IF($G444="","",IF($C444=Listes!$B$34,Listes!$I$31,IF($C444=Listes!$B$35,(VLOOKUP(Barèmes!$F444,Listes!$E$31:$F$36,2,FALSE)),IF($C444=Listes!$B$33,IF(Barèmes!$E444&lt;=Listes!$A$64,Barèmes!$E444*Listes!$A$65,IF(Barèmes!$E444&gt;Listes!$D$64,Barèmes!$E444*Listes!$D$65,((Barèmes!$E444*Listes!$B$65)+Listes!$C$65)))))))</f>
        <v/>
      </c>
      <c r="M444" s="92" t="str">
        <f t="shared" si="13"/>
        <v/>
      </c>
      <c r="N444" s="164"/>
    </row>
    <row r="445" spans="1:14" ht="20.100000000000001" customHeight="1" x14ac:dyDescent="0.25">
      <c r="A445" s="38">
        <v>440</v>
      </c>
      <c r="B445" s="135"/>
      <c r="C445" s="135"/>
      <c r="D445" s="135"/>
      <c r="E445" s="135"/>
      <c r="F445" s="135"/>
      <c r="G445" s="111" t="str">
        <f>IF(C445="","",IF(C445="","",(VLOOKUP(C445,Listes!$B$31:$C$35,2,FALSE))))</f>
        <v/>
      </c>
      <c r="H445" s="135" t="str">
        <f t="shared" si="12"/>
        <v/>
      </c>
      <c r="I445" s="92" t="str">
        <f>IF(G445="","",IF(G445="","",(VLOOKUP(G445,Listes!$C$31:$D$35,2,FALSE))))</f>
        <v/>
      </c>
      <c r="J445" s="91" t="str">
        <f>IF($G445="","",IF($C445=Listes!$B$32,IF(Barèmes!$E445&lt;=Listes!$B$53,(Barèmes!$E445*(VLOOKUP(Barèmes!$D445,Listes!$A$54:$E$60,2,FALSE))),IF(Barèmes!$E445&gt;Listes!$E$53,(Barèmes!$E445*(VLOOKUP(Barèmes!$D445,Listes!$A$54:$E$60,5,FALSE))),(Barèmes!$E445*(VLOOKUP(Barèmes!$D445,Listes!$A$54:$E$60,3,FALSE)))+(VLOOKUP(Barèmes!$D445,Listes!$A$54:$E$60,4,FALSE))))))</f>
        <v/>
      </c>
      <c r="K445" s="91" t="str">
        <f>IF($G445="","",IF($C445=Listes!$B$31,IF(Barèmes!$E445&lt;=Listes!$B$42,(Barèmes!$E445*(VLOOKUP(Barèmes!$D445,Listes!$A$43:$E$49,2,FALSE))),IF(Barèmes!$E445&gt;Listes!$D$42,(Barèmes!$E445*(VLOOKUP(Barèmes!$D445,Listes!$A$43:$E$49,5,FALSE))),(Barèmes!$E445*(VLOOKUP(Barèmes!$D445,Listes!$A$43:$E$49,3,FALSE)))+(VLOOKUP(Barèmes!$D445,Listes!$A$43:$E$49,4,FALSE))))))</f>
        <v/>
      </c>
      <c r="L445" s="91" t="str">
        <f>IF($G445="","",IF($C445=Listes!$B$34,Listes!$I$31,IF($C445=Listes!$B$35,(VLOOKUP(Barèmes!$F445,Listes!$E$31:$F$36,2,FALSE)),IF($C445=Listes!$B$33,IF(Barèmes!$E445&lt;=Listes!$A$64,Barèmes!$E445*Listes!$A$65,IF(Barèmes!$E445&gt;Listes!$D$64,Barèmes!$E445*Listes!$D$65,((Barèmes!$E445*Listes!$B$65)+Listes!$C$65)))))))</f>
        <v/>
      </c>
      <c r="M445" s="92" t="str">
        <f t="shared" si="13"/>
        <v/>
      </c>
      <c r="N445" s="164"/>
    </row>
    <row r="446" spans="1:14" ht="20.100000000000001" customHeight="1" x14ac:dyDescent="0.25">
      <c r="A446" s="38">
        <v>441</v>
      </c>
      <c r="B446" s="135"/>
      <c r="C446" s="135"/>
      <c r="D446" s="135"/>
      <c r="E446" s="135"/>
      <c r="F446" s="135"/>
      <c r="G446" s="111" t="str">
        <f>IF(C446="","",IF(C446="","",(VLOOKUP(C446,Listes!$B$31:$C$35,2,FALSE))))</f>
        <v/>
      </c>
      <c r="H446" s="135" t="str">
        <f t="shared" si="12"/>
        <v/>
      </c>
      <c r="I446" s="92" t="str">
        <f>IF(G446="","",IF(G446="","",(VLOOKUP(G446,Listes!$C$31:$D$35,2,FALSE))))</f>
        <v/>
      </c>
      <c r="J446" s="91" t="str">
        <f>IF($G446="","",IF($C446=Listes!$B$32,IF(Barèmes!$E446&lt;=Listes!$B$53,(Barèmes!$E446*(VLOOKUP(Barèmes!$D446,Listes!$A$54:$E$60,2,FALSE))),IF(Barèmes!$E446&gt;Listes!$E$53,(Barèmes!$E446*(VLOOKUP(Barèmes!$D446,Listes!$A$54:$E$60,5,FALSE))),(Barèmes!$E446*(VLOOKUP(Barèmes!$D446,Listes!$A$54:$E$60,3,FALSE)))+(VLOOKUP(Barèmes!$D446,Listes!$A$54:$E$60,4,FALSE))))))</f>
        <v/>
      </c>
      <c r="K446" s="91" t="str">
        <f>IF($G446="","",IF($C446=Listes!$B$31,IF(Barèmes!$E446&lt;=Listes!$B$42,(Barèmes!$E446*(VLOOKUP(Barèmes!$D446,Listes!$A$43:$E$49,2,FALSE))),IF(Barèmes!$E446&gt;Listes!$D$42,(Barèmes!$E446*(VLOOKUP(Barèmes!$D446,Listes!$A$43:$E$49,5,FALSE))),(Barèmes!$E446*(VLOOKUP(Barèmes!$D446,Listes!$A$43:$E$49,3,FALSE)))+(VLOOKUP(Barèmes!$D446,Listes!$A$43:$E$49,4,FALSE))))))</f>
        <v/>
      </c>
      <c r="L446" s="91" t="str">
        <f>IF($G446="","",IF($C446=Listes!$B$34,Listes!$I$31,IF($C446=Listes!$B$35,(VLOOKUP(Barèmes!$F446,Listes!$E$31:$F$36,2,FALSE)),IF($C446=Listes!$B$33,IF(Barèmes!$E446&lt;=Listes!$A$64,Barèmes!$E446*Listes!$A$65,IF(Barèmes!$E446&gt;Listes!$D$64,Barèmes!$E446*Listes!$D$65,((Barèmes!$E446*Listes!$B$65)+Listes!$C$65)))))))</f>
        <v/>
      </c>
      <c r="M446" s="92" t="str">
        <f t="shared" si="13"/>
        <v/>
      </c>
      <c r="N446" s="164"/>
    </row>
    <row r="447" spans="1:14" ht="20.100000000000001" customHeight="1" x14ac:dyDescent="0.25">
      <c r="A447" s="38">
        <v>442</v>
      </c>
      <c r="B447" s="135"/>
      <c r="C447" s="135"/>
      <c r="D447" s="135"/>
      <c r="E447" s="135"/>
      <c r="F447" s="135"/>
      <c r="G447" s="111" t="str">
        <f>IF(C447="","",IF(C447="","",(VLOOKUP(C447,Listes!$B$31:$C$35,2,FALSE))))</f>
        <v/>
      </c>
      <c r="H447" s="135" t="str">
        <f t="shared" si="12"/>
        <v/>
      </c>
      <c r="I447" s="92" t="str">
        <f>IF(G447="","",IF(G447="","",(VLOOKUP(G447,Listes!$C$31:$D$35,2,FALSE))))</f>
        <v/>
      </c>
      <c r="J447" s="91" t="str">
        <f>IF($G447="","",IF($C447=Listes!$B$32,IF(Barèmes!$E447&lt;=Listes!$B$53,(Barèmes!$E447*(VLOOKUP(Barèmes!$D447,Listes!$A$54:$E$60,2,FALSE))),IF(Barèmes!$E447&gt;Listes!$E$53,(Barèmes!$E447*(VLOOKUP(Barèmes!$D447,Listes!$A$54:$E$60,5,FALSE))),(Barèmes!$E447*(VLOOKUP(Barèmes!$D447,Listes!$A$54:$E$60,3,FALSE)))+(VLOOKUP(Barèmes!$D447,Listes!$A$54:$E$60,4,FALSE))))))</f>
        <v/>
      </c>
      <c r="K447" s="91" t="str">
        <f>IF($G447="","",IF($C447=Listes!$B$31,IF(Barèmes!$E447&lt;=Listes!$B$42,(Barèmes!$E447*(VLOOKUP(Barèmes!$D447,Listes!$A$43:$E$49,2,FALSE))),IF(Barèmes!$E447&gt;Listes!$D$42,(Barèmes!$E447*(VLOOKUP(Barèmes!$D447,Listes!$A$43:$E$49,5,FALSE))),(Barèmes!$E447*(VLOOKUP(Barèmes!$D447,Listes!$A$43:$E$49,3,FALSE)))+(VLOOKUP(Barèmes!$D447,Listes!$A$43:$E$49,4,FALSE))))))</f>
        <v/>
      </c>
      <c r="L447" s="91" t="str">
        <f>IF($G447="","",IF($C447=Listes!$B$34,Listes!$I$31,IF($C447=Listes!$B$35,(VLOOKUP(Barèmes!$F447,Listes!$E$31:$F$36,2,FALSE)),IF($C447=Listes!$B$33,IF(Barèmes!$E447&lt;=Listes!$A$64,Barèmes!$E447*Listes!$A$65,IF(Barèmes!$E447&gt;Listes!$D$64,Barèmes!$E447*Listes!$D$65,((Barèmes!$E447*Listes!$B$65)+Listes!$C$65)))))))</f>
        <v/>
      </c>
      <c r="M447" s="92" t="str">
        <f t="shared" si="13"/>
        <v/>
      </c>
      <c r="N447" s="164"/>
    </row>
    <row r="448" spans="1:14" ht="20.100000000000001" customHeight="1" x14ac:dyDescent="0.25">
      <c r="A448" s="38">
        <v>443</v>
      </c>
      <c r="B448" s="135"/>
      <c r="C448" s="135"/>
      <c r="D448" s="135"/>
      <c r="E448" s="135"/>
      <c r="F448" s="135"/>
      <c r="G448" s="111" t="str">
        <f>IF(C448="","",IF(C448="","",(VLOOKUP(C448,Listes!$B$31:$C$35,2,FALSE))))</f>
        <v/>
      </c>
      <c r="H448" s="135" t="str">
        <f t="shared" si="12"/>
        <v/>
      </c>
      <c r="I448" s="92" t="str">
        <f>IF(G448="","",IF(G448="","",(VLOOKUP(G448,Listes!$C$31:$D$35,2,FALSE))))</f>
        <v/>
      </c>
      <c r="J448" s="91" t="str">
        <f>IF($G448="","",IF($C448=Listes!$B$32,IF(Barèmes!$E448&lt;=Listes!$B$53,(Barèmes!$E448*(VLOOKUP(Barèmes!$D448,Listes!$A$54:$E$60,2,FALSE))),IF(Barèmes!$E448&gt;Listes!$E$53,(Barèmes!$E448*(VLOOKUP(Barèmes!$D448,Listes!$A$54:$E$60,5,FALSE))),(Barèmes!$E448*(VLOOKUP(Barèmes!$D448,Listes!$A$54:$E$60,3,FALSE)))+(VLOOKUP(Barèmes!$D448,Listes!$A$54:$E$60,4,FALSE))))))</f>
        <v/>
      </c>
      <c r="K448" s="91" t="str">
        <f>IF($G448="","",IF($C448=Listes!$B$31,IF(Barèmes!$E448&lt;=Listes!$B$42,(Barèmes!$E448*(VLOOKUP(Barèmes!$D448,Listes!$A$43:$E$49,2,FALSE))),IF(Barèmes!$E448&gt;Listes!$D$42,(Barèmes!$E448*(VLOOKUP(Barèmes!$D448,Listes!$A$43:$E$49,5,FALSE))),(Barèmes!$E448*(VLOOKUP(Barèmes!$D448,Listes!$A$43:$E$49,3,FALSE)))+(VLOOKUP(Barèmes!$D448,Listes!$A$43:$E$49,4,FALSE))))))</f>
        <v/>
      </c>
      <c r="L448" s="91" t="str">
        <f>IF($G448="","",IF($C448=Listes!$B$34,Listes!$I$31,IF($C448=Listes!$B$35,(VLOOKUP(Barèmes!$F448,Listes!$E$31:$F$36,2,FALSE)),IF($C448=Listes!$B$33,IF(Barèmes!$E448&lt;=Listes!$A$64,Barèmes!$E448*Listes!$A$65,IF(Barèmes!$E448&gt;Listes!$D$64,Barèmes!$E448*Listes!$D$65,((Barèmes!$E448*Listes!$B$65)+Listes!$C$65)))))))</f>
        <v/>
      </c>
      <c r="M448" s="92" t="str">
        <f t="shared" si="13"/>
        <v/>
      </c>
      <c r="N448" s="164"/>
    </row>
    <row r="449" spans="1:14" ht="20.100000000000001" customHeight="1" x14ac:dyDescent="0.25">
      <c r="A449" s="38">
        <v>444</v>
      </c>
      <c r="B449" s="135"/>
      <c r="C449" s="135"/>
      <c r="D449" s="135"/>
      <c r="E449" s="135"/>
      <c r="F449" s="135"/>
      <c r="G449" s="111" t="str">
        <f>IF(C449="","",IF(C449="","",(VLOOKUP(C449,Listes!$B$31:$C$35,2,FALSE))))</f>
        <v/>
      </c>
      <c r="H449" s="135" t="str">
        <f t="shared" si="12"/>
        <v/>
      </c>
      <c r="I449" s="92" t="str">
        <f>IF(G449="","",IF(G449="","",(VLOOKUP(G449,Listes!$C$31:$D$35,2,FALSE))))</f>
        <v/>
      </c>
      <c r="J449" s="91" t="str">
        <f>IF($G449="","",IF($C449=Listes!$B$32,IF(Barèmes!$E449&lt;=Listes!$B$53,(Barèmes!$E449*(VLOOKUP(Barèmes!$D449,Listes!$A$54:$E$60,2,FALSE))),IF(Barèmes!$E449&gt;Listes!$E$53,(Barèmes!$E449*(VLOOKUP(Barèmes!$D449,Listes!$A$54:$E$60,5,FALSE))),(Barèmes!$E449*(VLOOKUP(Barèmes!$D449,Listes!$A$54:$E$60,3,FALSE)))+(VLOOKUP(Barèmes!$D449,Listes!$A$54:$E$60,4,FALSE))))))</f>
        <v/>
      </c>
      <c r="K449" s="91" t="str">
        <f>IF($G449="","",IF($C449=Listes!$B$31,IF(Barèmes!$E449&lt;=Listes!$B$42,(Barèmes!$E449*(VLOOKUP(Barèmes!$D449,Listes!$A$43:$E$49,2,FALSE))),IF(Barèmes!$E449&gt;Listes!$D$42,(Barèmes!$E449*(VLOOKUP(Barèmes!$D449,Listes!$A$43:$E$49,5,FALSE))),(Barèmes!$E449*(VLOOKUP(Barèmes!$D449,Listes!$A$43:$E$49,3,FALSE)))+(VLOOKUP(Barèmes!$D449,Listes!$A$43:$E$49,4,FALSE))))))</f>
        <v/>
      </c>
      <c r="L449" s="91" t="str">
        <f>IF($G449="","",IF($C449=Listes!$B$34,Listes!$I$31,IF($C449=Listes!$B$35,(VLOOKUP(Barèmes!$F449,Listes!$E$31:$F$36,2,FALSE)),IF($C449=Listes!$B$33,IF(Barèmes!$E449&lt;=Listes!$A$64,Barèmes!$E449*Listes!$A$65,IF(Barèmes!$E449&gt;Listes!$D$64,Barèmes!$E449*Listes!$D$65,((Barèmes!$E449*Listes!$B$65)+Listes!$C$65)))))))</f>
        <v/>
      </c>
      <c r="M449" s="92" t="str">
        <f t="shared" si="13"/>
        <v/>
      </c>
      <c r="N449" s="164"/>
    </row>
    <row r="450" spans="1:14" ht="20.100000000000001" customHeight="1" x14ac:dyDescent="0.25">
      <c r="A450" s="38">
        <v>445</v>
      </c>
      <c r="B450" s="135"/>
      <c r="C450" s="135"/>
      <c r="D450" s="135"/>
      <c r="E450" s="135"/>
      <c r="F450" s="135"/>
      <c r="G450" s="111" t="str">
        <f>IF(C450="","",IF(C450="","",(VLOOKUP(C450,Listes!$B$31:$C$35,2,FALSE))))</f>
        <v/>
      </c>
      <c r="H450" s="135" t="str">
        <f t="shared" si="12"/>
        <v/>
      </c>
      <c r="I450" s="92" t="str">
        <f>IF(G450="","",IF(G450="","",(VLOOKUP(G450,Listes!$C$31:$D$35,2,FALSE))))</f>
        <v/>
      </c>
      <c r="J450" s="91" t="str">
        <f>IF($G450="","",IF($C450=Listes!$B$32,IF(Barèmes!$E450&lt;=Listes!$B$53,(Barèmes!$E450*(VLOOKUP(Barèmes!$D450,Listes!$A$54:$E$60,2,FALSE))),IF(Barèmes!$E450&gt;Listes!$E$53,(Barèmes!$E450*(VLOOKUP(Barèmes!$D450,Listes!$A$54:$E$60,5,FALSE))),(Barèmes!$E450*(VLOOKUP(Barèmes!$D450,Listes!$A$54:$E$60,3,FALSE)))+(VLOOKUP(Barèmes!$D450,Listes!$A$54:$E$60,4,FALSE))))))</f>
        <v/>
      </c>
      <c r="K450" s="91" t="str">
        <f>IF($G450="","",IF($C450=Listes!$B$31,IF(Barèmes!$E450&lt;=Listes!$B$42,(Barèmes!$E450*(VLOOKUP(Barèmes!$D450,Listes!$A$43:$E$49,2,FALSE))),IF(Barèmes!$E450&gt;Listes!$D$42,(Barèmes!$E450*(VLOOKUP(Barèmes!$D450,Listes!$A$43:$E$49,5,FALSE))),(Barèmes!$E450*(VLOOKUP(Barèmes!$D450,Listes!$A$43:$E$49,3,FALSE)))+(VLOOKUP(Barèmes!$D450,Listes!$A$43:$E$49,4,FALSE))))))</f>
        <v/>
      </c>
      <c r="L450" s="91" t="str">
        <f>IF($G450="","",IF($C450=Listes!$B$34,Listes!$I$31,IF($C450=Listes!$B$35,(VLOOKUP(Barèmes!$F450,Listes!$E$31:$F$36,2,FALSE)),IF($C450=Listes!$B$33,IF(Barèmes!$E450&lt;=Listes!$A$64,Barèmes!$E450*Listes!$A$65,IF(Barèmes!$E450&gt;Listes!$D$64,Barèmes!$E450*Listes!$D$65,((Barèmes!$E450*Listes!$B$65)+Listes!$C$65)))))))</f>
        <v/>
      </c>
      <c r="M450" s="92" t="str">
        <f t="shared" si="13"/>
        <v/>
      </c>
      <c r="N450" s="164"/>
    </row>
    <row r="451" spans="1:14" ht="20.100000000000001" customHeight="1" x14ac:dyDescent="0.25">
      <c r="A451" s="38">
        <v>446</v>
      </c>
      <c r="B451" s="135"/>
      <c r="C451" s="135"/>
      <c r="D451" s="135"/>
      <c r="E451" s="135"/>
      <c r="F451" s="135"/>
      <c r="G451" s="111" t="str">
        <f>IF(C451="","",IF(C451="","",(VLOOKUP(C451,Listes!$B$31:$C$35,2,FALSE))))</f>
        <v/>
      </c>
      <c r="H451" s="135" t="str">
        <f t="shared" si="12"/>
        <v/>
      </c>
      <c r="I451" s="92" t="str">
        <f>IF(G451="","",IF(G451="","",(VLOOKUP(G451,Listes!$C$31:$D$35,2,FALSE))))</f>
        <v/>
      </c>
      <c r="J451" s="91" t="str">
        <f>IF($G451="","",IF($C451=Listes!$B$32,IF(Barèmes!$E451&lt;=Listes!$B$53,(Barèmes!$E451*(VLOOKUP(Barèmes!$D451,Listes!$A$54:$E$60,2,FALSE))),IF(Barèmes!$E451&gt;Listes!$E$53,(Barèmes!$E451*(VLOOKUP(Barèmes!$D451,Listes!$A$54:$E$60,5,FALSE))),(Barèmes!$E451*(VLOOKUP(Barèmes!$D451,Listes!$A$54:$E$60,3,FALSE)))+(VLOOKUP(Barèmes!$D451,Listes!$A$54:$E$60,4,FALSE))))))</f>
        <v/>
      </c>
      <c r="K451" s="91" t="str">
        <f>IF($G451="","",IF($C451=Listes!$B$31,IF(Barèmes!$E451&lt;=Listes!$B$42,(Barèmes!$E451*(VLOOKUP(Barèmes!$D451,Listes!$A$43:$E$49,2,FALSE))),IF(Barèmes!$E451&gt;Listes!$D$42,(Barèmes!$E451*(VLOOKUP(Barèmes!$D451,Listes!$A$43:$E$49,5,FALSE))),(Barèmes!$E451*(VLOOKUP(Barèmes!$D451,Listes!$A$43:$E$49,3,FALSE)))+(VLOOKUP(Barèmes!$D451,Listes!$A$43:$E$49,4,FALSE))))))</f>
        <v/>
      </c>
      <c r="L451" s="91" t="str">
        <f>IF($G451="","",IF($C451=Listes!$B$34,Listes!$I$31,IF($C451=Listes!$B$35,(VLOOKUP(Barèmes!$F451,Listes!$E$31:$F$36,2,FALSE)),IF($C451=Listes!$B$33,IF(Barèmes!$E451&lt;=Listes!$A$64,Barèmes!$E451*Listes!$A$65,IF(Barèmes!$E451&gt;Listes!$D$64,Barèmes!$E451*Listes!$D$65,((Barèmes!$E451*Listes!$B$65)+Listes!$C$65)))))))</f>
        <v/>
      </c>
      <c r="M451" s="92" t="str">
        <f t="shared" si="13"/>
        <v/>
      </c>
      <c r="N451" s="164"/>
    </row>
    <row r="452" spans="1:14" ht="20.100000000000001" customHeight="1" x14ac:dyDescent="0.25">
      <c r="A452" s="38">
        <v>447</v>
      </c>
      <c r="B452" s="135"/>
      <c r="C452" s="135"/>
      <c r="D452" s="135"/>
      <c r="E452" s="135"/>
      <c r="F452" s="135"/>
      <c r="G452" s="111" t="str">
        <f>IF(C452="","",IF(C452="","",(VLOOKUP(C452,Listes!$B$31:$C$35,2,FALSE))))</f>
        <v/>
      </c>
      <c r="H452" s="135" t="str">
        <f t="shared" si="12"/>
        <v/>
      </c>
      <c r="I452" s="92" t="str">
        <f>IF(G452="","",IF(G452="","",(VLOOKUP(G452,Listes!$C$31:$D$35,2,FALSE))))</f>
        <v/>
      </c>
      <c r="J452" s="91" t="str">
        <f>IF($G452="","",IF($C452=Listes!$B$32,IF(Barèmes!$E452&lt;=Listes!$B$53,(Barèmes!$E452*(VLOOKUP(Barèmes!$D452,Listes!$A$54:$E$60,2,FALSE))),IF(Barèmes!$E452&gt;Listes!$E$53,(Barèmes!$E452*(VLOOKUP(Barèmes!$D452,Listes!$A$54:$E$60,5,FALSE))),(Barèmes!$E452*(VLOOKUP(Barèmes!$D452,Listes!$A$54:$E$60,3,FALSE)))+(VLOOKUP(Barèmes!$D452,Listes!$A$54:$E$60,4,FALSE))))))</f>
        <v/>
      </c>
      <c r="K452" s="91" t="str">
        <f>IF($G452="","",IF($C452=Listes!$B$31,IF(Barèmes!$E452&lt;=Listes!$B$42,(Barèmes!$E452*(VLOOKUP(Barèmes!$D452,Listes!$A$43:$E$49,2,FALSE))),IF(Barèmes!$E452&gt;Listes!$D$42,(Barèmes!$E452*(VLOOKUP(Barèmes!$D452,Listes!$A$43:$E$49,5,FALSE))),(Barèmes!$E452*(VLOOKUP(Barèmes!$D452,Listes!$A$43:$E$49,3,FALSE)))+(VLOOKUP(Barèmes!$D452,Listes!$A$43:$E$49,4,FALSE))))))</f>
        <v/>
      </c>
      <c r="L452" s="91" t="str">
        <f>IF($G452="","",IF($C452=Listes!$B$34,Listes!$I$31,IF($C452=Listes!$B$35,(VLOOKUP(Barèmes!$F452,Listes!$E$31:$F$36,2,FALSE)),IF($C452=Listes!$B$33,IF(Barèmes!$E452&lt;=Listes!$A$64,Barèmes!$E452*Listes!$A$65,IF(Barèmes!$E452&gt;Listes!$D$64,Barèmes!$E452*Listes!$D$65,((Barèmes!$E452*Listes!$B$65)+Listes!$C$65)))))))</f>
        <v/>
      </c>
      <c r="M452" s="92" t="str">
        <f t="shared" si="13"/>
        <v/>
      </c>
      <c r="N452" s="164"/>
    </row>
    <row r="453" spans="1:14" ht="20.100000000000001" customHeight="1" x14ac:dyDescent="0.25">
      <c r="A453" s="38">
        <v>448</v>
      </c>
      <c r="B453" s="135"/>
      <c r="C453" s="135"/>
      <c r="D453" s="135"/>
      <c r="E453" s="135"/>
      <c r="F453" s="135"/>
      <c r="G453" s="111" t="str">
        <f>IF(C453="","",IF(C453="","",(VLOOKUP(C453,Listes!$B$31:$C$35,2,FALSE))))</f>
        <v/>
      </c>
      <c r="H453" s="135" t="str">
        <f t="shared" si="12"/>
        <v/>
      </c>
      <c r="I453" s="92" t="str">
        <f>IF(G453="","",IF(G453="","",(VLOOKUP(G453,Listes!$C$31:$D$35,2,FALSE))))</f>
        <v/>
      </c>
      <c r="J453" s="91" t="str">
        <f>IF($G453="","",IF($C453=Listes!$B$32,IF(Barèmes!$E453&lt;=Listes!$B$53,(Barèmes!$E453*(VLOOKUP(Barèmes!$D453,Listes!$A$54:$E$60,2,FALSE))),IF(Barèmes!$E453&gt;Listes!$E$53,(Barèmes!$E453*(VLOOKUP(Barèmes!$D453,Listes!$A$54:$E$60,5,FALSE))),(Barèmes!$E453*(VLOOKUP(Barèmes!$D453,Listes!$A$54:$E$60,3,FALSE)))+(VLOOKUP(Barèmes!$D453,Listes!$A$54:$E$60,4,FALSE))))))</f>
        <v/>
      </c>
      <c r="K453" s="91" t="str">
        <f>IF($G453="","",IF($C453=Listes!$B$31,IF(Barèmes!$E453&lt;=Listes!$B$42,(Barèmes!$E453*(VLOOKUP(Barèmes!$D453,Listes!$A$43:$E$49,2,FALSE))),IF(Barèmes!$E453&gt;Listes!$D$42,(Barèmes!$E453*(VLOOKUP(Barèmes!$D453,Listes!$A$43:$E$49,5,FALSE))),(Barèmes!$E453*(VLOOKUP(Barèmes!$D453,Listes!$A$43:$E$49,3,FALSE)))+(VLOOKUP(Barèmes!$D453,Listes!$A$43:$E$49,4,FALSE))))))</f>
        <v/>
      </c>
      <c r="L453" s="91" t="str">
        <f>IF($G453="","",IF($C453=Listes!$B$34,Listes!$I$31,IF($C453=Listes!$B$35,(VLOOKUP(Barèmes!$F453,Listes!$E$31:$F$36,2,FALSE)),IF($C453=Listes!$B$33,IF(Barèmes!$E453&lt;=Listes!$A$64,Barèmes!$E453*Listes!$A$65,IF(Barèmes!$E453&gt;Listes!$D$64,Barèmes!$E453*Listes!$D$65,((Barèmes!$E453*Listes!$B$65)+Listes!$C$65)))))))</f>
        <v/>
      </c>
      <c r="M453" s="92" t="str">
        <f t="shared" si="13"/>
        <v/>
      </c>
      <c r="N453" s="164"/>
    </row>
    <row r="454" spans="1:14" ht="20.100000000000001" customHeight="1" x14ac:dyDescent="0.25">
      <c r="A454" s="38">
        <v>449</v>
      </c>
      <c r="B454" s="135"/>
      <c r="C454" s="135"/>
      <c r="D454" s="135"/>
      <c r="E454" s="135"/>
      <c r="F454" s="135"/>
      <c r="G454" s="111" t="str">
        <f>IF(C454="","",IF(C454="","",(VLOOKUP(C454,Listes!$B$31:$C$35,2,FALSE))))</f>
        <v/>
      </c>
      <c r="H454" s="135" t="str">
        <f t="shared" si="12"/>
        <v/>
      </c>
      <c r="I454" s="92" t="str">
        <f>IF(G454="","",IF(G454="","",(VLOOKUP(G454,Listes!$C$31:$D$35,2,FALSE))))</f>
        <v/>
      </c>
      <c r="J454" s="91" t="str">
        <f>IF($G454="","",IF($C454=Listes!$B$32,IF(Barèmes!$E454&lt;=Listes!$B$53,(Barèmes!$E454*(VLOOKUP(Barèmes!$D454,Listes!$A$54:$E$60,2,FALSE))),IF(Barèmes!$E454&gt;Listes!$E$53,(Barèmes!$E454*(VLOOKUP(Barèmes!$D454,Listes!$A$54:$E$60,5,FALSE))),(Barèmes!$E454*(VLOOKUP(Barèmes!$D454,Listes!$A$54:$E$60,3,FALSE)))+(VLOOKUP(Barèmes!$D454,Listes!$A$54:$E$60,4,FALSE))))))</f>
        <v/>
      </c>
      <c r="K454" s="91" t="str">
        <f>IF($G454="","",IF($C454=Listes!$B$31,IF(Barèmes!$E454&lt;=Listes!$B$42,(Barèmes!$E454*(VLOOKUP(Barèmes!$D454,Listes!$A$43:$E$49,2,FALSE))),IF(Barèmes!$E454&gt;Listes!$D$42,(Barèmes!$E454*(VLOOKUP(Barèmes!$D454,Listes!$A$43:$E$49,5,FALSE))),(Barèmes!$E454*(VLOOKUP(Barèmes!$D454,Listes!$A$43:$E$49,3,FALSE)))+(VLOOKUP(Barèmes!$D454,Listes!$A$43:$E$49,4,FALSE))))))</f>
        <v/>
      </c>
      <c r="L454" s="91" t="str">
        <f>IF($G454="","",IF($C454=Listes!$B$34,Listes!$I$31,IF($C454=Listes!$B$35,(VLOOKUP(Barèmes!$F454,Listes!$E$31:$F$36,2,FALSE)),IF($C454=Listes!$B$33,IF(Barèmes!$E454&lt;=Listes!$A$64,Barèmes!$E454*Listes!$A$65,IF(Barèmes!$E454&gt;Listes!$D$64,Barèmes!$E454*Listes!$D$65,((Barèmes!$E454*Listes!$B$65)+Listes!$C$65)))))))</f>
        <v/>
      </c>
      <c r="M454" s="92" t="str">
        <f t="shared" si="13"/>
        <v/>
      </c>
      <c r="N454" s="164"/>
    </row>
    <row r="455" spans="1:14" ht="20.100000000000001" customHeight="1" x14ac:dyDescent="0.25">
      <c r="A455" s="38">
        <v>450</v>
      </c>
      <c r="B455" s="135"/>
      <c r="C455" s="135"/>
      <c r="D455" s="135"/>
      <c r="E455" s="135"/>
      <c r="F455" s="135"/>
      <c r="G455" s="111" t="str">
        <f>IF(C455="","",IF(C455="","",(VLOOKUP(C455,Listes!$B$31:$C$35,2,FALSE))))</f>
        <v/>
      </c>
      <c r="H455" s="135" t="str">
        <f t="shared" ref="H455:H505" si="14">IF(G455="Frais de déplacement (barèmes kilométriques) ",1,"")</f>
        <v/>
      </c>
      <c r="I455" s="92" t="str">
        <f>IF(G455="","",IF(G455="","",(VLOOKUP(G455,Listes!$C$31:$D$35,2,FALSE))))</f>
        <v/>
      </c>
      <c r="J455" s="91" t="str">
        <f>IF($G455="","",IF($C455=Listes!$B$32,IF(Barèmes!$E455&lt;=Listes!$B$53,(Barèmes!$E455*(VLOOKUP(Barèmes!$D455,Listes!$A$54:$E$60,2,FALSE))),IF(Barèmes!$E455&gt;Listes!$E$53,(Barèmes!$E455*(VLOOKUP(Barèmes!$D455,Listes!$A$54:$E$60,5,FALSE))),(Barèmes!$E455*(VLOOKUP(Barèmes!$D455,Listes!$A$54:$E$60,3,FALSE)))+(VLOOKUP(Barèmes!$D455,Listes!$A$54:$E$60,4,FALSE))))))</f>
        <v/>
      </c>
      <c r="K455" s="91" t="str">
        <f>IF($G455="","",IF($C455=Listes!$B$31,IF(Barèmes!$E455&lt;=Listes!$B$42,(Barèmes!$E455*(VLOOKUP(Barèmes!$D455,Listes!$A$43:$E$49,2,FALSE))),IF(Barèmes!$E455&gt;Listes!$D$42,(Barèmes!$E455*(VLOOKUP(Barèmes!$D455,Listes!$A$43:$E$49,5,FALSE))),(Barèmes!$E455*(VLOOKUP(Barèmes!$D455,Listes!$A$43:$E$49,3,FALSE)))+(VLOOKUP(Barèmes!$D455,Listes!$A$43:$E$49,4,FALSE))))))</f>
        <v/>
      </c>
      <c r="L455" s="91" t="str">
        <f>IF($G455="","",IF($C455=Listes!$B$34,Listes!$I$31,IF($C455=Listes!$B$35,(VLOOKUP(Barèmes!$F455,Listes!$E$31:$F$36,2,FALSE)),IF($C455=Listes!$B$33,IF(Barèmes!$E455&lt;=Listes!$A$64,Barèmes!$E455*Listes!$A$65,IF(Barèmes!$E455&gt;Listes!$D$64,Barèmes!$E455*Listes!$D$65,((Barèmes!$E455*Listes!$B$65)+Listes!$C$65)))))))</f>
        <v/>
      </c>
      <c r="M455" s="92" t="str">
        <f t="shared" ref="M455:M505" si="15">IF($H455="","",($L455+$K455+$J455)*$H455)</f>
        <v/>
      </c>
      <c r="N455" s="164"/>
    </row>
    <row r="456" spans="1:14" ht="20.100000000000001" customHeight="1" x14ac:dyDescent="0.25">
      <c r="A456" s="38">
        <v>451</v>
      </c>
      <c r="B456" s="135"/>
      <c r="C456" s="135"/>
      <c r="D456" s="135"/>
      <c r="E456" s="135"/>
      <c r="F456" s="135"/>
      <c r="G456" s="111" t="str">
        <f>IF(C456="","",IF(C456="","",(VLOOKUP(C456,Listes!$B$31:$C$35,2,FALSE))))</f>
        <v/>
      </c>
      <c r="H456" s="135" t="str">
        <f t="shared" si="14"/>
        <v/>
      </c>
      <c r="I456" s="92" t="str">
        <f>IF(G456="","",IF(G456="","",(VLOOKUP(G456,Listes!$C$31:$D$35,2,FALSE))))</f>
        <v/>
      </c>
      <c r="J456" s="91" t="str">
        <f>IF($G456="","",IF($C456=Listes!$B$32,IF(Barèmes!$E456&lt;=Listes!$B$53,(Barèmes!$E456*(VLOOKUP(Barèmes!$D456,Listes!$A$54:$E$60,2,FALSE))),IF(Barèmes!$E456&gt;Listes!$E$53,(Barèmes!$E456*(VLOOKUP(Barèmes!$D456,Listes!$A$54:$E$60,5,FALSE))),(Barèmes!$E456*(VLOOKUP(Barèmes!$D456,Listes!$A$54:$E$60,3,FALSE)))+(VLOOKUP(Barèmes!$D456,Listes!$A$54:$E$60,4,FALSE))))))</f>
        <v/>
      </c>
      <c r="K456" s="91" t="str">
        <f>IF($G456="","",IF($C456=Listes!$B$31,IF(Barèmes!$E456&lt;=Listes!$B$42,(Barèmes!$E456*(VLOOKUP(Barèmes!$D456,Listes!$A$43:$E$49,2,FALSE))),IF(Barèmes!$E456&gt;Listes!$D$42,(Barèmes!$E456*(VLOOKUP(Barèmes!$D456,Listes!$A$43:$E$49,5,FALSE))),(Barèmes!$E456*(VLOOKUP(Barèmes!$D456,Listes!$A$43:$E$49,3,FALSE)))+(VLOOKUP(Barèmes!$D456,Listes!$A$43:$E$49,4,FALSE))))))</f>
        <v/>
      </c>
      <c r="L456" s="91" t="str">
        <f>IF($G456="","",IF($C456=Listes!$B$34,Listes!$I$31,IF($C456=Listes!$B$35,(VLOOKUP(Barèmes!$F456,Listes!$E$31:$F$36,2,FALSE)),IF($C456=Listes!$B$33,IF(Barèmes!$E456&lt;=Listes!$A$64,Barèmes!$E456*Listes!$A$65,IF(Barèmes!$E456&gt;Listes!$D$64,Barèmes!$E456*Listes!$D$65,((Barèmes!$E456*Listes!$B$65)+Listes!$C$65)))))))</f>
        <v/>
      </c>
      <c r="M456" s="92" t="str">
        <f t="shared" si="15"/>
        <v/>
      </c>
      <c r="N456" s="164"/>
    </row>
    <row r="457" spans="1:14" ht="20.100000000000001" customHeight="1" x14ac:dyDescent="0.25">
      <c r="A457" s="38">
        <v>452</v>
      </c>
      <c r="B457" s="135"/>
      <c r="C457" s="135"/>
      <c r="D457" s="135"/>
      <c r="E457" s="135"/>
      <c r="F457" s="135"/>
      <c r="G457" s="111" t="str">
        <f>IF(C457="","",IF(C457="","",(VLOOKUP(C457,Listes!$B$31:$C$35,2,FALSE))))</f>
        <v/>
      </c>
      <c r="H457" s="135" t="str">
        <f t="shared" si="14"/>
        <v/>
      </c>
      <c r="I457" s="92" t="str">
        <f>IF(G457="","",IF(G457="","",(VLOOKUP(G457,Listes!$C$31:$D$35,2,FALSE))))</f>
        <v/>
      </c>
      <c r="J457" s="91" t="str">
        <f>IF($G457="","",IF($C457=Listes!$B$32,IF(Barèmes!$E457&lt;=Listes!$B$53,(Barèmes!$E457*(VLOOKUP(Barèmes!$D457,Listes!$A$54:$E$60,2,FALSE))),IF(Barèmes!$E457&gt;Listes!$E$53,(Barèmes!$E457*(VLOOKUP(Barèmes!$D457,Listes!$A$54:$E$60,5,FALSE))),(Barèmes!$E457*(VLOOKUP(Barèmes!$D457,Listes!$A$54:$E$60,3,FALSE)))+(VLOOKUP(Barèmes!$D457,Listes!$A$54:$E$60,4,FALSE))))))</f>
        <v/>
      </c>
      <c r="K457" s="91" t="str">
        <f>IF($G457="","",IF($C457=Listes!$B$31,IF(Barèmes!$E457&lt;=Listes!$B$42,(Barèmes!$E457*(VLOOKUP(Barèmes!$D457,Listes!$A$43:$E$49,2,FALSE))),IF(Barèmes!$E457&gt;Listes!$D$42,(Barèmes!$E457*(VLOOKUP(Barèmes!$D457,Listes!$A$43:$E$49,5,FALSE))),(Barèmes!$E457*(VLOOKUP(Barèmes!$D457,Listes!$A$43:$E$49,3,FALSE)))+(VLOOKUP(Barèmes!$D457,Listes!$A$43:$E$49,4,FALSE))))))</f>
        <v/>
      </c>
      <c r="L457" s="91" t="str">
        <f>IF($G457="","",IF($C457=Listes!$B$34,Listes!$I$31,IF($C457=Listes!$B$35,(VLOOKUP(Barèmes!$F457,Listes!$E$31:$F$36,2,FALSE)),IF($C457=Listes!$B$33,IF(Barèmes!$E457&lt;=Listes!$A$64,Barèmes!$E457*Listes!$A$65,IF(Barèmes!$E457&gt;Listes!$D$64,Barèmes!$E457*Listes!$D$65,((Barèmes!$E457*Listes!$B$65)+Listes!$C$65)))))))</f>
        <v/>
      </c>
      <c r="M457" s="92" t="str">
        <f t="shared" si="15"/>
        <v/>
      </c>
      <c r="N457" s="164"/>
    </row>
    <row r="458" spans="1:14" ht="20.100000000000001" customHeight="1" x14ac:dyDescent="0.25">
      <c r="A458" s="38">
        <v>453</v>
      </c>
      <c r="B458" s="135"/>
      <c r="C458" s="135"/>
      <c r="D458" s="135"/>
      <c r="E458" s="135"/>
      <c r="F458" s="135"/>
      <c r="G458" s="111" t="str">
        <f>IF(C458="","",IF(C458="","",(VLOOKUP(C458,Listes!$B$31:$C$35,2,FALSE))))</f>
        <v/>
      </c>
      <c r="H458" s="135" t="str">
        <f t="shared" si="14"/>
        <v/>
      </c>
      <c r="I458" s="92" t="str">
        <f>IF(G458="","",IF(G458="","",(VLOOKUP(G458,Listes!$C$31:$D$35,2,FALSE))))</f>
        <v/>
      </c>
      <c r="J458" s="91" t="str">
        <f>IF($G458="","",IF($C458=Listes!$B$32,IF(Barèmes!$E458&lt;=Listes!$B$53,(Barèmes!$E458*(VLOOKUP(Barèmes!$D458,Listes!$A$54:$E$60,2,FALSE))),IF(Barèmes!$E458&gt;Listes!$E$53,(Barèmes!$E458*(VLOOKUP(Barèmes!$D458,Listes!$A$54:$E$60,5,FALSE))),(Barèmes!$E458*(VLOOKUP(Barèmes!$D458,Listes!$A$54:$E$60,3,FALSE)))+(VLOOKUP(Barèmes!$D458,Listes!$A$54:$E$60,4,FALSE))))))</f>
        <v/>
      </c>
      <c r="K458" s="91" t="str">
        <f>IF($G458="","",IF($C458=Listes!$B$31,IF(Barèmes!$E458&lt;=Listes!$B$42,(Barèmes!$E458*(VLOOKUP(Barèmes!$D458,Listes!$A$43:$E$49,2,FALSE))),IF(Barèmes!$E458&gt;Listes!$D$42,(Barèmes!$E458*(VLOOKUP(Barèmes!$D458,Listes!$A$43:$E$49,5,FALSE))),(Barèmes!$E458*(VLOOKUP(Barèmes!$D458,Listes!$A$43:$E$49,3,FALSE)))+(VLOOKUP(Barèmes!$D458,Listes!$A$43:$E$49,4,FALSE))))))</f>
        <v/>
      </c>
      <c r="L458" s="91" t="str">
        <f>IF($G458="","",IF($C458=Listes!$B$34,Listes!$I$31,IF($C458=Listes!$B$35,(VLOOKUP(Barèmes!$F458,Listes!$E$31:$F$36,2,FALSE)),IF($C458=Listes!$B$33,IF(Barèmes!$E458&lt;=Listes!$A$64,Barèmes!$E458*Listes!$A$65,IF(Barèmes!$E458&gt;Listes!$D$64,Barèmes!$E458*Listes!$D$65,((Barèmes!$E458*Listes!$B$65)+Listes!$C$65)))))))</f>
        <v/>
      </c>
      <c r="M458" s="92" t="str">
        <f t="shared" si="15"/>
        <v/>
      </c>
      <c r="N458" s="164"/>
    </row>
    <row r="459" spans="1:14" ht="20.100000000000001" customHeight="1" x14ac:dyDescent="0.25">
      <c r="A459" s="38">
        <v>454</v>
      </c>
      <c r="B459" s="135"/>
      <c r="C459" s="135"/>
      <c r="D459" s="135"/>
      <c r="E459" s="135"/>
      <c r="F459" s="135"/>
      <c r="G459" s="111" t="str">
        <f>IF(C459="","",IF(C459="","",(VLOOKUP(C459,Listes!$B$31:$C$35,2,FALSE))))</f>
        <v/>
      </c>
      <c r="H459" s="135" t="str">
        <f t="shared" si="14"/>
        <v/>
      </c>
      <c r="I459" s="92" t="str">
        <f>IF(G459="","",IF(G459="","",(VLOOKUP(G459,Listes!$C$31:$D$35,2,FALSE))))</f>
        <v/>
      </c>
      <c r="J459" s="91" t="str">
        <f>IF($G459="","",IF($C459=Listes!$B$32,IF(Barèmes!$E459&lt;=Listes!$B$53,(Barèmes!$E459*(VLOOKUP(Barèmes!$D459,Listes!$A$54:$E$60,2,FALSE))),IF(Barèmes!$E459&gt;Listes!$E$53,(Barèmes!$E459*(VLOOKUP(Barèmes!$D459,Listes!$A$54:$E$60,5,FALSE))),(Barèmes!$E459*(VLOOKUP(Barèmes!$D459,Listes!$A$54:$E$60,3,FALSE)))+(VLOOKUP(Barèmes!$D459,Listes!$A$54:$E$60,4,FALSE))))))</f>
        <v/>
      </c>
      <c r="K459" s="91" t="str">
        <f>IF($G459="","",IF($C459=Listes!$B$31,IF(Barèmes!$E459&lt;=Listes!$B$42,(Barèmes!$E459*(VLOOKUP(Barèmes!$D459,Listes!$A$43:$E$49,2,FALSE))),IF(Barèmes!$E459&gt;Listes!$D$42,(Barèmes!$E459*(VLOOKUP(Barèmes!$D459,Listes!$A$43:$E$49,5,FALSE))),(Barèmes!$E459*(VLOOKUP(Barèmes!$D459,Listes!$A$43:$E$49,3,FALSE)))+(VLOOKUP(Barèmes!$D459,Listes!$A$43:$E$49,4,FALSE))))))</f>
        <v/>
      </c>
      <c r="L459" s="91" t="str">
        <f>IF($G459="","",IF($C459=Listes!$B$34,Listes!$I$31,IF($C459=Listes!$B$35,(VLOOKUP(Barèmes!$F459,Listes!$E$31:$F$36,2,FALSE)),IF($C459=Listes!$B$33,IF(Barèmes!$E459&lt;=Listes!$A$64,Barèmes!$E459*Listes!$A$65,IF(Barèmes!$E459&gt;Listes!$D$64,Barèmes!$E459*Listes!$D$65,((Barèmes!$E459*Listes!$B$65)+Listes!$C$65)))))))</f>
        <v/>
      </c>
      <c r="M459" s="92" t="str">
        <f t="shared" si="15"/>
        <v/>
      </c>
      <c r="N459" s="164"/>
    </row>
    <row r="460" spans="1:14" ht="20.100000000000001" customHeight="1" x14ac:dyDescent="0.25">
      <c r="A460" s="38">
        <v>455</v>
      </c>
      <c r="B460" s="135"/>
      <c r="C460" s="135"/>
      <c r="D460" s="135"/>
      <c r="E460" s="135"/>
      <c r="F460" s="135"/>
      <c r="G460" s="111" t="str">
        <f>IF(C460="","",IF(C460="","",(VLOOKUP(C460,Listes!$B$31:$C$35,2,FALSE))))</f>
        <v/>
      </c>
      <c r="H460" s="135" t="str">
        <f t="shared" si="14"/>
        <v/>
      </c>
      <c r="I460" s="92" t="str">
        <f>IF(G460="","",IF(G460="","",(VLOOKUP(G460,Listes!$C$31:$D$35,2,FALSE))))</f>
        <v/>
      </c>
      <c r="J460" s="91" t="str">
        <f>IF($G460="","",IF($C460=Listes!$B$32,IF(Barèmes!$E460&lt;=Listes!$B$53,(Barèmes!$E460*(VLOOKUP(Barèmes!$D460,Listes!$A$54:$E$60,2,FALSE))),IF(Barèmes!$E460&gt;Listes!$E$53,(Barèmes!$E460*(VLOOKUP(Barèmes!$D460,Listes!$A$54:$E$60,5,FALSE))),(Barèmes!$E460*(VLOOKUP(Barèmes!$D460,Listes!$A$54:$E$60,3,FALSE)))+(VLOOKUP(Barèmes!$D460,Listes!$A$54:$E$60,4,FALSE))))))</f>
        <v/>
      </c>
      <c r="K460" s="91" t="str">
        <f>IF($G460="","",IF($C460=Listes!$B$31,IF(Barèmes!$E460&lt;=Listes!$B$42,(Barèmes!$E460*(VLOOKUP(Barèmes!$D460,Listes!$A$43:$E$49,2,FALSE))),IF(Barèmes!$E460&gt;Listes!$D$42,(Barèmes!$E460*(VLOOKUP(Barèmes!$D460,Listes!$A$43:$E$49,5,FALSE))),(Barèmes!$E460*(VLOOKUP(Barèmes!$D460,Listes!$A$43:$E$49,3,FALSE)))+(VLOOKUP(Barèmes!$D460,Listes!$A$43:$E$49,4,FALSE))))))</f>
        <v/>
      </c>
      <c r="L460" s="91" t="str">
        <f>IF($G460="","",IF($C460=Listes!$B$34,Listes!$I$31,IF($C460=Listes!$B$35,(VLOOKUP(Barèmes!$F460,Listes!$E$31:$F$36,2,FALSE)),IF($C460=Listes!$B$33,IF(Barèmes!$E460&lt;=Listes!$A$64,Barèmes!$E460*Listes!$A$65,IF(Barèmes!$E460&gt;Listes!$D$64,Barèmes!$E460*Listes!$D$65,((Barèmes!$E460*Listes!$B$65)+Listes!$C$65)))))))</f>
        <v/>
      </c>
      <c r="M460" s="92" t="str">
        <f t="shared" si="15"/>
        <v/>
      </c>
      <c r="N460" s="164"/>
    </row>
    <row r="461" spans="1:14" ht="20.100000000000001" customHeight="1" x14ac:dyDescent="0.25">
      <c r="A461" s="38">
        <v>456</v>
      </c>
      <c r="B461" s="135"/>
      <c r="C461" s="135"/>
      <c r="D461" s="135"/>
      <c r="E461" s="135"/>
      <c r="F461" s="135"/>
      <c r="G461" s="111" t="str">
        <f>IF(C461="","",IF(C461="","",(VLOOKUP(C461,Listes!$B$31:$C$35,2,FALSE))))</f>
        <v/>
      </c>
      <c r="H461" s="135" t="str">
        <f t="shared" si="14"/>
        <v/>
      </c>
      <c r="I461" s="92" t="str">
        <f>IF(G461="","",IF(G461="","",(VLOOKUP(G461,Listes!$C$31:$D$35,2,FALSE))))</f>
        <v/>
      </c>
      <c r="J461" s="91" t="str">
        <f>IF($G461="","",IF($C461=Listes!$B$32,IF(Barèmes!$E461&lt;=Listes!$B$53,(Barèmes!$E461*(VLOOKUP(Barèmes!$D461,Listes!$A$54:$E$60,2,FALSE))),IF(Barèmes!$E461&gt;Listes!$E$53,(Barèmes!$E461*(VLOOKUP(Barèmes!$D461,Listes!$A$54:$E$60,5,FALSE))),(Barèmes!$E461*(VLOOKUP(Barèmes!$D461,Listes!$A$54:$E$60,3,FALSE)))+(VLOOKUP(Barèmes!$D461,Listes!$A$54:$E$60,4,FALSE))))))</f>
        <v/>
      </c>
      <c r="K461" s="91" t="str">
        <f>IF($G461="","",IF($C461=Listes!$B$31,IF(Barèmes!$E461&lt;=Listes!$B$42,(Barèmes!$E461*(VLOOKUP(Barèmes!$D461,Listes!$A$43:$E$49,2,FALSE))),IF(Barèmes!$E461&gt;Listes!$D$42,(Barèmes!$E461*(VLOOKUP(Barèmes!$D461,Listes!$A$43:$E$49,5,FALSE))),(Barèmes!$E461*(VLOOKUP(Barèmes!$D461,Listes!$A$43:$E$49,3,FALSE)))+(VLOOKUP(Barèmes!$D461,Listes!$A$43:$E$49,4,FALSE))))))</f>
        <v/>
      </c>
      <c r="L461" s="91" t="str">
        <f>IF($G461="","",IF($C461=Listes!$B$34,Listes!$I$31,IF($C461=Listes!$B$35,(VLOOKUP(Barèmes!$F461,Listes!$E$31:$F$36,2,FALSE)),IF($C461=Listes!$B$33,IF(Barèmes!$E461&lt;=Listes!$A$64,Barèmes!$E461*Listes!$A$65,IF(Barèmes!$E461&gt;Listes!$D$64,Barèmes!$E461*Listes!$D$65,((Barèmes!$E461*Listes!$B$65)+Listes!$C$65)))))))</f>
        <v/>
      </c>
      <c r="M461" s="92" t="str">
        <f t="shared" si="15"/>
        <v/>
      </c>
      <c r="N461" s="164"/>
    </row>
    <row r="462" spans="1:14" ht="20.100000000000001" customHeight="1" x14ac:dyDescent="0.25">
      <c r="A462" s="38">
        <v>457</v>
      </c>
      <c r="B462" s="135"/>
      <c r="C462" s="135"/>
      <c r="D462" s="135"/>
      <c r="E462" s="135"/>
      <c r="F462" s="135"/>
      <c r="G462" s="111" t="str">
        <f>IF(C462="","",IF(C462="","",(VLOOKUP(C462,Listes!$B$31:$C$35,2,FALSE))))</f>
        <v/>
      </c>
      <c r="H462" s="135" t="str">
        <f t="shared" si="14"/>
        <v/>
      </c>
      <c r="I462" s="92" t="str">
        <f>IF(G462="","",IF(G462="","",(VLOOKUP(G462,Listes!$C$31:$D$35,2,FALSE))))</f>
        <v/>
      </c>
      <c r="J462" s="91" t="str">
        <f>IF($G462="","",IF($C462=Listes!$B$32,IF(Barèmes!$E462&lt;=Listes!$B$53,(Barèmes!$E462*(VLOOKUP(Barèmes!$D462,Listes!$A$54:$E$60,2,FALSE))),IF(Barèmes!$E462&gt;Listes!$E$53,(Barèmes!$E462*(VLOOKUP(Barèmes!$D462,Listes!$A$54:$E$60,5,FALSE))),(Barèmes!$E462*(VLOOKUP(Barèmes!$D462,Listes!$A$54:$E$60,3,FALSE)))+(VLOOKUP(Barèmes!$D462,Listes!$A$54:$E$60,4,FALSE))))))</f>
        <v/>
      </c>
      <c r="K462" s="91" t="str">
        <f>IF($G462="","",IF($C462=Listes!$B$31,IF(Barèmes!$E462&lt;=Listes!$B$42,(Barèmes!$E462*(VLOOKUP(Barèmes!$D462,Listes!$A$43:$E$49,2,FALSE))),IF(Barèmes!$E462&gt;Listes!$D$42,(Barèmes!$E462*(VLOOKUP(Barèmes!$D462,Listes!$A$43:$E$49,5,FALSE))),(Barèmes!$E462*(VLOOKUP(Barèmes!$D462,Listes!$A$43:$E$49,3,FALSE)))+(VLOOKUP(Barèmes!$D462,Listes!$A$43:$E$49,4,FALSE))))))</f>
        <v/>
      </c>
      <c r="L462" s="91" t="str">
        <f>IF($G462="","",IF($C462=Listes!$B$34,Listes!$I$31,IF($C462=Listes!$B$35,(VLOOKUP(Barèmes!$F462,Listes!$E$31:$F$36,2,FALSE)),IF($C462=Listes!$B$33,IF(Barèmes!$E462&lt;=Listes!$A$64,Barèmes!$E462*Listes!$A$65,IF(Barèmes!$E462&gt;Listes!$D$64,Barèmes!$E462*Listes!$D$65,((Barèmes!$E462*Listes!$B$65)+Listes!$C$65)))))))</f>
        <v/>
      </c>
      <c r="M462" s="92" t="str">
        <f t="shared" si="15"/>
        <v/>
      </c>
      <c r="N462" s="164"/>
    </row>
    <row r="463" spans="1:14" ht="20.100000000000001" customHeight="1" x14ac:dyDescent="0.25">
      <c r="A463" s="38">
        <v>458</v>
      </c>
      <c r="B463" s="135"/>
      <c r="C463" s="135"/>
      <c r="D463" s="135"/>
      <c r="E463" s="135"/>
      <c r="F463" s="135"/>
      <c r="G463" s="111" t="str">
        <f>IF(C463="","",IF(C463="","",(VLOOKUP(C463,Listes!$B$31:$C$35,2,FALSE))))</f>
        <v/>
      </c>
      <c r="H463" s="135" t="str">
        <f t="shared" si="14"/>
        <v/>
      </c>
      <c r="I463" s="92" t="str">
        <f>IF(G463="","",IF(G463="","",(VLOOKUP(G463,Listes!$C$31:$D$35,2,FALSE))))</f>
        <v/>
      </c>
      <c r="J463" s="91" t="str">
        <f>IF($G463="","",IF($C463=Listes!$B$32,IF(Barèmes!$E463&lt;=Listes!$B$53,(Barèmes!$E463*(VLOOKUP(Barèmes!$D463,Listes!$A$54:$E$60,2,FALSE))),IF(Barèmes!$E463&gt;Listes!$E$53,(Barèmes!$E463*(VLOOKUP(Barèmes!$D463,Listes!$A$54:$E$60,5,FALSE))),(Barèmes!$E463*(VLOOKUP(Barèmes!$D463,Listes!$A$54:$E$60,3,FALSE)))+(VLOOKUP(Barèmes!$D463,Listes!$A$54:$E$60,4,FALSE))))))</f>
        <v/>
      </c>
      <c r="K463" s="91" t="str">
        <f>IF($G463="","",IF($C463=Listes!$B$31,IF(Barèmes!$E463&lt;=Listes!$B$42,(Barèmes!$E463*(VLOOKUP(Barèmes!$D463,Listes!$A$43:$E$49,2,FALSE))),IF(Barèmes!$E463&gt;Listes!$D$42,(Barèmes!$E463*(VLOOKUP(Barèmes!$D463,Listes!$A$43:$E$49,5,FALSE))),(Barèmes!$E463*(VLOOKUP(Barèmes!$D463,Listes!$A$43:$E$49,3,FALSE)))+(VLOOKUP(Barèmes!$D463,Listes!$A$43:$E$49,4,FALSE))))))</f>
        <v/>
      </c>
      <c r="L463" s="91" t="str">
        <f>IF($G463="","",IF($C463=Listes!$B$34,Listes!$I$31,IF($C463=Listes!$B$35,(VLOOKUP(Barèmes!$F463,Listes!$E$31:$F$36,2,FALSE)),IF($C463=Listes!$B$33,IF(Barèmes!$E463&lt;=Listes!$A$64,Barèmes!$E463*Listes!$A$65,IF(Barèmes!$E463&gt;Listes!$D$64,Barèmes!$E463*Listes!$D$65,((Barèmes!$E463*Listes!$B$65)+Listes!$C$65)))))))</f>
        <v/>
      </c>
      <c r="M463" s="92" t="str">
        <f t="shared" si="15"/>
        <v/>
      </c>
      <c r="N463" s="164"/>
    </row>
    <row r="464" spans="1:14" ht="20.100000000000001" customHeight="1" x14ac:dyDescent="0.25">
      <c r="A464" s="38">
        <v>459</v>
      </c>
      <c r="B464" s="135"/>
      <c r="C464" s="135"/>
      <c r="D464" s="135"/>
      <c r="E464" s="135"/>
      <c r="F464" s="135"/>
      <c r="G464" s="111" t="str">
        <f>IF(C464="","",IF(C464="","",(VLOOKUP(C464,Listes!$B$31:$C$35,2,FALSE))))</f>
        <v/>
      </c>
      <c r="H464" s="135" t="str">
        <f t="shared" si="14"/>
        <v/>
      </c>
      <c r="I464" s="92" t="str">
        <f>IF(G464="","",IF(G464="","",(VLOOKUP(G464,Listes!$C$31:$D$35,2,FALSE))))</f>
        <v/>
      </c>
      <c r="J464" s="91" t="str">
        <f>IF($G464="","",IF($C464=Listes!$B$32,IF(Barèmes!$E464&lt;=Listes!$B$53,(Barèmes!$E464*(VLOOKUP(Barèmes!$D464,Listes!$A$54:$E$60,2,FALSE))),IF(Barèmes!$E464&gt;Listes!$E$53,(Barèmes!$E464*(VLOOKUP(Barèmes!$D464,Listes!$A$54:$E$60,5,FALSE))),(Barèmes!$E464*(VLOOKUP(Barèmes!$D464,Listes!$A$54:$E$60,3,FALSE)))+(VLOOKUP(Barèmes!$D464,Listes!$A$54:$E$60,4,FALSE))))))</f>
        <v/>
      </c>
      <c r="K464" s="91" t="str">
        <f>IF($G464="","",IF($C464=Listes!$B$31,IF(Barèmes!$E464&lt;=Listes!$B$42,(Barèmes!$E464*(VLOOKUP(Barèmes!$D464,Listes!$A$43:$E$49,2,FALSE))),IF(Barèmes!$E464&gt;Listes!$D$42,(Barèmes!$E464*(VLOOKUP(Barèmes!$D464,Listes!$A$43:$E$49,5,FALSE))),(Barèmes!$E464*(VLOOKUP(Barèmes!$D464,Listes!$A$43:$E$49,3,FALSE)))+(VLOOKUP(Barèmes!$D464,Listes!$A$43:$E$49,4,FALSE))))))</f>
        <v/>
      </c>
      <c r="L464" s="91" t="str">
        <f>IF($G464="","",IF($C464=Listes!$B$34,Listes!$I$31,IF($C464=Listes!$B$35,(VLOOKUP(Barèmes!$F464,Listes!$E$31:$F$36,2,FALSE)),IF($C464=Listes!$B$33,IF(Barèmes!$E464&lt;=Listes!$A$64,Barèmes!$E464*Listes!$A$65,IF(Barèmes!$E464&gt;Listes!$D$64,Barèmes!$E464*Listes!$D$65,((Barèmes!$E464*Listes!$B$65)+Listes!$C$65)))))))</f>
        <v/>
      </c>
      <c r="M464" s="92" t="str">
        <f t="shared" si="15"/>
        <v/>
      </c>
      <c r="N464" s="164"/>
    </row>
    <row r="465" spans="1:14" ht="20.100000000000001" customHeight="1" x14ac:dyDescent="0.25">
      <c r="A465" s="38">
        <v>460</v>
      </c>
      <c r="B465" s="135"/>
      <c r="C465" s="135"/>
      <c r="D465" s="135"/>
      <c r="E465" s="135"/>
      <c r="F465" s="135"/>
      <c r="G465" s="111" t="str">
        <f>IF(C465="","",IF(C465="","",(VLOOKUP(C465,Listes!$B$31:$C$35,2,FALSE))))</f>
        <v/>
      </c>
      <c r="H465" s="135" t="str">
        <f t="shared" si="14"/>
        <v/>
      </c>
      <c r="I465" s="92" t="str">
        <f>IF(G465="","",IF(G465="","",(VLOOKUP(G465,Listes!$C$31:$D$35,2,FALSE))))</f>
        <v/>
      </c>
      <c r="J465" s="91" t="str">
        <f>IF($G465="","",IF($C465=Listes!$B$32,IF(Barèmes!$E465&lt;=Listes!$B$53,(Barèmes!$E465*(VLOOKUP(Barèmes!$D465,Listes!$A$54:$E$60,2,FALSE))),IF(Barèmes!$E465&gt;Listes!$E$53,(Barèmes!$E465*(VLOOKUP(Barèmes!$D465,Listes!$A$54:$E$60,5,FALSE))),(Barèmes!$E465*(VLOOKUP(Barèmes!$D465,Listes!$A$54:$E$60,3,FALSE)))+(VLOOKUP(Barèmes!$D465,Listes!$A$54:$E$60,4,FALSE))))))</f>
        <v/>
      </c>
      <c r="K465" s="91" t="str">
        <f>IF($G465="","",IF($C465=Listes!$B$31,IF(Barèmes!$E465&lt;=Listes!$B$42,(Barèmes!$E465*(VLOOKUP(Barèmes!$D465,Listes!$A$43:$E$49,2,FALSE))),IF(Barèmes!$E465&gt;Listes!$D$42,(Barèmes!$E465*(VLOOKUP(Barèmes!$D465,Listes!$A$43:$E$49,5,FALSE))),(Barèmes!$E465*(VLOOKUP(Barèmes!$D465,Listes!$A$43:$E$49,3,FALSE)))+(VLOOKUP(Barèmes!$D465,Listes!$A$43:$E$49,4,FALSE))))))</f>
        <v/>
      </c>
      <c r="L465" s="91" t="str">
        <f>IF($G465="","",IF($C465=Listes!$B$34,Listes!$I$31,IF($C465=Listes!$B$35,(VLOOKUP(Barèmes!$F465,Listes!$E$31:$F$36,2,FALSE)),IF($C465=Listes!$B$33,IF(Barèmes!$E465&lt;=Listes!$A$64,Barèmes!$E465*Listes!$A$65,IF(Barèmes!$E465&gt;Listes!$D$64,Barèmes!$E465*Listes!$D$65,((Barèmes!$E465*Listes!$B$65)+Listes!$C$65)))))))</f>
        <v/>
      </c>
      <c r="M465" s="92" t="str">
        <f t="shared" si="15"/>
        <v/>
      </c>
      <c r="N465" s="164"/>
    </row>
    <row r="466" spans="1:14" ht="20.100000000000001" customHeight="1" x14ac:dyDescent="0.25">
      <c r="A466" s="38">
        <v>461</v>
      </c>
      <c r="B466" s="135"/>
      <c r="C466" s="135"/>
      <c r="D466" s="135"/>
      <c r="E466" s="135"/>
      <c r="F466" s="135"/>
      <c r="G466" s="111" t="str">
        <f>IF(C466="","",IF(C466="","",(VLOOKUP(C466,Listes!$B$31:$C$35,2,FALSE))))</f>
        <v/>
      </c>
      <c r="H466" s="135" t="str">
        <f t="shared" si="14"/>
        <v/>
      </c>
      <c r="I466" s="92" t="str">
        <f>IF(G466="","",IF(G466="","",(VLOOKUP(G466,Listes!$C$31:$D$35,2,FALSE))))</f>
        <v/>
      </c>
      <c r="J466" s="91" t="str">
        <f>IF($G466="","",IF($C466=Listes!$B$32,IF(Barèmes!$E466&lt;=Listes!$B$53,(Barèmes!$E466*(VLOOKUP(Barèmes!$D466,Listes!$A$54:$E$60,2,FALSE))),IF(Barèmes!$E466&gt;Listes!$E$53,(Barèmes!$E466*(VLOOKUP(Barèmes!$D466,Listes!$A$54:$E$60,5,FALSE))),(Barèmes!$E466*(VLOOKUP(Barèmes!$D466,Listes!$A$54:$E$60,3,FALSE)))+(VLOOKUP(Barèmes!$D466,Listes!$A$54:$E$60,4,FALSE))))))</f>
        <v/>
      </c>
      <c r="K466" s="91" t="str">
        <f>IF($G466="","",IF($C466=Listes!$B$31,IF(Barèmes!$E466&lt;=Listes!$B$42,(Barèmes!$E466*(VLOOKUP(Barèmes!$D466,Listes!$A$43:$E$49,2,FALSE))),IF(Barèmes!$E466&gt;Listes!$D$42,(Barèmes!$E466*(VLOOKUP(Barèmes!$D466,Listes!$A$43:$E$49,5,FALSE))),(Barèmes!$E466*(VLOOKUP(Barèmes!$D466,Listes!$A$43:$E$49,3,FALSE)))+(VLOOKUP(Barèmes!$D466,Listes!$A$43:$E$49,4,FALSE))))))</f>
        <v/>
      </c>
      <c r="L466" s="91" t="str">
        <f>IF($G466="","",IF($C466=Listes!$B$34,Listes!$I$31,IF($C466=Listes!$B$35,(VLOOKUP(Barèmes!$F466,Listes!$E$31:$F$36,2,FALSE)),IF($C466=Listes!$B$33,IF(Barèmes!$E466&lt;=Listes!$A$64,Barèmes!$E466*Listes!$A$65,IF(Barèmes!$E466&gt;Listes!$D$64,Barèmes!$E466*Listes!$D$65,((Barèmes!$E466*Listes!$B$65)+Listes!$C$65)))))))</f>
        <v/>
      </c>
      <c r="M466" s="92" t="str">
        <f t="shared" si="15"/>
        <v/>
      </c>
      <c r="N466" s="164"/>
    </row>
    <row r="467" spans="1:14" ht="20.100000000000001" customHeight="1" x14ac:dyDescent="0.25">
      <c r="A467" s="38">
        <v>462</v>
      </c>
      <c r="B467" s="135"/>
      <c r="C467" s="135"/>
      <c r="D467" s="135"/>
      <c r="E467" s="135"/>
      <c r="F467" s="135"/>
      <c r="G467" s="111" t="str">
        <f>IF(C467="","",IF(C467="","",(VLOOKUP(C467,Listes!$B$31:$C$35,2,FALSE))))</f>
        <v/>
      </c>
      <c r="H467" s="135" t="str">
        <f t="shared" si="14"/>
        <v/>
      </c>
      <c r="I467" s="92" t="str">
        <f>IF(G467="","",IF(G467="","",(VLOOKUP(G467,Listes!$C$31:$D$35,2,FALSE))))</f>
        <v/>
      </c>
      <c r="J467" s="91" t="str">
        <f>IF($G467="","",IF($C467=Listes!$B$32,IF(Barèmes!$E467&lt;=Listes!$B$53,(Barèmes!$E467*(VLOOKUP(Barèmes!$D467,Listes!$A$54:$E$60,2,FALSE))),IF(Barèmes!$E467&gt;Listes!$E$53,(Barèmes!$E467*(VLOOKUP(Barèmes!$D467,Listes!$A$54:$E$60,5,FALSE))),(Barèmes!$E467*(VLOOKUP(Barèmes!$D467,Listes!$A$54:$E$60,3,FALSE)))+(VLOOKUP(Barèmes!$D467,Listes!$A$54:$E$60,4,FALSE))))))</f>
        <v/>
      </c>
      <c r="K467" s="91" t="str">
        <f>IF($G467="","",IF($C467=Listes!$B$31,IF(Barèmes!$E467&lt;=Listes!$B$42,(Barèmes!$E467*(VLOOKUP(Barèmes!$D467,Listes!$A$43:$E$49,2,FALSE))),IF(Barèmes!$E467&gt;Listes!$D$42,(Barèmes!$E467*(VLOOKUP(Barèmes!$D467,Listes!$A$43:$E$49,5,FALSE))),(Barèmes!$E467*(VLOOKUP(Barèmes!$D467,Listes!$A$43:$E$49,3,FALSE)))+(VLOOKUP(Barèmes!$D467,Listes!$A$43:$E$49,4,FALSE))))))</f>
        <v/>
      </c>
      <c r="L467" s="91" t="str">
        <f>IF($G467="","",IF($C467=Listes!$B$34,Listes!$I$31,IF($C467=Listes!$B$35,(VLOOKUP(Barèmes!$F467,Listes!$E$31:$F$36,2,FALSE)),IF($C467=Listes!$B$33,IF(Barèmes!$E467&lt;=Listes!$A$64,Barèmes!$E467*Listes!$A$65,IF(Barèmes!$E467&gt;Listes!$D$64,Barèmes!$E467*Listes!$D$65,((Barèmes!$E467*Listes!$B$65)+Listes!$C$65)))))))</f>
        <v/>
      </c>
      <c r="M467" s="92" t="str">
        <f t="shared" si="15"/>
        <v/>
      </c>
      <c r="N467" s="164"/>
    </row>
    <row r="468" spans="1:14" ht="20.100000000000001" customHeight="1" x14ac:dyDescent="0.25">
      <c r="A468" s="38">
        <v>463</v>
      </c>
      <c r="B468" s="135"/>
      <c r="C468" s="135"/>
      <c r="D468" s="135"/>
      <c r="E468" s="135"/>
      <c r="F468" s="135"/>
      <c r="G468" s="111" t="str">
        <f>IF(C468="","",IF(C468="","",(VLOOKUP(C468,Listes!$B$31:$C$35,2,FALSE))))</f>
        <v/>
      </c>
      <c r="H468" s="135" t="str">
        <f t="shared" si="14"/>
        <v/>
      </c>
      <c r="I468" s="92" t="str">
        <f>IF(G468="","",IF(G468="","",(VLOOKUP(G468,Listes!$C$31:$D$35,2,FALSE))))</f>
        <v/>
      </c>
      <c r="J468" s="91" t="str">
        <f>IF($G468="","",IF($C468=Listes!$B$32,IF(Barèmes!$E468&lt;=Listes!$B$53,(Barèmes!$E468*(VLOOKUP(Barèmes!$D468,Listes!$A$54:$E$60,2,FALSE))),IF(Barèmes!$E468&gt;Listes!$E$53,(Barèmes!$E468*(VLOOKUP(Barèmes!$D468,Listes!$A$54:$E$60,5,FALSE))),(Barèmes!$E468*(VLOOKUP(Barèmes!$D468,Listes!$A$54:$E$60,3,FALSE)))+(VLOOKUP(Barèmes!$D468,Listes!$A$54:$E$60,4,FALSE))))))</f>
        <v/>
      </c>
      <c r="K468" s="91" t="str">
        <f>IF($G468="","",IF($C468=Listes!$B$31,IF(Barèmes!$E468&lt;=Listes!$B$42,(Barèmes!$E468*(VLOOKUP(Barèmes!$D468,Listes!$A$43:$E$49,2,FALSE))),IF(Barèmes!$E468&gt;Listes!$D$42,(Barèmes!$E468*(VLOOKUP(Barèmes!$D468,Listes!$A$43:$E$49,5,FALSE))),(Barèmes!$E468*(VLOOKUP(Barèmes!$D468,Listes!$A$43:$E$49,3,FALSE)))+(VLOOKUP(Barèmes!$D468,Listes!$A$43:$E$49,4,FALSE))))))</f>
        <v/>
      </c>
      <c r="L468" s="91" t="str">
        <f>IF($G468="","",IF($C468=Listes!$B$34,Listes!$I$31,IF($C468=Listes!$B$35,(VLOOKUP(Barèmes!$F468,Listes!$E$31:$F$36,2,FALSE)),IF($C468=Listes!$B$33,IF(Barèmes!$E468&lt;=Listes!$A$64,Barèmes!$E468*Listes!$A$65,IF(Barèmes!$E468&gt;Listes!$D$64,Barèmes!$E468*Listes!$D$65,((Barèmes!$E468*Listes!$B$65)+Listes!$C$65)))))))</f>
        <v/>
      </c>
      <c r="M468" s="92" t="str">
        <f t="shared" si="15"/>
        <v/>
      </c>
      <c r="N468" s="164"/>
    </row>
    <row r="469" spans="1:14" ht="20.100000000000001" customHeight="1" x14ac:dyDescent="0.25">
      <c r="A469" s="38">
        <v>464</v>
      </c>
      <c r="B469" s="135"/>
      <c r="C469" s="135"/>
      <c r="D469" s="135"/>
      <c r="E469" s="135"/>
      <c r="F469" s="135"/>
      <c r="G469" s="111" t="str">
        <f>IF(C469="","",IF(C469="","",(VLOOKUP(C469,Listes!$B$31:$C$35,2,FALSE))))</f>
        <v/>
      </c>
      <c r="H469" s="135" t="str">
        <f t="shared" si="14"/>
        <v/>
      </c>
      <c r="I469" s="92" t="str">
        <f>IF(G469="","",IF(G469="","",(VLOOKUP(G469,Listes!$C$31:$D$35,2,FALSE))))</f>
        <v/>
      </c>
      <c r="J469" s="91" t="str">
        <f>IF($G469="","",IF($C469=Listes!$B$32,IF(Barèmes!$E469&lt;=Listes!$B$53,(Barèmes!$E469*(VLOOKUP(Barèmes!$D469,Listes!$A$54:$E$60,2,FALSE))),IF(Barèmes!$E469&gt;Listes!$E$53,(Barèmes!$E469*(VLOOKUP(Barèmes!$D469,Listes!$A$54:$E$60,5,FALSE))),(Barèmes!$E469*(VLOOKUP(Barèmes!$D469,Listes!$A$54:$E$60,3,FALSE)))+(VLOOKUP(Barèmes!$D469,Listes!$A$54:$E$60,4,FALSE))))))</f>
        <v/>
      </c>
      <c r="K469" s="91" t="str">
        <f>IF($G469="","",IF($C469=Listes!$B$31,IF(Barèmes!$E469&lt;=Listes!$B$42,(Barèmes!$E469*(VLOOKUP(Barèmes!$D469,Listes!$A$43:$E$49,2,FALSE))),IF(Barèmes!$E469&gt;Listes!$D$42,(Barèmes!$E469*(VLOOKUP(Barèmes!$D469,Listes!$A$43:$E$49,5,FALSE))),(Barèmes!$E469*(VLOOKUP(Barèmes!$D469,Listes!$A$43:$E$49,3,FALSE)))+(VLOOKUP(Barèmes!$D469,Listes!$A$43:$E$49,4,FALSE))))))</f>
        <v/>
      </c>
      <c r="L469" s="91" t="str">
        <f>IF($G469="","",IF($C469=Listes!$B$34,Listes!$I$31,IF($C469=Listes!$B$35,(VLOOKUP(Barèmes!$F469,Listes!$E$31:$F$36,2,FALSE)),IF($C469=Listes!$B$33,IF(Barèmes!$E469&lt;=Listes!$A$64,Barèmes!$E469*Listes!$A$65,IF(Barèmes!$E469&gt;Listes!$D$64,Barèmes!$E469*Listes!$D$65,((Barèmes!$E469*Listes!$B$65)+Listes!$C$65)))))))</f>
        <v/>
      </c>
      <c r="M469" s="92" t="str">
        <f t="shared" si="15"/>
        <v/>
      </c>
      <c r="N469" s="164"/>
    </row>
    <row r="470" spans="1:14" ht="20.100000000000001" customHeight="1" x14ac:dyDescent="0.25">
      <c r="A470" s="38">
        <v>465</v>
      </c>
      <c r="B470" s="135"/>
      <c r="C470" s="135"/>
      <c r="D470" s="135"/>
      <c r="E470" s="135"/>
      <c r="F470" s="135"/>
      <c r="G470" s="111" t="str">
        <f>IF(C470="","",IF(C470="","",(VLOOKUP(C470,Listes!$B$31:$C$35,2,FALSE))))</f>
        <v/>
      </c>
      <c r="H470" s="135" t="str">
        <f t="shared" si="14"/>
        <v/>
      </c>
      <c r="I470" s="92" t="str">
        <f>IF(G470="","",IF(G470="","",(VLOOKUP(G470,Listes!$C$31:$D$35,2,FALSE))))</f>
        <v/>
      </c>
      <c r="J470" s="91" t="str">
        <f>IF($G470="","",IF($C470=Listes!$B$32,IF(Barèmes!$E470&lt;=Listes!$B$53,(Barèmes!$E470*(VLOOKUP(Barèmes!$D470,Listes!$A$54:$E$60,2,FALSE))),IF(Barèmes!$E470&gt;Listes!$E$53,(Barèmes!$E470*(VLOOKUP(Barèmes!$D470,Listes!$A$54:$E$60,5,FALSE))),(Barèmes!$E470*(VLOOKUP(Barèmes!$D470,Listes!$A$54:$E$60,3,FALSE)))+(VLOOKUP(Barèmes!$D470,Listes!$A$54:$E$60,4,FALSE))))))</f>
        <v/>
      </c>
      <c r="K470" s="91" t="str">
        <f>IF($G470="","",IF($C470=Listes!$B$31,IF(Barèmes!$E470&lt;=Listes!$B$42,(Barèmes!$E470*(VLOOKUP(Barèmes!$D470,Listes!$A$43:$E$49,2,FALSE))),IF(Barèmes!$E470&gt;Listes!$D$42,(Barèmes!$E470*(VLOOKUP(Barèmes!$D470,Listes!$A$43:$E$49,5,FALSE))),(Barèmes!$E470*(VLOOKUP(Barèmes!$D470,Listes!$A$43:$E$49,3,FALSE)))+(VLOOKUP(Barèmes!$D470,Listes!$A$43:$E$49,4,FALSE))))))</f>
        <v/>
      </c>
      <c r="L470" s="91" t="str">
        <f>IF($G470="","",IF($C470=Listes!$B$34,Listes!$I$31,IF($C470=Listes!$B$35,(VLOOKUP(Barèmes!$F470,Listes!$E$31:$F$36,2,FALSE)),IF($C470=Listes!$B$33,IF(Barèmes!$E470&lt;=Listes!$A$64,Barèmes!$E470*Listes!$A$65,IF(Barèmes!$E470&gt;Listes!$D$64,Barèmes!$E470*Listes!$D$65,((Barèmes!$E470*Listes!$B$65)+Listes!$C$65)))))))</f>
        <v/>
      </c>
      <c r="M470" s="92" t="str">
        <f t="shared" si="15"/>
        <v/>
      </c>
      <c r="N470" s="164"/>
    </row>
    <row r="471" spans="1:14" ht="20.100000000000001" customHeight="1" x14ac:dyDescent="0.25">
      <c r="A471" s="38">
        <v>466</v>
      </c>
      <c r="B471" s="135"/>
      <c r="C471" s="135"/>
      <c r="D471" s="135"/>
      <c r="E471" s="135"/>
      <c r="F471" s="135"/>
      <c r="G471" s="111" t="str">
        <f>IF(C471="","",IF(C471="","",(VLOOKUP(C471,Listes!$B$31:$C$35,2,FALSE))))</f>
        <v/>
      </c>
      <c r="H471" s="135" t="str">
        <f t="shared" si="14"/>
        <v/>
      </c>
      <c r="I471" s="92" t="str">
        <f>IF(G471="","",IF(G471="","",(VLOOKUP(G471,Listes!$C$31:$D$35,2,FALSE))))</f>
        <v/>
      </c>
      <c r="J471" s="91" t="str">
        <f>IF($G471="","",IF($C471=Listes!$B$32,IF(Barèmes!$E471&lt;=Listes!$B$53,(Barèmes!$E471*(VLOOKUP(Barèmes!$D471,Listes!$A$54:$E$60,2,FALSE))),IF(Barèmes!$E471&gt;Listes!$E$53,(Barèmes!$E471*(VLOOKUP(Barèmes!$D471,Listes!$A$54:$E$60,5,FALSE))),(Barèmes!$E471*(VLOOKUP(Barèmes!$D471,Listes!$A$54:$E$60,3,FALSE)))+(VLOOKUP(Barèmes!$D471,Listes!$A$54:$E$60,4,FALSE))))))</f>
        <v/>
      </c>
      <c r="K471" s="91" t="str">
        <f>IF($G471="","",IF($C471=Listes!$B$31,IF(Barèmes!$E471&lt;=Listes!$B$42,(Barèmes!$E471*(VLOOKUP(Barèmes!$D471,Listes!$A$43:$E$49,2,FALSE))),IF(Barèmes!$E471&gt;Listes!$D$42,(Barèmes!$E471*(VLOOKUP(Barèmes!$D471,Listes!$A$43:$E$49,5,FALSE))),(Barèmes!$E471*(VLOOKUP(Barèmes!$D471,Listes!$A$43:$E$49,3,FALSE)))+(VLOOKUP(Barèmes!$D471,Listes!$A$43:$E$49,4,FALSE))))))</f>
        <v/>
      </c>
      <c r="L471" s="91" t="str">
        <f>IF($G471="","",IF($C471=Listes!$B$34,Listes!$I$31,IF($C471=Listes!$B$35,(VLOOKUP(Barèmes!$F471,Listes!$E$31:$F$36,2,FALSE)),IF($C471=Listes!$B$33,IF(Barèmes!$E471&lt;=Listes!$A$64,Barèmes!$E471*Listes!$A$65,IF(Barèmes!$E471&gt;Listes!$D$64,Barèmes!$E471*Listes!$D$65,((Barèmes!$E471*Listes!$B$65)+Listes!$C$65)))))))</f>
        <v/>
      </c>
      <c r="M471" s="92" t="str">
        <f t="shared" si="15"/>
        <v/>
      </c>
      <c r="N471" s="164"/>
    </row>
    <row r="472" spans="1:14" ht="20.100000000000001" customHeight="1" x14ac:dyDescent="0.25">
      <c r="A472" s="38">
        <v>467</v>
      </c>
      <c r="B472" s="135"/>
      <c r="C472" s="135"/>
      <c r="D472" s="135"/>
      <c r="E472" s="135"/>
      <c r="F472" s="135"/>
      <c r="G472" s="111" t="str">
        <f>IF(C472="","",IF(C472="","",(VLOOKUP(C472,Listes!$B$31:$C$35,2,FALSE))))</f>
        <v/>
      </c>
      <c r="H472" s="135" t="str">
        <f t="shared" si="14"/>
        <v/>
      </c>
      <c r="I472" s="92" t="str">
        <f>IF(G472="","",IF(G472="","",(VLOOKUP(G472,Listes!$C$31:$D$35,2,FALSE))))</f>
        <v/>
      </c>
      <c r="J472" s="91" t="str">
        <f>IF($G472="","",IF($C472=Listes!$B$32,IF(Barèmes!$E472&lt;=Listes!$B$53,(Barèmes!$E472*(VLOOKUP(Barèmes!$D472,Listes!$A$54:$E$60,2,FALSE))),IF(Barèmes!$E472&gt;Listes!$E$53,(Barèmes!$E472*(VLOOKUP(Barèmes!$D472,Listes!$A$54:$E$60,5,FALSE))),(Barèmes!$E472*(VLOOKUP(Barèmes!$D472,Listes!$A$54:$E$60,3,FALSE)))+(VLOOKUP(Barèmes!$D472,Listes!$A$54:$E$60,4,FALSE))))))</f>
        <v/>
      </c>
      <c r="K472" s="91" t="str">
        <f>IF($G472="","",IF($C472=Listes!$B$31,IF(Barèmes!$E472&lt;=Listes!$B$42,(Barèmes!$E472*(VLOOKUP(Barèmes!$D472,Listes!$A$43:$E$49,2,FALSE))),IF(Barèmes!$E472&gt;Listes!$D$42,(Barèmes!$E472*(VLOOKUP(Barèmes!$D472,Listes!$A$43:$E$49,5,FALSE))),(Barèmes!$E472*(VLOOKUP(Barèmes!$D472,Listes!$A$43:$E$49,3,FALSE)))+(VLOOKUP(Barèmes!$D472,Listes!$A$43:$E$49,4,FALSE))))))</f>
        <v/>
      </c>
      <c r="L472" s="91" t="str">
        <f>IF($G472="","",IF($C472=Listes!$B$34,Listes!$I$31,IF($C472=Listes!$B$35,(VLOOKUP(Barèmes!$F472,Listes!$E$31:$F$36,2,FALSE)),IF($C472=Listes!$B$33,IF(Barèmes!$E472&lt;=Listes!$A$64,Barèmes!$E472*Listes!$A$65,IF(Barèmes!$E472&gt;Listes!$D$64,Barèmes!$E472*Listes!$D$65,((Barèmes!$E472*Listes!$B$65)+Listes!$C$65)))))))</f>
        <v/>
      </c>
      <c r="M472" s="92" t="str">
        <f t="shared" si="15"/>
        <v/>
      </c>
      <c r="N472" s="164"/>
    </row>
    <row r="473" spans="1:14" ht="20.100000000000001" customHeight="1" x14ac:dyDescent="0.25">
      <c r="A473" s="38">
        <v>468</v>
      </c>
      <c r="B473" s="135"/>
      <c r="C473" s="135"/>
      <c r="D473" s="135"/>
      <c r="E473" s="135"/>
      <c r="F473" s="135"/>
      <c r="G473" s="111" t="str">
        <f>IF(C473="","",IF(C473="","",(VLOOKUP(C473,Listes!$B$31:$C$35,2,FALSE))))</f>
        <v/>
      </c>
      <c r="H473" s="135" t="str">
        <f t="shared" si="14"/>
        <v/>
      </c>
      <c r="I473" s="92" t="str">
        <f>IF(G473="","",IF(G473="","",(VLOOKUP(G473,Listes!$C$31:$D$35,2,FALSE))))</f>
        <v/>
      </c>
      <c r="J473" s="91" t="str">
        <f>IF($G473="","",IF($C473=Listes!$B$32,IF(Barèmes!$E473&lt;=Listes!$B$53,(Barèmes!$E473*(VLOOKUP(Barèmes!$D473,Listes!$A$54:$E$60,2,FALSE))),IF(Barèmes!$E473&gt;Listes!$E$53,(Barèmes!$E473*(VLOOKUP(Barèmes!$D473,Listes!$A$54:$E$60,5,FALSE))),(Barèmes!$E473*(VLOOKUP(Barèmes!$D473,Listes!$A$54:$E$60,3,FALSE)))+(VLOOKUP(Barèmes!$D473,Listes!$A$54:$E$60,4,FALSE))))))</f>
        <v/>
      </c>
      <c r="K473" s="91" t="str">
        <f>IF($G473="","",IF($C473=Listes!$B$31,IF(Barèmes!$E473&lt;=Listes!$B$42,(Barèmes!$E473*(VLOOKUP(Barèmes!$D473,Listes!$A$43:$E$49,2,FALSE))),IF(Barèmes!$E473&gt;Listes!$D$42,(Barèmes!$E473*(VLOOKUP(Barèmes!$D473,Listes!$A$43:$E$49,5,FALSE))),(Barèmes!$E473*(VLOOKUP(Barèmes!$D473,Listes!$A$43:$E$49,3,FALSE)))+(VLOOKUP(Barèmes!$D473,Listes!$A$43:$E$49,4,FALSE))))))</f>
        <v/>
      </c>
      <c r="L473" s="91" t="str">
        <f>IF($G473="","",IF($C473=Listes!$B$34,Listes!$I$31,IF($C473=Listes!$B$35,(VLOOKUP(Barèmes!$F473,Listes!$E$31:$F$36,2,FALSE)),IF($C473=Listes!$B$33,IF(Barèmes!$E473&lt;=Listes!$A$64,Barèmes!$E473*Listes!$A$65,IF(Barèmes!$E473&gt;Listes!$D$64,Barèmes!$E473*Listes!$D$65,((Barèmes!$E473*Listes!$B$65)+Listes!$C$65)))))))</f>
        <v/>
      </c>
      <c r="M473" s="92" t="str">
        <f t="shared" si="15"/>
        <v/>
      </c>
      <c r="N473" s="164"/>
    </row>
    <row r="474" spans="1:14" ht="20.100000000000001" customHeight="1" x14ac:dyDescent="0.25">
      <c r="A474" s="38">
        <v>469</v>
      </c>
      <c r="B474" s="135"/>
      <c r="C474" s="135"/>
      <c r="D474" s="135"/>
      <c r="E474" s="135"/>
      <c r="F474" s="135"/>
      <c r="G474" s="111" t="str">
        <f>IF(C474="","",IF(C474="","",(VLOOKUP(C474,Listes!$B$31:$C$35,2,FALSE))))</f>
        <v/>
      </c>
      <c r="H474" s="135" t="str">
        <f t="shared" si="14"/>
        <v/>
      </c>
      <c r="I474" s="92" t="str">
        <f>IF(G474="","",IF(G474="","",(VLOOKUP(G474,Listes!$C$31:$D$35,2,FALSE))))</f>
        <v/>
      </c>
      <c r="J474" s="91" t="str">
        <f>IF($G474="","",IF($C474=Listes!$B$32,IF(Barèmes!$E474&lt;=Listes!$B$53,(Barèmes!$E474*(VLOOKUP(Barèmes!$D474,Listes!$A$54:$E$60,2,FALSE))),IF(Barèmes!$E474&gt;Listes!$E$53,(Barèmes!$E474*(VLOOKUP(Barèmes!$D474,Listes!$A$54:$E$60,5,FALSE))),(Barèmes!$E474*(VLOOKUP(Barèmes!$D474,Listes!$A$54:$E$60,3,FALSE)))+(VLOOKUP(Barèmes!$D474,Listes!$A$54:$E$60,4,FALSE))))))</f>
        <v/>
      </c>
      <c r="K474" s="91" t="str">
        <f>IF($G474="","",IF($C474=Listes!$B$31,IF(Barèmes!$E474&lt;=Listes!$B$42,(Barèmes!$E474*(VLOOKUP(Barèmes!$D474,Listes!$A$43:$E$49,2,FALSE))),IF(Barèmes!$E474&gt;Listes!$D$42,(Barèmes!$E474*(VLOOKUP(Barèmes!$D474,Listes!$A$43:$E$49,5,FALSE))),(Barèmes!$E474*(VLOOKUP(Barèmes!$D474,Listes!$A$43:$E$49,3,FALSE)))+(VLOOKUP(Barèmes!$D474,Listes!$A$43:$E$49,4,FALSE))))))</f>
        <v/>
      </c>
      <c r="L474" s="91" t="str">
        <f>IF($G474="","",IF($C474=Listes!$B$34,Listes!$I$31,IF($C474=Listes!$B$35,(VLOOKUP(Barèmes!$F474,Listes!$E$31:$F$36,2,FALSE)),IF($C474=Listes!$B$33,IF(Barèmes!$E474&lt;=Listes!$A$64,Barèmes!$E474*Listes!$A$65,IF(Barèmes!$E474&gt;Listes!$D$64,Barèmes!$E474*Listes!$D$65,((Barèmes!$E474*Listes!$B$65)+Listes!$C$65)))))))</f>
        <v/>
      </c>
      <c r="M474" s="92" t="str">
        <f t="shared" si="15"/>
        <v/>
      </c>
      <c r="N474" s="164"/>
    </row>
    <row r="475" spans="1:14" ht="20.100000000000001" customHeight="1" x14ac:dyDescent="0.25">
      <c r="A475" s="38">
        <v>470</v>
      </c>
      <c r="B475" s="135"/>
      <c r="C475" s="135"/>
      <c r="D475" s="135"/>
      <c r="E475" s="135"/>
      <c r="F475" s="135"/>
      <c r="G475" s="111" t="str">
        <f>IF(C475="","",IF(C475="","",(VLOOKUP(C475,Listes!$B$31:$C$35,2,FALSE))))</f>
        <v/>
      </c>
      <c r="H475" s="135" t="str">
        <f t="shared" si="14"/>
        <v/>
      </c>
      <c r="I475" s="92" t="str">
        <f>IF(G475="","",IF(G475="","",(VLOOKUP(G475,Listes!$C$31:$D$35,2,FALSE))))</f>
        <v/>
      </c>
      <c r="J475" s="91" t="str">
        <f>IF($G475="","",IF($C475=Listes!$B$32,IF(Barèmes!$E475&lt;=Listes!$B$53,(Barèmes!$E475*(VLOOKUP(Barèmes!$D475,Listes!$A$54:$E$60,2,FALSE))),IF(Barèmes!$E475&gt;Listes!$E$53,(Barèmes!$E475*(VLOOKUP(Barèmes!$D475,Listes!$A$54:$E$60,5,FALSE))),(Barèmes!$E475*(VLOOKUP(Barèmes!$D475,Listes!$A$54:$E$60,3,FALSE)))+(VLOOKUP(Barèmes!$D475,Listes!$A$54:$E$60,4,FALSE))))))</f>
        <v/>
      </c>
      <c r="K475" s="91" t="str">
        <f>IF($G475="","",IF($C475=Listes!$B$31,IF(Barèmes!$E475&lt;=Listes!$B$42,(Barèmes!$E475*(VLOOKUP(Barèmes!$D475,Listes!$A$43:$E$49,2,FALSE))),IF(Barèmes!$E475&gt;Listes!$D$42,(Barèmes!$E475*(VLOOKUP(Barèmes!$D475,Listes!$A$43:$E$49,5,FALSE))),(Barèmes!$E475*(VLOOKUP(Barèmes!$D475,Listes!$A$43:$E$49,3,FALSE)))+(VLOOKUP(Barèmes!$D475,Listes!$A$43:$E$49,4,FALSE))))))</f>
        <v/>
      </c>
      <c r="L475" s="91" t="str">
        <f>IF($G475="","",IF($C475=Listes!$B$34,Listes!$I$31,IF($C475=Listes!$B$35,(VLOOKUP(Barèmes!$F475,Listes!$E$31:$F$36,2,FALSE)),IF($C475=Listes!$B$33,IF(Barèmes!$E475&lt;=Listes!$A$64,Barèmes!$E475*Listes!$A$65,IF(Barèmes!$E475&gt;Listes!$D$64,Barèmes!$E475*Listes!$D$65,((Barèmes!$E475*Listes!$B$65)+Listes!$C$65)))))))</f>
        <v/>
      </c>
      <c r="M475" s="92" t="str">
        <f t="shared" si="15"/>
        <v/>
      </c>
      <c r="N475" s="164"/>
    </row>
    <row r="476" spans="1:14" ht="20.100000000000001" customHeight="1" x14ac:dyDescent="0.25">
      <c r="A476" s="38">
        <v>471</v>
      </c>
      <c r="B476" s="135"/>
      <c r="C476" s="135"/>
      <c r="D476" s="135"/>
      <c r="E476" s="135"/>
      <c r="F476" s="135"/>
      <c r="G476" s="111" t="str">
        <f>IF(C476="","",IF(C476="","",(VLOOKUP(C476,Listes!$B$31:$C$35,2,FALSE))))</f>
        <v/>
      </c>
      <c r="H476" s="135" t="str">
        <f t="shared" si="14"/>
        <v/>
      </c>
      <c r="I476" s="92" t="str">
        <f>IF(G476="","",IF(G476="","",(VLOOKUP(G476,Listes!$C$31:$D$35,2,FALSE))))</f>
        <v/>
      </c>
      <c r="J476" s="91" t="str">
        <f>IF($G476="","",IF($C476=Listes!$B$32,IF(Barèmes!$E476&lt;=Listes!$B$53,(Barèmes!$E476*(VLOOKUP(Barèmes!$D476,Listes!$A$54:$E$60,2,FALSE))),IF(Barèmes!$E476&gt;Listes!$E$53,(Barèmes!$E476*(VLOOKUP(Barèmes!$D476,Listes!$A$54:$E$60,5,FALSE))),(Barèmes!$E476*(VLOOKUP(Barèmes!$D476,Listes!$A$54:$E$60,3,FALSE)))+(VLOOKUP(Barèmes!$D476,Listes!$A$54:$E$60,4,FALSE))))))</f>
        <v/>
      </c>
      <c r="K476" s="91" t="str">
        <f>IF($G476="","",IF($C476=Listes!$B$31,IF(Barèmes!$E476&lt;=Listes!$B$42,(Barèmes!$E476*(VLOOKUP(Barèmes!$D476,Listes!$A$43:$E$49,2,FALSE))),IF(Barèmes!$E476&gt;Listes!$D$42,(Barèmes!$E476*(VLOOKUP(Barèmes!$D476,Listes!$A$43:$E$49,5,FALSE))),(Barèmes!$E476*(VLOOKUP(Barèmes!$D476,Listes!$A$43:$E$49,3,FALSE)))+(VLOOKUP(Barèmes!$D476,Listes!$A$43:$E$49,4,FALSE))))))</f>
        <v/>
      </c>
      <c r="L476" s="91" t="str">
        <f>IF($G476="","",IF($C476=Listes!$B$34,Listes!$I$31,IF($C476=Listes!$B$35,(VLOOKUP(Barèmes!$F476,Listes!$E$31:$F$36,2,FALSE)),IF($C476=Listes!$B$33,IF(Barèmes!$E476&lt;=Listes!$A$64,Barèmes!$E476*Listes!$A$65,IF(Barèmes!$E476&gt;Listes!$D$64,Barèmes!$E476*Listes!$D$65,((Barèmes!$E476*Listes!$B$65)+Listes!$C$65)))))))</f>
        <v/>
      </c>
      <c r="M476" s="92" t="str">
        <f t="shared" si="15"/>
        <v/>
      </c>
      <c r="N476" s="164"/>
    </row>
    <row r="477" spans="1:14" ht="20.100000000000001" customHeight="1" x14ac:dyDescent="0.25">
      <c r="A477" s="38">
        <v>472</v>
      </c>
      <c r="B477" s="135"/>
      <c r="C477" s="135"/>
      <c r="D477" s="135"/>
      <c r="E477" s="135"/>
      <c r="F477" s="135"/>
      <c r="G477" s="111" t="str">
        <f>IF(C477="","",IF(C477="","",(VLOOKUP(C477,Listes!$B$31:$C$35,2,FALSE))))</f>
        <v/>
      </c>
      <c r="H477" s="135" t="str">
        <f t="shared" si="14"/>
        <v/>
      </c>
      <c r="I477" s="92" t="str">
        <f>IF(G477="","",IF(G477="","",(VLOOKUP(G477,Listes!$C$31:$D$35,2,FALSE))))</f>
        <v/>
      </c>
      <c r="J477" s="91" t="str">
        <f>IF($G477="","",IF($C477=Listes!$B$32,IF(Barèmes!$E477&lt;=Listes!$B$53,(Barèmes!$E477*(VLOOKUP(Barèmes!$D477,Listes!$A$54:$E$60,2,FALSE))),IF(Barèmes!$E477&gt;Listes!$E$53,(Barèmes!$E477*(VLOOKUP(Barèmes!$D477,Listes!$A$54:$E$60,5,FALSE))),(Barèmes!$E477*(VLOOKUP(Barèmes!$D477,Listes!$A$54:$E$60,3,FALSE)))+(VLOOKUP(Barèmes!$D477,Listes!$A$54:$E$60,4,FALSE))))))</f>
        <v/>
      </c>
      <c r="K477" s="91" t="str">
        <f>IF($G477="","",IF($C477=Listes!$B$31,IF(Barèmes!$E477&lt;=Listes!$B$42,(Barèmes!$E477*(VLOOKUP(Barèmes!$D477,Listes!$A$43:$E$49,2,FALSE))),IF(Barèmes!$E477&gt;Listes!$D$42,(Barèmes!$E477*(VLOOKUP(Barèmes!$D477,Listes!$A$43:$E$49,5,FALSE))),(Barèmes!$E477*(VLOOKUP(Barèmes!$D477,Listes!$A$43:$E$49,3,FALSE)))+(VLOOKUP(Barèmes!$D477,Listes!$A$43:$E$49,4,FALSE))))))</f>
        <v/>
      </c>
      <c r="L477" s="91" t="str">
        <f>IF($G477="","",IF($C477=Listes!$B$34,Listes!$I$31,IF($C477=Listes!$B$35,(VLOOKUP(Barèmes!$F477,Listes!$E$31:$F$36,2,FALSE)),IF($C477=Listes!$B$33,IF(Barèmes!$E477&lt;=Listes!$A$64,Barèmes!$E477*Listes!$A$65,IF(Barèmes!$E477&gt;Listes!$D$64,Barèmes!$E477*Listes!$D$65,((Barèmes!$E477*Listes!$B$65)+Listes!$C$65)))))))</f>
        <v/>
      </c>
      <c r="M477" s="92" t="str">
        <f t="shared" si="15"/>
        <v/>
      </c>
      <c r="N477" s="164"/>
    </row>
    <row r="478" spans="1:14" ht="20.100000000000001" customHeight="1" x14ac:dyDescent="0.25">
      <c r="A478" s="38">
        <v>473</v>
      </c>
      <c r="B478" s="135"/>
      <c r="C478" s="135"/>
      <c r="D478" s="135"/>
      <c r="E478" s="135"/>
      <c r="F478" s="135"/>
      <c r="G478" s="111" t="str">
        <f>IF(C478="","",IF(C478="","",(VLOOKUP(C478,Listes!$B$31:$C$35,2,FALSE))))</f>
        <v/>
      </c>
      <c r="H478" s="135" t="str">
        <f t="shared" si="14"/>
        <v/>
      </c>
      <c r="I478" s="92" t="str">
        <f>IF(G478="","",IF(G478="","",(VLOOKUP(G478,Listes!$C$31:$D$35,2,FALSE))))</f>
        <v/>
      </c>
      <c r="J478" s="91" t="str">
        <f>IF($G478="","",IF($C478=Listes!$B$32,IF(Barèmes!$E478&lt;=Listes!$B$53,(Barèmes!$E478*(VLOOKUP(Barèmes!$D478,Listes!$A$54:$E$60,2,FALSE))),IF(Barèmes!$E478&gt;Listes!$E$53,(Barèmes!$E478*(VLOOKUP(Barèmes!$D478,Listes!$A$54:$E$60,5,FALSE))),(Barèmes!$E478*(VLOOKUP(Barèmes!$D478,Listes!$A$54:$E$60,3,FALSE)))+(VLOOKUP(Barèmes!$D478,Listes!$A$54:$E$60,4,FALSE))))))</f>
        <v/>
      </c>
      <c r="K478" s="91" t="str">
        <f>IF($G478="","",IF($C478=Listes!$B$31,IF(Barèmes!$E478&lt;=Listes!$B$42,(Barèmes!$E478*(VLOOKUP(Barèmes!$D478,Listes!$A$43:$E$49,2,FALSE))),IF(Barèmes!$E478&gt;Listes!$D$42,(Barèmes!$E478*(VLOOKUP(Barèmes!$D478,Listes!$A$43:$E$49,5,FALSE))),(Barèmes!$E478*(VLOOKUP(Barèmes!$D478,Listes!$A$43:$E$49,3,FALSE)))+(VLOOKUP(Barèmes!$D478,Listes!$A$43:$E$49,4,FALSE))))))</f>
        <v/>
      </c>
      <c r="L478" s="91" t="str">
        <f>IF($G478="","",IF($C478=Listes!$B$34,Listes!$I$31,IF($C478=Listes!$B$35,(VLOOKUP(Barèmes!$F478,Listes!$E$31:$F$36,2,FALSE)),IF($C478=Listes!$B$33,IF(Barèmes!$E478&lt;=Listes!$A$64,Barèmes!$E478*Listes!$A$65,IF(Barèmes!$E478&gt;Listes!$D$64,Barèmes!$E478*Listes!$D$65,((Barèmes!$E478*Listes!$B$65)+Listes!$C$65)))))))</f>
        <v/>
      </c>
      <c r="M478" s="92" t="str">
        <f t="shared" si="15"/>
        <v/>
      </c>
      <c r="N478" s="164"/>
    </row>
    <row r="479" spans="1:14" ht="20.100000000000001" customHeight="1" x14ac:dyDescent="0.25">
      <c r="A479" s="38">
        <v>474</v>
      </c>
      <c r="B479" s="135"/>
      <c r="C479" s="135"/>
      <c r="D479" s="135"/>
      <c r="E479" s="135"/>
      <c r="F479" s="135"/>
      <c r="G479" s="111" t="str">
        <f>IF(C479="","",IF(C479="","",(VLOOKUP(C479,Listes!$B$31:$C$35,2,FALSE))))</f>
        <v/>
      </c>
      <c r="H479" s="135" t="str">
        <f t="shared" si="14"/>
        <v/>
      </c>
      <c r="I479" s="92" t="str">
        <f>IF(G479="","",IF(G479="","",(VLOOKUP(G479,Listes!$C$31:$D$35,2,FALSE))))</f>
        <v/>
      </c>
      <c r="J479" s="91" t="str">
        <f>IF($G479="","",IF($C479=Listes!$B$32,IF(Barèmes!$E479&lt;=Listes!$B$53,(Barèmes!$E479*(VLOOKUP(Barèmes!$D479,Listes!$A$54:$E$60,2,FALSE))),IF(Barèmes!$E479&gt;Listes!$E$53,(Barèmes!$E479*(VLOOKUP(Barèmes!$D479,Listes!$A$54:$E$60,5,FALSE))),(Barèmes!$E479*(VLOOKUP(Barèmes!$D479,Listes!$A$54:$E$60,3,FALSE)))+(VLOOKUP(Barèmes!$D479,Listes!$A$54:$E$60,4,FALSE))))))</f>
        <v/>
      </c>
      <c r="K479" s="91" t="str">
        <f>IF($G479="","",IF($C479=Listes!$B$31,IF(Barèmes!$E479&lt;=Listes!$B$42,(Barèmes!$E479*(VLOOKUP(Barèmes!$D479,Listes!$A$43:$E$49,2,FALSE))),IF(Barèmes!$E479&gt;Listes!$D$42,(Barèmes!$E479*(VLOOKUP(Barèmes!$D479,Listes!$A$43:$E$49,5,FALSE))),(Barèmes!$E479*(VLOOKUP(Barèmes!$D479,Listes!$A$43:$E$49,3,FALSE)))+(VLOOKUP(Barèmes!$D479,Listes!$A$43:$E$49,4,FALSE))))))</f>
        <v/>
      </c>
      <c r="L479" s="91" t="str">
        <f>IF($G479="","",IF($C479=Listes!$B$34,Listes!$I$31,IF($C479=Listes!$B$35,(VLOOKUP(Barèmes!$F479,Listes!$E$31:$F$36,2,FALSE)),IF($C479=Listes!$B$33,IF(Barèmes!$E479&lt;=Listes!$A$64,Barèmes!$E479*Listes!$A$65,IF(Barèmes!$E479&gt;Listes!$D$64,Barèmes!$E479*Listes!$D$65,((Barèmes!$E479*Listes!$B$65)+Listes!$C$65)))))))</f>
        <v/>
      </c>
      <c r="M479" s="92" t="str">
        <f t="shared" si="15"/>
        <v/>
      </c>
      <c r="N479" s="164"/>
    </row>
    <row r="480" spans="1:14" ht="20.100000000000001" customHeight="1" x14ac:dyDescent="0.25">
      <c r="A480" s="38">
        <v>475</v>
      </c>
      <c r="B480" s="135"/>
      <c r="C480" s="135"/>
      <c r="D480" s="135"/>
      <c r="E480" s="135"/>
      <c r="F480" s="135"/>
      <c r="G480" s="111" t="str">
        <f>IF(C480="","",IF(C480="","",(VLOOKUP(C480,Listes!$B$31:$C$35,2,FALSE))))</f>
        <v/>
      </c>
      <c r="H480" s="135" t="str">
        <f t="shared" si="14"/>
        <v/>
      </c>
      <c r="I480" s="92" t="str">
        <f>IF(G480="","",IF(G480="","",(VLOOKUP(G480,Listes!$C$31:$D$35,2,FALSE))))</f>
        <v/>
      </c>
      <c r="J480" s="91" t="str">
        <f>IF($G480="","",IF($C480=Listes!$B$32,IF(Barèmes!$E480&lt;=Listes!$B$53,(Barèmes!$E480*(VLOOKUP(Barèmes!$D480,Listes!$A$54:$E$60,2,FALSE))),IF(Barèmes!$E480&gt;Listes!$E$53,(Barèmes!$E480*(VLOOKUP(Barèmes!$D480,Listes!$A$54:$E$60,5,FALSE))),(Barèmes!$E480*(VLOOKUP(Barèmes!$D480,Listes!$A$54:$E$60,3,FALSE)))+(VLOOKUP(Barèmes!$D480,Listes!$A$54:$E$60,4,FALSE))))))</f>
        <v/>
      </c>
      <c r="K480" s="91" t="str">
        <f>IF($G480="","",IF($C480=Listes!$B$31,IF(Barèmes!$E480&lt;=Listes!$B$42,(Barèmes!$E480*(VLOOKUP(Barèmes!$D480,Listes!$A$43:$E$49,2,FALSE))),IF(Barèmes!$E480&gt;Listes!$D$42,(Barèmes!$E480*(VLOOKUP(Barèmes!$D480,Listes!$A$43:$E$49,5,FALSE))),(Barèmes!$E480*(VLOOKUP(Barèmes!$D480,Listes!$A$43:$E$49,3,FALSE)))+(VLOOKUP(Barèmes!$D480,Listes!$A$43:$E$49,4,FALSE))))))</f>
        <v/>
      </c>
      <c r="L480" s="91" t="str">
        <f>IF($G480="","",IF($C480=Listes!$B$34,Listes!$I$31,IF($C480=Listes!$B$35,(VLOOKUP(Barèmes!$F480,Listes!$E$31:$F$36,2,FALSE)),IF($C480=Listes!$B$33,IF(Barèmes!$E480&lt;=Listes!$A$64,Barèmes!$E480*Listes!$A$65,IF(Barèmes!$E480&gt;Listes!$D$64,Barèmes!$E480*Listes!$D$65,((Barèmes!$E480*Listes!$B$65)+Listes!$C$65)))))))</f>
        <v/>
      </c>
      <c r="M480" s="92" t="str">
        <f t="shared" si="15"/>
        <v/>
      </c>
      <c r="N480" s="164"/>
    </row>
    <row r="481" spans="1:14" ht="20.100000000000001" customHeight="1" x14ac:dyDescent="0.25">
      <c r="A481" s="38">
        <v>476</v>
      </c>
      <c r="B481" s="135"/>
      <c r="C481" s="135"/>
      <c r="D481" s="135"/>
      <c r="E481" s="135"/>
      <c r="F481" s="135"/>
      <c r="G481" s="111" t="str">
        <f>IF(C481="","",IF(C481="","",(VLOOKUP(C481,Listes!$B$31:$C$35,2,FALSE))))</f>
        <v/>
      </c>
      <c r="H481" s="135" t="str">
        <f t="shared" si="14"/>
        <v/>
      </c>
      <c r="I481" s="92" t="str">
        <f>IF(G481="","",IF(G481="","",(VLOOKUP(G481,Listes!$C$31:$D$35,2,FALSE))))</f>
        <v/>
      </c>
      <c r="J481" s="91" t="str">
        <f>IF($G481="","",IF($C481=Listes!$B$32,IF(Barèmes!$E481&lt;=Listes!$B$53,(Barèmes!$E481*(VLOOKUP(Barèmes!$D481,Listes!$A$54:$E$60,2,FALSE))),IF(Barèmes!$E481&gt;Listes!$E$53,(Barèmes!$E481*(VLOOKUP(Barèmes!$D481,Listes!$A$54:$E$60,5,FALSE))),(Barèmes!$E481*(VLOOKUP(Barèmes!$D481,Listes!$A$54:$E$60,3,FALSE)))+(VLOOKUP(Barèmes!$D481,Listes!$A$54:$E$60,4,FALSE))))))</f>
        <v/>
      </c>
      <c r="K481" s="91" t="str">
        <f>IF($G481="","",IF($C481=Listes!$B$31,IF(Barèmes!$E481&lt;=Listes!$B$42,(Barèmes!$E481*(VLOOKUP(Barèmes!$D481,Listes!$A$43:$E$49,2,FALSE))),IF(Barèmes!$E481&gt;Listes!$D$42,(Barèmes!$E481*(VLOOKUP(Barèmes!$D481,Listes!$A$43:$E$49,5,FALSE))),(Barèmes!$E481*(VLOOKUP(Barèmes!$D481,Listes!$A$43:$E$49,3,FALSE)))+(VLOOKUP(Barèmes!$D481,Listes!$A$43:$E$49,4,FALSE))))))</f>
        <v/>
      </c>
      <c r="L481" s="91" t="str">
        <f>IF($G481="","",IF($C481=Listes!$B$34,Listes!$I$31,IF($C481=Listes!$B$35,(VLOOKUP(Barèmes!$F481,Listes!$E$31:$F$36,2,FALSE)),IF($C481=Listes!$B$33,IF(Barèmes!$E481&lt;=Listes!$A$64,Barèmes!$E481*Listes!$A$65,IF(Barèmes!$E481&gt;Listes!$D$64,Barèmes!$E481*Listes!$D$65,((Barèmes!$E481*Listes!$B$65)+Listes!$C$65)))))))</f>
        <v/>
      </c>
      <c r="M481" s="92" t="str">
        <f t="shared" si="15"/>
        <v/>
      </c>
      <c r="N481" s="164"/>
    </row>
    <row r="482" spans="1:14" ht="20.100000000000001" customHeight="1" x14ac:dyDescent="0.25">
      <c r="A482" s="38">
        <v>477</v>
      </c>
      <c r="B482" s="135"/>
      <c r="C482" s="135"/>
      <c r="D482" s="135"/>
      <c r="E482" s="135"/>
      <c r="F482" s="135"/>
      <c r="G482" s="111" t="str">
        <f>IF(C482="","",IF(C482="","",(VLOOKUP(C482,Listes!$B$31:$C$35,2,FALSE))))</f>
        <v/>
      </c>
      <c r="H482" s="135" t="str">
        <f t="shared" si="14"/>
        <v/>
      </c>
      <c r="I482" s="92" t="str">
        <f>IF(G482="","",IF(G482="","",(VLOOKUP(G482,Listes!$C$31:$D$35,2,FALSE))))</f>
        <v/>
      </c>
      <c r="J482" s="91" t="str">
        <f>IF($G482="","",IF($C482=Listes!$B$32,IF(Barèmes!$E482&lt;=Listes!$B$53,(Barèmes!$E482*(VLOOKUP(Barèmes!$D482,Listes!$A$54:$E$60,2,FALSE))),IF(Barèmes!$E482&gt;Listes!$E$53,(Barèmes!$E482*(VLOOKUP(Barèmes!$D482,Listes!$A$54:$E$60,5,FALSE))),(Barèmes!$E482*(VLOOKUP(Barèmes!$D482,Listes!$A$54:$E$60,3,FALSE)))+(VLOOKUP(Barèmes!$D482,Listes!$A$54:$E$60,4,FALSE))))))</f>
        <v/>
      </c>
      <c r="K482" s="91" t="str">
        <f>IF($G482="","",IF($C482=Listes!$B$31,IF(Barèmes!$E482&lt;=Listes!$B$42,(Barèmes!$E482*(VLOOKUP(Barèmes!$D482,Listes!$A$43:$E$49,2,FALSE))),IF(Barèmes!$E482&gt;Listes!$D$42,(Barèmes!$E482*(VLOOKUP(Barèmes!$D482,Listes!$A$43:$E$49,5,FALSE))),(Barèmes!$E482*(VLOOKUP(Barèmes!$D482,Listes!$A$43:$E$49,3,FALSE)))+(VLOOKUP(Barèmes!$D482,Listes!$A$43:$E$49,4,FALSE))))))</f>
        <v/>
      </c>
      <c r="L482" s="91" t="str">
        <f>IF($G482="","",IF($C482=Listes!$B$34,Listes!$I$31,IF($C482=Listes!$B$35,(VLOOKUP(Barèmes!$F482,Listes!$E$31:$F$36,2,FALSE)),IF($C482=Listes!$B$33,IF(Barèmes!$E482&lt;=Listes!$A$64,Barèmes!$E482*Listes!$A$65,IF(Barèmes!$E482&gt;Listes!$D$64,Barèmes!$E482*Listes!$D$65,((Barèmes!$E482*Listes!$B$65)+Listes!$C$65)))))))</f>
        <v/>
      </c>
      <c r="M482" s="92" t="str">
        <f t="shared" si="15"/>
        <v/>
      </c>
      <c r="N482" s="164"/>
    </row>
    <row r="483" spans="1:14" ht="20.100000000000001" customHeight="1" x14ac:dyDescent="0.25">
      <c r="A483" s="38">
        <v>478</v>
      </c>
      <c r="B483" s="135"/>
      <c r="C483" s="135"/>
      <c r="D483" s="135"/>
      <c r="E483" s="135"/>
      <c r="F483" s="135"/>
      <c r="G483" s="111" t="str">
        <f>IF(C483="","",IF(C483="","",(VLOOKUP(C483,Listes!$B$31:$C$35,2,FALSE))))</f>
        <v/>
      </c>
      <c r="H483" s="135" t="str">
        <f t="shared" si="14"/>
        <v/>
      </c>
      <c r="I483" s="92" t="str">
        <f>IF(G483="","",IF(G483="","",(VLOOKUP(G483,Listes!$C$31:$D$35,2,FALSE))))</f>
        <v/>
      </c>
      <c r="J483" s="91" t="str">
        <f>IF($G483="","",IF($C483=Listes!$B$32,IF(Barèmes!$E483&lt;=Listes!$B$53,(Barèmes!$E483*(VLOOKUP(Barèmes!$D483,Listes!$A$54:$E$60,2,FALSE))),IF(Barèmes!$E483&gt;Listes!$E$53,(Barèmes!$E483*(VLOOKUP(Barèmes!$D483,Listes!$A$54:$E$60,5,FALSE))),(Barèmes!$E483*(VLOOKUP(Barèmes!$D483,Listes!$A$54:$E$60,3,FALSE)))+(VLOOKUP(Barèmes!$D483,Listes!$A$54:$E$60,4,FALSE))))))</f>
        <v/>
      </c>
      <c r="K483" s="91" t="str">
        <f>IF($G483="","",IF($C483=Listes!$B$31,IF(Barèmes!$E483&lt;=Listes!$B$42,(Barèmes!$E483*(VLOOKUP(Barèmes!$D483,Listes!$A$43:$E$49,2,FALSE))),IF(Barèmes!$E483&gt;Listes!$D$42,(Barèmes!$E483*(VLOOKUP(Barèmes!$D483,Listes!$A$43:$E$49,5,FALSE))),(Barèmes!$E483*(VLOOKUP(Barèmes!$D483,Listes!$A$43:$E$49,3,FALSE)))+(VLOOKUP(Barèmes!$D483,Listes!$A$43:$E$49,4,FALSE))))))</f>
        <v/>
      </c>
      <c r="L483" s="91" t="str">
        <f>IF($G483="","",IF($C483=Listes!$B$34,Listes!$I$31,IF($C483=Listes!$B$35,(VLOOKUP(Barèmes!$F483,Listes!$E$31:$F$36,2,FALSE)),IF($C483=Listes!$B$33,IF(Barèmes!$E483&lt;=Listes!$A$64,Barèmes!$E483*Listes!$A$65,IF(Barèmes!$E483&gt;Listes!$D$64,Barèmes!$E483*Listes!$D$65,((Barèmes!$E483*Listes!$B$65)+Listes!$C$65)))))))</f>
        <v/>
      </c>
      <c r="M483" s="92" t="str">
        <f t="shared" si="15"/>
        <v/>
      </c>
      <c r="N483" s="164"/>
    </row>
    <row r="484" spans="1:14" ht="20.100000000000001" customHeight="1" x14ac:dyDescent="0.25">
      <c r="A484" s="38">
        <v>479</v>
      </c>
      <c r="B484" s="135"/>
      <c r="C484" s="135"/>
      <c r="D484" s="135"/>
      <c r="E484" s="135"/>
      <c r="F484" s="135"/>
      <c r="G484" s="111" t="str">
        <f>IF(C484="","",IF(C484="","",(VLOOKUP(C484,Listes!$B$31:$C$35,2,FALSE))))</f>
        <v/>
      </c>
      <c r="H484" s="135" t="str">
        <f t="shared" si="14"/>
        <v/>
      </c>
      <c r="I484" s="92" t="str">
        <f>IF(G484="","",IF(G484="","",(VLOOKUP(G484,Listes!$C$31:$D$35,2,FALSE))))</f>
        <v/>
      </c>
      <c r="J484" s="91" t="str">
        <f>IF($G484="","",IF($C484=Listes!$B$32,IF(Barèmes!$E484&lt;=Listes!$B$53,(Barèmes!$E484*(VLOOKUP(Barèmes!$D484,Listes!$A$54:$E$60,2,FALSE))),IF(Barèmes!$E484&gt;Listes!$E$53,(Barèmes!$E484*(VLOOKUP(Barèmes!$D484,Listes!$A$54:$E$60,5,FALSE))),(Barèmes!$E484*(VLOOKUP(Barèmes!$D484,Listes!$A$54:$E$60,3,FALSE)))+(VLOOKUP(Barèmes!$D484,Listes!$A$54:$E$60,4,FALSE))))))</f>
        <v/>
      </c>
      <c r="K484" s="91" t="str">
        <f>IF($G484="","",IF($C484=Listes!$B$31,IF(Barèmes!$E484&lt;=Listes!$B$42,(Barèmes!$E484*(VLOOKUP(Barèmes!$D484,Listes!$A$43:$E$49,2,FALSE))),IF(Barèmes!$E484&gt;Listes!$D$42,(Barèmes!$E484*(VLOOKUP(Barèmes!$D484,Listes!$A$43:$E$49,5,FALSE))),(Barèmes!$E484*(VLOOKUP(Barèmes!$D484,Listes!$A$43:$E$49,3,FALSE)))+(VLOOKUP(Barèmes!$D484,Listes!$A$43:$E$49,4,FALSE))))))</f>
        <v/>
      </c>
      <c r="L484" s="91" t="str">
        <f>IF($G484="","",IF($C484=Listes!$B$34,Listes!$I$31,IF($C484=Listes!$B$35,(VLOOKUP(Barèmes!$F484,Listes!$E$31:$F$36,2,FALSE)),IF($C484=Listes!$B$33,IF(Barèmes!$E484&lt;=Listes!$A$64,Barèmes!$E484*Listes!$A$65,IF(Barèmes!$E484&gt;Listes!$D$64,Barèmes!$E484*Listes!$D$65,((Barèmes!$E484*Listes!$B$65)+Listes!$C$65)))))))</f>
        <v/>
      </c>
      <c r="M484" s="92" t="str">
        <f t="shared" si="15"/>
        <v/>
      </c>
      <c r="N484" s="164"/>
    </row>
    <row r="485" spans="1:14" ht="20.100000000000001" customHeight="1" x14ac:dyDescent="0.25">
      <c r="A485" s="38">
        <v>480</v>
      </c>
      <c r="B485" s="135"/>
      <c r="C485" s="135"/>
      <c r="D485" s="135"/>
      <c r="E485" s="135"/>
      <c r="F485" s="135"/>
      <c r="G485" s="111" t="str">
        <f>IF(C485="","",IF(C485="","",(VLOOKUP(C485,Listes!$B$31:$C$35,2,FALSE))))</f>
        <v/>
      </c>
      <c r="H485" s="135" t="str">
        <f t="shared" si="14"/>
        <v/>
      </c>
      <c r="I485" s="92" t="str">
        <f>IF(G485="","",IF(G485="","",(VLOOKUP(G485,Listes!$C$31:$D$35,2,FALSE))))</f>
        <v/>
      </c>
      <c r="J485" s="91" t="str">
        <f>IF($G485="","",IF($C485=Listes!$B$32,IF(Barèmes!$E485&lt;=Listes!$B$53,(Barèmes!$E485*(VLOOKUP(Barèmes!$D485,Listes!$A$54:$E$60,2,FALSE))),IF(Barèmes!$E485&gt;Listes!$E$53,(Barèmes!$E485*(VLOOKUP(Barèmes!$D485,Listes!$A$54:$E$60,5,FALSE))),(Barèmes!$E485*(VLOOKUP(Barèmes!$D485,Listes!$A$54:$E$60,3,FALSE)))+(VLOOKUP(Barèmes!$D485,Listes!$A$54:$E$60,4,FALSE))))))</f>
        <v/>
      </c>
      <c r="K485" s="91" t="str">
        <f>IF($G485="","",IF($C485=Listes!$B$31,IF(Barèmes!$E485&lt;=Listes!$B$42,(Barèmes!$E485*(VLOOKUP(Barèmes!$D485,Listes!$A$43:$E$49,2,FALSE))),IF(Barèmes!$E485&gt;Listes!$D$42,(Barèmes!$E485*(VLOOKUP(Barèmes!$D485,Listes!$A$43:$E$49,5,FALSE))),(Barèmes!$E485*(VLOOKUP(Barèmes!$D485,Listes!$A$43:$E$49,3,FALSE)))+(VLOOKUP(Barèmes!$D485,Listes!$A$43:$E$49,4,FALSE))))))</f>
        <v/>
      </c>
      <c r="L485" s="91" t="str">
        <f>IF($G485="","",IF($C485=Listes!$B$34,Listes!$I$31,IF($C485=Listes!$B$35,(VLOOKUP(Barèmes!$F485,Listes!$E$31:$F$36,2,FALSE)),IF($C485=Listes!$B$33,IF(Barèmes!$E485&lt;=Listes!$A$64,Barèmes!$E485*Listes!$A$65,IF(Barèmes!$E485&gt;Listes!$D$64,Barèmes!$E485*Listes!$D$65,((Barèmes!$E485*Listes!$B$65)+Listes!$C$65)))))))</f>
        <v/>
      </c>
      <c r="M485" s="92" t="str">
        <f t="shared" si="15"/>
        <v/>
      </c>
      <c r="N485" s="164"/>
    </row>
    <row r="486" spans="1:14" ht="20.100000000000001" customHeight="1" x14ac:dyDescent="0.25">
      <c r="A486" s="38">
        <v>481</v>
      </c>
      <c r="B486" s="135"/>
      <c r="C486" s="135"/>
      <c r="D486" s="135"/>
      <c r="E486" s="135"/>
      <c r="F486" s="135"/>
      <c r="G486" s="111" t="str">
        <f>IF(C486="","",IF(C486="","",(VLOOKUP(C486,Listes!$B$31:$C$35,2,FALSE))))</f>
        <v/>
      </c>
      <c r="H486" s="135" t="str">
        <f t="shared" si="14"/>
        <v/>
      </c>
      <c r="I486" s="92" t="str">
        <f>IF(G486="","",IF(G486="","",(VLOOKUP(G486,Listes!$C$31:$D$35,2,FALSE))))</f>
        <v/>
      </c>
      <c r="J486" s="91" t="str">
        <f>IF($G486="","",IF($C486=Listes!$B$32,IF(Barèmes!$E486&lt;=Listes!$B$53,(Barèmes!$E486*(VLOOKUP(Barèmes!$D486,Listes!$A$54:$E$60,2,FALSE))),IF(Barèmes!$E486&gt;Listes!$E$53,(Barèmes!$E486*(VLOOKUP(Barèmes!$D486,Listes!$A$54:$E$60,5,FALSE))),(Barèmes!$E486*(VLOOKUP(Barèmes!$D486,Listes!$A$54:$E$60,3,FALSE)))+(VLOOKUP(Barèmes!$D486,Listes!$A$54:$E$60,4,FALSE))))))</f>
        <v/>
      </c>
      <c r="K486" s="91" t="str">
        <f>IF($G486="","",IF($C486=Listes!$B$31,IF(Barèmes!$E486&lt;=Listes!$B$42,(Barèmes!$E486*(VLOOKUP(Barèmes!$D486,Listes!$A$43:$E$49,2,FALSE))),IF(Barèmes!$E486&gt;Listes!$D$42,(Barèmes!$E486*(VLOOKUP(Barèmes!$D486,Listes!$A$43:$E$49,5,FALSE))),(Barèmes!$E486*(VLOOKUP(Barèmes!$D486,Listes!$A$43:$E$49,3,FALSE)))+(VLOOKUP(Barèmes!$D486,Listes!$A$43:$E$49,4,FALSE))))))</f>
        <v/>
      </c>
      <c r="L486" s="91" t="str">
        <f>IF($G486="","",IF($C486=Listes!$B$34,Listes!$I$31,IF($C486=Listes!$B$35,(VLOOKUP(Barèmes!$F486,Listes!$E$31:$F$36,2,FALSE)),IF($C486=Listes!$B$33,IF(Barèmes!$E486&lt;=Listes!$A$64,Barèmes!$E486*Listes!$A$65,IF(Barèmes!$E486&gt;Listes!$D$64,Barèmes!$E486*Listes!$D$65,((Barèmes!$E486*Listes!$B$65)+Listes!$C$65)))))))</f>
        <v/>
      </c>
      <c r="M486" s="92" t="str">
        <f t="shared" si="15"/>
        <v/>
      </c>
      <c r="N486" s="164"/>
    </row>
    <row r="487" spans="1:14" ht="20.100000000000001" customHeight="1" x14ac:dyDescent="0.25">
      <c r="A487" s="38">
        <v>482</v>
      </c>
      <c r="B487" s="135"/>
      <c r="C487" s="135"/>
      <c r="D487" s="135"/>
      <c r="E487" s="135"/>
      <c r="F487" s="135"/>
      <c r="G487" s="111" t="str">
        <f>IF(C487="","",IF(C487="","",(VLOOKUP(C487,Listes!$B$31:$C$35,2,FALSE))))</f>
        <v/>
      </c>
      <c r="H487" s="135" t="str">
        <f t="shared" si="14"/>
        <v/>
      </c>
      <c r="I487" s="92" t="str">
        <f>IF(G487="","",IF(G487="","",(VLOOKUP(G487,Listes!$C$31:$D$35,2,FALSE))))</f>
        <v/>
      </c>
      <c r="J487" s="91" t="str">
        <f>IF($G487="","",IF($C487=Listes!$B$32,IF(Barèmes!$E487&lt;=Listes!$B$53,(Barèmes!$E487*(VLOOKUP(Barèmes!$D487,Listes!$A$54:$E$60,2,FALSE))),IF(Barèmes!$E487&gt;Listes!$E$53,(Barèmes!$E487*(VLOOKUP(Barèmes!$D487,Listes!$A$54:$E$60,5,FALSE))),(Barèmes!$E487*(VLOOKUP(Barèmes!$D487,Listes!$A$54:$E$60,3,FALSE)))+(VLOOKUP(Barèmes!$D487,Listes!$A$54:$E$60,4,FALSE))))))</f>
        <v/>
      </c>
      <c r="K487" s="91" t="str">
        <f>IF($G487="","",IF($C487=Listes!$B$31,IF(Barèmes!$E487&lt;=Listes!$B$42,(Barèmes!$E487*(VLOOKUP(Barèmes!$D487,Listes!$A$43:$E$49,2,FALSE))),IF(Barèmes!$E487&gt;Listes!$D$42,(Barèmes!$E487*(VLOOKUP(Barèmes!$D487,Listes!$A$43:$E$49,5,FALSE))),(Barèmes!$E487*(VLOOKUP(Barèmes!$D487,Listes!$A$43:$E$49,3,FALSE)))+(VLOOKUP(Barèmes!$D487,Listes!$A$43:$E$49,4,FALSE))))))</f>
        <v/>
      </c>
      <c r="L487" s="91" t="str">
        <f>IF($G487="","",IF($C487=Listes!$B$34,Listes!$I$31,IF($C487=Listes!$B$35,(VLOOKUP(Barèmes!$F487,Listes!$E$31:$F$36,2,FALSE)),IF($C487=Listes!$B$33,IF(Barèmes!$E487&lt;=Listes!$A$64,Barèmes!$E487*Listes!$A$65,IF(Barèmes!$E487&gt;Listes!$D$64,Barèmes!$E487*Listes!$D$65,((Barèmes!$E487*Listes!$B$65)+Listes!$C$65)))))))</f>
        <v/>
      </c>
      <c r="M487" s="92" t="str">
        <f t="shared" si="15"/>
        <v/>
      </c>
      <c r="N487" s="164"/>
    </row>
    <row r="488" spans="1:14" ht="20.100000000000001" customHeight="1" x14ac:dyDescent="0.25">
      <c r="A488" s="38">
        <v>483</v>
      </c>
      <c r="B488" s="135"/>
      <c r="C488" s="135"/>
      <c r="D488" s="135"/>
      <c r="E488" s="135"/>
      <c r="F488" s="135"/>
      <c r="G488" s="111" t="str">
        <f>IF(C488="","",IF(C488="","",(VLOOKUP(C488,Listes!$B$31:$C$35,2,FALSE))))</f>
        <v/>
      </c>
      <c r="H488" s="135" t="str">
        <f t="shared" si="14"/>
        <v/>
      </c>
      <c r="I488" s="92" t="str">
        <f>IF(G488="","",IF(G488="","",(VLOOKUP(G488,Listes!$C$31:$D$35,2,FALSE))))</f>
        <v/>
      </c>
      <c r="J488" s="91" t="str">
        <f>IF($G488="","",IF($C488=Listes!$B$32,IF(Barèmes!$E488&lt;=Listes!$B$53,(Barèmes!$E488*(VLOOKUP(Barèmes!$D488,Listes!$A$54:$E$60,2,FALSE))),IF(Barèmes!$E488&gt;Listes!$E$53,(Barèmes!$E488*(VLOOKUP(Barèmes!$D488,Listes!$A$54:$E$60,5,FALSE))),(Barèmes!$E488*(VLOOKUP(Barèmes!$D488,Listes!$A$54:$E$60,3,FALSE)))+(VLOOKUP(Barèmes!$D488,Listes!$A$54:$E$60,4,FALSE))))))</f>
        <v/>
      </c>
      <c r="K488" s="91" t="str">
        <f>IF($G488="","",IF($C488=Listes!$B$31,IF(Barèmes!$E488&lt;=Listes!$B$42,(Barèmes!$E488*(VLOOKUP(Barèmes!$D488,Listes!$A$43:$E$49,2,FALSE))),IF(Barèmes!$E488&gt;Listes!$D$42,(Barèmes!$E488*(VLOOKUP(Barèmes!$D488,Listes!$A$43:$E$49,5,FALSE))),(Barèmes!$E488*(VLOOKUP(Barèmes!$D488,Listes!$A$43:$E$49,3,FALSE)))+(VLOOKUP(Barèmes!$D488,Listes!$A$43:$E$49,4,FALSE))))))</f>
        <v/>
      </c>
      <c r="L488" s="91" t="str">
        <f>IF($G488="","",IF($C488=Listes!$B$34,Listes!$I$31,IF($C488=Listes!$B$35,(VLOOKUP(Barèmes!$F488,Listes!$E$31:$F$36,2,FALSE)),IF($C488=Listes!$B$33,IF(Barèmes!$E488&lt;=Listes!$A$64,Barèmes!$E488*Listes!$A$65,IF(Barèmes!$E488&gt;Listes!$D$64,Barèmes!$E488*Listes!$D$65,((Barèmes!$E488*Listes!$B$65)+Listes!$C$65)))))))</f>
        <v/>
      </c>
      <c r="M488" s="92" t="str">
        <f t="shared" si="15"/>
        <v/>
      </c>
      <c r="N488" s="164"/>
    </row>
    <row r="489" spans="1:14" ht="20.100000000000001" customHeight="1" x14ac:dyDescent="0.25">
      <c r="A489" s="38">
        <v>484</v>
      </c>
      <c r="B489" s="135"/>
      <c r="C489" s="135"/>
      <c r="D489" s="135"/>
      <c r="E489" s="135"/>
      <c r="F489" s="135"/>
      <c r="G489" s="111" t="str">
        <f>IF(C489="","",IF(C489="","",(VLOOKUP(C489,Listes!$B$31:$C$35,2,FALSE))))</f>
        <v/>
      </c>
      <c r="H489" s="135" t="str">
        <f t="shared" si="14"/>
        <v/>
      </c>
      <c r="I489" s="92" t="str">
        <f>IF(G489="","",IF(G489="","",(VLOOKUP(G489,Listes!$C$31:$D$35,2,FALSE))))</f>
        <v/>
      </c>
      <c r="J489" s="91" t="str">
        <f>IF($G489="","",IF($C489=Listes!$B$32,IF(Barèmes!$E489&lt;=Listes!$B$53,(Barèmes!$E489*(VLOOKUP(Barèmes!$D489,Listes!$A$54:$E$60,2,FALSE))),IF(Barèmes!$E489&gt;Listes!$E$53,(Barèmes!$E489*(VLOOKUP(Barèmes!$D489,Listes!$A$54:$E$60,5,FALSE))),(Barèmes!$E489*(VLOOKUP(Barèmes!$D489,Listes!$A$54:$E$60,3,FALSE)))+(VLOOKUP(Barèmes!$D489,Listes!$A$54:$E$60,4,FALSE))))))</f>
        <v/>
      </c>
      <c r="K489" s="91" t="str">
        <f>IF($G489="","",IF($C489=Listes!$B$31,IF(Barèmes!$E489&lt;=Listes!$B$42,(Barèmes!$E489*(VLOOKUP(Barèmes!$D489,Listes!$A$43:$E$49,2,FALSE))),IF(Barèmes!$E489&gt;Listes!$D$42,(Barèmes!$E489*(VLOOKUP(Barèmes!$D489,Listes!$A$43:$E$49,5,FALSE))),(Barèmes!$E489*(VLOOKUP(Barèmes!$D489,Listes!$A$43:$E$49,3,FALSE)))+(VLOOKUP(Barèmes!$D489,Listes!$A$43:$E$49,4,FALSE))))))</f>
        <v/>
      </c>
      <c r="L489" s="91" t="str">
        <f>IF($G489="","",IF($C489=Listes!$B$34,Listes!$I$31,IF($C489=Listes!$B$35,(VLOOKUP(Barèmes!$F489,Listes!$E$31:$F$36,2,FALSE)),IF($C489=Listes!$B$33,IF(Barèmes!$E489&lt;=Listes!$A$64,Barèmes!$E489*Listes!$A$65,IF(Barèmes!$E489&gt;Listes!$D$64,Barèmes!$E489*Listes!$D$65,((Barèmes!$E489*Listes!$B$65)+Listes!$C$65)))))))</f>
        <v/>
      </c>
      <c r="M489" s="92" t="str">
        <f t="shared" si="15"/>
        <v/>
      </c>
      <c r="N489" s="164"/>
    </row>
    <row r="490" spans="1:14" ht="20.100000000000001" customHeight="1" x14ac:dyDescent="0.25">
      <c r="A490" s="38">
        <v>485</v>
      </c>
      <c r="B490" s="135"/>
      <c r="C490" s="135"/>
      <c r="D490" s="135"/>
      <c r="E490" s="135"/>
      <c r="F490" s="135"/>
      <c r="G490" s="111" t="str">
        <f>IF(C490="","",IF(C490="","",(VLOOKUP(C490,Listes!$B$31:$C$35,2,FALSE))))</f>
        <v/>
      </c>
      <c r="H490" s="135" t="str">
        <f t="shared" si="14"/>
        <v/>
      </c>
      <c r="I490" s="92" t="str">
        <f>IF(G490="","",IF(G490="","",(VLOOKUP(G490,Listes!$C$31:$D$35,2,FALSE))))</f>
        <v/>
      </c>
      <c r="J490" s="91" t="str">
        <f>IF($G490="","",IF($C490=Listes!$B$32,IF(Barèmes!$E490&lt;=Listes!$B$53,(Barèmes!$E490*(VLOOKUP(Barèmes!$D490,Listes!$A$54:$E$60,2,FALSE))),IF(Barèmes!$E490&gt;Listes!$E$53,(Barèmes!$E490*(VLOOKUP(Barèmes!$D490,Listes!$A$54:$E$60,5,FALSE))),(Barèmes!$E490*(VLOOKUP(Barèmes!$D490,Listes!$A$54:$E$60,3,FALSE)))+(VLOOKUP(Barèmes!$D490,Listes!$A$54:$E$60,4,FALSE))))))</f>
        <v/>
      </c>
      <c r="K490" s="91" t="str">
        <f>IF($G490="","",IF($C490=Listes!$B$31,IF(Barèmes!$E490&lt;=Listes!$B$42,(Barèmes!$E490*(VLOOKUP(Barèmes!$D490,Listes!$A$43:$E$49,2,FALSE))),IF(Barèmes!$E490&gt;Listes!$D$42,(Barèmes!$E490*(VLOOKUP(Barèmes!$D490,Listes!$A$43:$E$49,5,FALSE))),(Barèmes!$E490*(VLOOKUP(Barèmes!$D490,Listes!$A$43:$E$49,3,FALSE)))+(VLOOKUP(Barèmes!$D490,Listes!$A$43:$E$49,4,FALSE))))))</f>
        <v/>
      </c>
      <c r="L490" s="91" t="str">
        <f>IF($G490="","",IF($C490=Listes!$B$34,Listes!$I$31,IF($C490=Listes!$B$35,(VLOOKUP(Barèmes!$F490,Listes!$E$31:$F$36,2,FALSE)),IF($C490=Listes!$B$33,IF(Barèmes!$E490&lt;=Listes!$A$64,Barèmes!$E490*Listes!$A$65,IF(Barèmes!$E490&gt;Listes!$D$64,Barèmes!$E490*Listes!$D$65,((Barèmes!$E490*Listes!$B$65)+Listes!$C$65)))))))</f>
        <v/>
      </c>
      <c r="M490" s="92" t="str">
        <f t="shared" si="15"/>
        <v/>
      </c>
      <c r="N490" s="164"/>
    </row>
    <row r="491" spans="1:14" ht="20.100000000000001" customHeight="1" x14ac:dyDescent="0.25">
      <c r="A491" s="38">
        <v>486</v>
      </c>
      <c r="B491" s="135"/>
      <c r="C491" s="135"/>
      <c r="D491" s="135"/>
      <c r="E491" s="135"/>
      <c r="F491" s="135"/>
      <c r="G491" s="111" t="str">
        <f>IF(C491="","",IF(C491="","",(VLOOKUP(C491,Listes!$B$31:$C$35,2,FALSE))))</f>
        <v/>
      </c>
      <c r="H491" s="135" t="str">
        <f t="shared" si="14"/>
        <v/>
      </c>
      <c r="I491" s="92" t="str">
        <f>IF(G491="","",IF(G491="","",(VLOOKUP(G491,Listes!$C$31:$D$35,2,FALSE))))</f>
        <v/>
      </c>
      <c r="J491" s="91" t="str">
        <f>IF($G491="","",IF($C491=Listes!$B$32,IF(Barèmes!$E491&lt;=Listes!$B$53,(Barèmes!$E491*(VLOOKUP(Barèmes!$D491,Listes!$A$54:$E$60,2,FALSE))),IF(Barèmes!$E491&gt;Listes!$E$53,(Barèmes!$E491*(VLOOKUP(Barèmes!$D491,Listes!$A$54:$E$60,5,FALSE))),(Barèmes!$E491*(VLOOKUP(Barèmes!$D491,Listes!$A$54:$E$60,3,FALSE)))+(VLOOKUP(Barèmes!$D491,Listes!$A$54:$E$60,4,FALSE))))))</f>
        <v/>
      </c>
      <c r="K491" s="91" t="str">
        <f>IF($G491="","",IF($C491=Listes!$B$31,IF(Barèmes!$E491&lt;=Listes!$B$42,(Barèmes!$E491*(VLOOKUP(Barèmes!$D491,Listes!$A$43:$E$49,2,FALSE))),IF(Barèmes!$E491&gt;Listes!$D$42,(Barèmes!$E491*(VLOOKUP(Barèmes!$D491,Listes!$A$43:$E$49,5,FALSE))),(Barèmes!$E491*(VLOOKUP(Barèmes!$D491,Listes!$A$43:$E$49,3,FALSE)))+(VLOOKUP(Barèmes!$D491,Listes!$A$43:$E$49,4,FALSE))))))</f>
        <v/>
      </c>
      <c r="L491" s="91" t="str">
        <f>IF($G491="","",IF($C491=Listes!$B$34,Listes!$I$31,IF($C491=Listes!$B$35,(VLOOKUP(Barèmes!$F491,Listes!$E$31:$F$36,2,FALSE)),IF($C491=Listes!$B$33,IF(Barèmes!$E491&lt;=Listes!$A$64,Barèmes!$E491*Listes!$A$65,IF(Barèmes!$E491&gt;Listes!$D$64,Barèmes!$E491*Listes!$D$65,((Barèmes!$E491*Listes!$B$65)+Listes!$C$65)))))))</f>
        <v/>
      </c>
      <c r="M491" s="92" t="str">
        <f t="shared" si="15"/>
        <v/>
      </c>
      <c r="N491" s="164"/>
    </row>
    <row r="492" spans="1:14" ht="20.100000000000001" customHeight="1" x14ac:dyDescent="0.25">
      <c r="A492" s="38">
        <v>487</v>
      </c>
      <c r="B492" s="135"/>
      <c r="C492" s="135"/>
      <c r="D492" s="135"/>
      <c r="E492" s="135"/>
      <c r="F492" s="135"/>
      <c r="G492" s="111" t="str">
        <f>IF(C492="","",IF(C492="","",(VLOOKUP(C492,Listes!$B$31:$C$35,2,FALSE))))</f>
        <v/>
      </c>
      <c r="H492" s="135" t="str">
        <f t="shared" si="14"/>
        <v/>
      </c>
      <c r="I492" s="92" t="str">
        <f>IF(G492="","",IF(G492="","",(VLOOKUP(G492,Listes!$C$31:$D$35,2,FALSE))))</f>
        <v/>
      </c>
      <c r="J492" s="91" t="str">
        <f>IF($G492="","",IF($C492=Listes!$B$32,IF(Barèmes!$E492&lt;=Listes!$B$53,(Barèmes!$E492*(VLOOKUP(Barèmes!$D492,Listes!$A$54:$E$60,2,FALSE))),IF(Barèmes!$E492&gt;Listes!$E$53,(Barèmes!$E492*(VLOOKUP(Barèmes!$D492,Listes!$A$54:$E$60,5,FALSE))),(Barèmes!$E492*(VLOOKUP(Barèmes!$D492,Listes!$A$54:$E$60,3,FALSE)))+(VLOOKUP(Barèmes!$D492,Listes!$A$54:$E$60,4,FALSE))))))</f>
        <v/>
      </c>
      <c r="K492" s="91" t="str">
        <f>IF($G492="","",IF($C492=Listes!$B$31,IF(Barèmes!$E492&lt;=Listes!$B$42,(Barèmes!$E492*(VLOOKUP(Barèmes!$D492,Listes!$A$43:$E$49,2,FALSE))),IF(Barèmes!$E492&gt;Listes!$D$42,(Barèmes!$E492*(VLOOKUP(Barèmes!$D492,Listes!$A$43:$E$49,5,FALSE))),(Barèmes!$E492*(VLOOKUP(Barèmes!$D492,Listes!$A$43:$E$49,3,FALSE)))+(VLOOKUP(Barèmes!$D492,Listes!$A$43:$E$49,4,FALSE))))))</f>
        <v/>
      </c>
      <c r="L492" s="91" t="str">
        <f>IF($G492="","",IF($C492=Listes!$B$34,Listes!$I$31,IF($C492=Listes!$B$35,(VLOOKUP(Barèmes!$F492,Listes!$E$31:$F$36,2,FALSE)),IF($C492=Listes!$B$33,IF(Barèmes!$E492&lt;=Listes!$A$64,Barèmes!$E492*Listes!$A$65,IF(Barèmes!$E492&gt;Listes!$D$64,Barèmes!$E492*Listes!$D$65,((Barèmes!$E492*Listes!$B$65)+Listes!$C$65)))))))</f>
        <v/>
      </c>
      <c r="M492" s="92" t="str">
        <f t="shared" si="15"/>
        <v/>
      </c>
      <c r="N492" s="164"/>
    </row>
    <row r="493" spans="1:14" ht="20.100000000000001" customHeight="1" x14ac:dyDescent="0.25">
      <c r="A493" s="38">
        <v>488</v>
      </c>
      <c r="B493" s="135"/>
      <c r="C493" s="135"/>
      <c r="D493" s="135"/>
      <c r="E493" s="135"/>
      <c r="F493" s="135"/>
      <c r="G493" s="111" t="str">
        <f>IF(C493="","",IF(C493="","",(VLOOKUP(C493,Listes!$B$31:$C$35,2,FALSE))))</f>
        <v/>
      </c>
      <c r="H493" s="135" t="str">
        <f t="shared" si="14"/>
        <v/>
      </c>
      <c r="I493" s="92" t="str">
        <f>IF(G493="","",IF(G493="","",(VLOOKUP(G493,Listes!$C$31:$D$35,2,FALSE))))</f>
        <v/>
      </c>
      <c r="J493" s="91" t="str">
        <f>IF($G493="","",IF($C493=Listes!$B$32,IF(Barèmes!$E493&lt;=Listes!$B$53,(Barèmes!$E493*(VLOOKUP(Barèmes!$D493,Listes!$A$54:$E$60,2,FALSE))),IF(Barèmes!$E493&gt;Listes!$E$53,(Barèmes!$E493*(VLOOKUP(Barèmes!$D493,Listes!$A$54:$E$60,5,FALSE))),(Barèmes!$E493*(VLOOKUP(Barèmes!$D493,Listes!$A$54:$E$60,3,FALSE)))+(VLOOKUP(Barèmes!$D493,Listes!$A$54:$E$60,4,FALSE))))))</f>
        <v/>
      </c>
      <c r="K493" s="91" t="str">
        <f>IF($G493="","",IF($C493=Listes!$B$31,IF(Barèmes!$E493&lt;=Listes!$B$42,(Barèmes!$E493*(VLOOKUP(Barèmes!$D493,Listes!$A$43:$E$49,2,FALSE))),IF(Barèmes!$E493&gt;Listes!$D$42,(Barèmes!$E493*(VLOOKUP(Barèmes!$D493,Listes!$A$43:$E$49,5,FALSE))),(Barèmes!$E493*(VLOOKUP(Barèmes!$D493,Listes!$A$43:$E$49,3,FALSE)))+(VLOOKUP(Barèmes!$D493,Listes!$A$43:$E$49,4,FALSE))))))</f>
        <v/>
      </c>
      <c r="L493" s="91" t="str">
        <f>IF($G493="","",IF($C493=Listes!$B$34,Listes!$I$31,IF($C493=Listes!$B$35,(VLOOKUP(Barèmes!$F493,Listes!$E$31:$F$36,2,FALSE)),IF($C493=Listes!$B$33,IF(Barèmes!$E493&lt;=Listes!$A$64,Barèmes!$E493*Listes!$A$65,IF(Barèmes!$E493&gt;Listes!$D$64,Barèmes!$E493*Listes!$D$65,((Barèmes!$E493*Listes!$B$65)+Listes!$C$65)))))))</f>
        <v/>
      </c>
      <c r="M493" s="92" t="str">
        <f t="shared" si="15"/>
        <v/>
      </c>
      <c r="N493" s="164"/>
    </row>
    <row r="494" spans="1:14" ht="20.100000000000001" customHeight="1" x14ac:dyDescent="0.25">
      <c r="A494" s="38">
        <v>489</v>
      </c>
      <c r="B494" s="135"/>
      <c r="C494" s="135"/>
      <c r="D494" s="135"/>
      <c r="E494" s="135"/>
      <c r="F494" s="135"/>
      <c r="G494" s="111" t="str">
        <f>IF(C494="","",IF(C494="","",(VLOOKUP(C494,Listes!$B$31:$C$35,2,FALSE))))</f>
        <v/>
      </c>
      <c r="H494" s="135" t="str">
        <f t="shared" si="14"/>
        <v/>
      </c>
      <c r="I494" s="92" t="str">
        <f>IF(G494="","",IF(G494="","",(VLOOKUP(G494,Listes!$C$31:$D$35,2,FALSE))))</f>
        <v/>
      </c>
      <c r="J494" s="91" t="str">
        <f>IF($G494="","",IF($C494=Listes!$B$32,IF(Barèmes!$E494&lt;=Listes!$B$53,(Barèmes!$E494*(VLOOKUP(Barèmes!$D494,Listes!$A$54:$E$60,2,FALSE))),IF(Barèmes!$E494&gt;Listes!$E$53,(Barèmes!$E494*(VLOOKUP(Barèmes!$D494,Listes!$A$54:$E$60,5,FALSE))),(Barèmes!$E494*(VLOOKUP(Barèmes!$D494,Listes!$A$54:$E$60,3,FALSE)))+(VLOOKUP(Barèmes!$D494,Listes!$A$54:$E$60,4,FALSE))))))</f>
        <v/>
      </c>
      <c r="K494" s="91" t="str">
        <f>IF($G494="","",IF($C494=Listes!$B$31,IF(Barèmes!$E494&lt;=Listes!$B$42,(Barèmes!$E494*(VLOOKUP(Barèmes!$D494,Listes!$A$43:$E$49,2,FALSE))),IF(Barèmes!$E494&gt;Listes!$D$42,(Barèmes!$E494*(VLOOKUP(Barèmes!$D494,Listes!$A$43:$E$49,5,FALSE))),(Barèmes!$E494*(VLOOKUP(Barèmes!$D494,Listes!$A$43:$E$49,3,FALSE)))+(VLOOKUP(Barèmes!$D494,Listes!$A$43:$E$49,4,FALSE))))))</f>
        <v/>
      </c>
      <c r="L494" s="91" t="str">
        <f>IF($G494="","",IF($C494=Listes!$B$34,Listes!$I$31,IF($C494=Listes!$B$35,(VLOOKUP(Barèmes!$F494,Listes!$E$31:$F$36,2,FALSE)),IF($C494=Listes!$B$33,IF(Barèmes!$E494&lt;=Listes!$A$64,Barèmes!$E494*Listes!$A$65,IF(Barèmes!$E494&gt;Listes!$D$64,Barèmes!$E494*Listes!$D$65,((Barèmes!$E494*Listes!$B$65)+Listes!$C$65)))))))</f>
        <v/>
      </c>
      <c r="M494" s="92" t="str">
        <f t="shared" si="15"/>
        <v/>
      </c>
      <c r="N494" s="164"/>
    </row>
    <row r="495" spans="1:14" ht="20.100000000000001" customHeight="1" x14ac:dyDescent="0.25">
      <c r="A495" s="38">
        <v>490</v>
      </c>
      <c r="B495" s="135"/>
      <c r="C495" s="135"/>
      <c r="D495" s="135"/>
      <c r="E495" s="135"/>
      <c r="F495" s="135"/>
      <c r="G495" s="111" t="str">
        <f>IF(C495="","",IF(C495="","",(VLOOKUP(C495,Listes!$B$31:$C$35,2,FALSE))))</f>
        <v/>
      </c>
      <c r="H495" s="135" t="str">
        <f t="shared" si="14"/>
        <v/>
      </c>
      <c r="I495" s="92" t="str">
        <f>IF(G495="","",IF(G495="","",(VLOOKUP(G495,Listes!$C$31:$D$35,2,FALSE))))</f>
        <v/>
      </c>
      <c r="J495" s="91" t="str">
        <f>IF($G495="","",IF($C495=Listes!$B$32,IF(Barèmes!$E495&lt;=Listes!$B$53,(Barèmes!$E495*(VLOOKUP(Barèmes!$D495,Listes!$A$54:$E$60,2,FALSE))),IF(Barèmes!$E495&gt;Listes!$E$53,(Barèmes!$E495*(VLOOKUP(Barèmes!$D495,Listes!$A$54:$E$60,5,FALSE))),(Barèmes!$E495*(VLOOKUP(Barèmes!$D495,Listes!$A$54:$E$60,3,FALSE)))+(VLOOKUP(Barèmes!$D495,Listes!$A$54:$E$60,4,FALSE))))))</f>
        <v/>
      </c>
      <c r="K495" s="91" t="str">
        <f>IF($G495="","",IF($C495=Listes!$B$31,IF(Barèmes!$E495&lt;=Listes!$B$42,(Barèmes!$E495*(VLOOKUP(Barèmes!$D495,Listes!$A$43:$E$49,2,FALSE))),IF(Barèmes!$E495&gt;Listes!$D$42,(Barèmes!$E495*(VLOOKUP(Barèmes!$D495,Listes!$A$43:$E$49,5,FALSE))),(Barèmes!$E495*(VLOOKUP(Barèmes!$D495,Listes!$A$43:$E$49,3,FALSE)))+(VLOOKUP(Barèmes!$D495,Listes!$A$43:$E$49,4,FALSE))))))</f>
        <v/>
      </c>
      <c r="L495" s="91" t="str">
        <f>IF($G495="","",IF($C495=Listes!$B$34,Listes!$I$31,IF($C495=Listes!$B$35,(VLOOKUP(Barèmes!$F495,Listes!$E$31:$F$36,2,FALSE)),IF($C495=Listes!$B$33,IF(Barèmes!$E495&lt;=Listes!$A$64,Barèmes!$E495*Listes!$A$65,IF(Barèmes!$E495&gt;Listes!$D$64,Barèmes!$E495*Listes!$D$65,((Barèmes!$E495*Listes!$B$65)+Listes!$C$65)))))))</f>
        <v/>
      </c>
      <c r="M495" s="92" t="str">
        <f t="shared" si="15"/>
        <v/>
      </c>
      <c r="N495" s="164"/>
    </row>
    <row r="496" spans="1:14" ht="20.100000000000001" customHeight="1" x14ac:dyDescent="0.25">
      <c r="A496" s="38">
        <v>491</v>
      </c>
      <c r="B496" s="135"/>
      <c r="C496" s="135"/>
      <c r="D496" s="135"/>
      <c r="E496" s="135"/>
      <c r="F496" s="135"/>
      <c r="G496" s="111" t="str">
        <f>IF(C496="","",IF(C496="","",(VLOOKUP(C496,Listes!$B$31:$C$35,2,FALSE))))</f>
        <v/>
      </c>
      <c r="H496" s="135" t="str">
        <f t="shared" si="14"/>
        <v/>
      </c>
      <c r="I496" s="92" t="str">
        <f>IF(G496="","",IF(G496="","",(VLOOKUP(G496,Listes!$C$31:$D$35,2,FALSE))))</f>
        <v/>
      </c>
      <c r="J496" s="91" t="str">
        <f>IF($G496="","",IF($C496=Listes!$B$32,IF(Barèmes!$E496&lt;=Listes!$B$53,(Barèmes!$E496*(VLOOKUP(Barèmes!$D496,Listes!$A$54:$E$60,2,FALSE))),IF(Barèmes!$E496&gt;Listes!$E$53,(Barèmes!$E496*(VLOOKUP(Barèmes!$D496,Listes!$A$54:$E$60,5,FALSE))),(Barèmes!$E496*(VLOOKUP(Barèmes!$D496,Listes!$A$54:$E$60,3,FALSE)))+(VLOOKUP(Barèmes!$D496,Listes!$A$54:$E$60,4,FALSE))))))</f>
        <v/>
      </c>
      <c r="K496" s="91" t="str">
        <f>IF($G496="","",IF($C496=Listes!$B$31,IF(Barèmes!$E496&lt;=Listes!$B$42,(Barèmes!$E496*(VLOOKUP(Barèmes!$D496,Listes!$A$43:$E$49,2,FALSE))),IF(Barèmes!$E496&gt;Listes!$D$42,(Barèmes!$E496*(VLOOKUP(Barèmes!$D496,Listes!$A$43:$E$49,5,FALSE))),(Barèmes!$E496*(VLOOKUP(Barèmes!$D496,Listes!$A$43:$E$49,3,FALSE)))+(VLOOKUP(Barèmes!$D496,Listes!$A$43:$E$49,4,FALSE))))))</f>
        <v/>
      </c>
      <c r="L496" s="91" t="str">
        <f>IF($G496="","",IF($C496=Listes!$B$34,Listes!$I$31,IF($C496=Listes!$B$35,(VLOOKUP(Barèmes!$F496,Listes!$E$31:$F$36,2,FALSE)),IF($C496=Listes!$B$33,IF(Barèmes!$E496&lt;=Listes!$A$64,Barèmes!$E496*Listes!$A$65,IF(Barèmes!$E496&gt;Listes!$D$64,Barèmes!$E496*Listes!$D$65,((Barèmes!$E496*Listes!$B$65)+Listes!$C$65)))))))</f>
        <v/>
      </c>
      <c r="M496" s="92" t="str">
        <f t="shared" si="15"/>
        <v/>
      </c>
      <c r="N496" s="164"/>
    </row>
    <row r="497" spans="1:14" ht="20.100000000000001" customHeight="1" x14ac:dyDescent="0.25">
      <c r="A497" s="38">
        <v>492</v>
      </c>
      <c r="B497" s="135"/>
      <c r="C497" s="135"/>
      <c r="D497" s="135"/>
      <c r="E497" s="135"/>
      <c r="F497" s="135"/>
      <c r="G497" s="111" t="str">
        <f>IF(C497="","",IF(C497="","",(VLOOKUP(C497,Listes!$B$31:$C$35,2,FALSE))))</f>
        <v/>
      </c>
      <c r="H497" s="135" t="str">
        <f t="shared" si="14"/>
        <v/>
      </c>
      <c r="I497" s="92" t="str">
        <f>IF(G497="","",IF(G497="","",(VLOOKUP(G497,Listes!$C$31:$D$35,2,FALSE))))</f>
        <v/>
      </c>
      <c r="J497" s="91" t="str">
        <f>IF($G497="","",IF($C497=Listes!$B$32,IF(Barèmes!$E497&lt;=Listes!$B$53,(Barèmes!$E497*(VLOOKUP(Barèmes!$D497,Listes!$A$54:$E$60,2,FALSE))),IF(Barèmes!$E497&gt;Listes!$E$53,(Barèmes!$E497*(VLOOKUP(Barèmes!$D497,Listes!$A$54:$E$60,5,FALSE))),(Barèmes!$E497*(VLOOKUP(Barèmes!$D497,Listes!$A$54:$E$60,3,FALSE)))+(VLOOKUP(Barèmes!$D497,Listes!$A$54:$E$60,4,FALSE))))))</f>
        <v/>
      </c>
      <c r="K497" s="91" t="str">
        <f>IF($G497="","",IF($C497=Listes!$B$31,IF(Barèmes!$E497&lt;=Listes!$B$42,(Barèmes!$E497*(VLOOKUP(Barèmes!$D497,Listes!$A$43:$E$49,2,FALSE))),IF(Barèmes!$E497&gt;Listes!$D$42,(Barèmes!$E497*(VLOOKUP(Barèmes!$D497,Listes!$A$43:$E$49,5,FALSE))),(Barèmes!$E497*(VLOOKUP(Barèmes!$D497,Listes!$A$43:$E$49,3,FALSE)))+(VLOOKUP(Barèmes!$D497,Listes!$A$43:$E$49,4,FALSE))))))</f>
        <v/>
      </c>
      <c r="L497" s="91" t="str">
        <f>IF($G497="","",IF($C497=Listes!$B$34,Listes!$I$31,IF($C497=Listes!$B$35,(VLOOKUP(Barèmes!$F497,Listes!$E$31:$F$36,2,FALSE)),IF($C497=Listes!$B$33,IF(Barèmes!$E497&lt;=Listes!$A$64,Barèmes!$E497*Listes!$A$65,IF(Barèmes!$E497&gt;Listes!$D$64,Barèmes!$E497*Listes!$D$65,((Barèmes!$E497*Listes!$B$65)+Listes!$C$65)))))))</f>
        <v/>
      </c>
      <c r="M497" s="92" t="str">
        <f t="shared" si="15"/>
        <v/>
      </c>
      <c r="N497" s="164"/>
    </row>
    <row r="498" spans="1:14" ht="20.100000000000001" customHeight="1" x14ac:dyDescent="0.25">
      <c r="A498" s="38">
        <v>493</v>
      </c>
      <c r="B498" s="135"/>
      <c r="C498" s="135"/>
      <c r="D498" s="135"/>
      <c r="E498" s="135"/>
      <c r="F498" s="135"/>
      <c r="G498" s="111" t="str">
        <f>IF(C498="","",IF(C498="","",(VLOOKUP(C498,Listes!$B$31:$C$35,2,FALSE))))</f>
        <v/>
      </c>
      <c r="H498" s="135" t="str">
        <f t="shared" si="14"/>
        <v/>
      </c>
      <c r="I498" s="92" t="str">
        <f>IF(G498="","",IF(G498="","",(VLOOKUP(G498,Listes!$C$31:$D$35,2,FALSE))))</f>
        <v/>
      </c>
      <c r="J498" s="91" t="str">
        <f>IF($G498="","",IF($C498=Listes!$B$32,IF(Barèmes!$E498&lt;=Listes!$B$53,(Barèmes!$E498*(VLOOKUP(Barèmes!$D498,Listes!$A$54:$E$60,2,FALSE))),IF(Barèmes!$E498&gt;Listes!$E$53,(Barèmes!$E498*(VLOOKUP(Barèmes!$D498,Listes!$A$54:$E$60,5,FALSE))),(Barèmes!$E498*(VLOOKUP(Barèmes!$D498,Listes!$A$54:$E$60,3,FALSE)))+(VLOOKUP(Barèmes!$D498,Listes!$A$54:$E$60,4,FALSE))))))</f>
        <v/>
      </c>
      <c r="K498" s="91" t="str">
        <f>IF($G498="","",IF($C498=Listes!$B$31,IF(Barèmes!$E498&lt;=Listes!$B$42,(Barèmes!$E498*(VLOOKUP(Barèmes!$D498,Listes!$A$43:$E$49,2,FALSE))),IF(Barèmes!$E498&gt;Listes!$D$42,(Barèmes!$E498*(VLOOKUP(Barèmes!$D498,Listes!$A$43:$E$49,5,FALSE))),(Barèmes!$E498*(VLOOKUP(Barèmes!$D498,Listes!$A$43:$E$49,3,FALSE)))+(VLOOKUP(Barèmes!$D498,Listes!$A$43:$E$49,4,FALSE))))))</f>
        <v/>
      </c>
      <c r="L498" s="91" t="str">
        <f>IF($G498="","",IF($C498=Listes!$B$34,Listes!$I$31,IF($C498=Listes!$B$35,(VLOOKUP(Barèmes!$F498,Listes!$E$31:$F$36,2,FALSE)),IF($C498=Listes!$B$33,IF(Barèmes!$E498&lt;=Listes!$A$64,Barèmes!$E498*Listes!$A$65,IF(Barèmes!$E498&gt;Listes!$D$64,Barèmes!$E498*Listes!$D$65,((Barèmes!$E498*Listes!$B$65)+Listes!$C$65)))))))</f>
        <v/>
      </c>
      <c r="M498" s="92" t="str">
        <f t="shared" si="15"/>
        <v/>
      </c>
      <c r="N498" s="164"/>
    </row>
    <row r="499" spans="1:14" ht="20.100000000000001" customHeight="1" x14ac:dyDescent="0.25">
      <c r="A499" s="38">
        <v>494</v>
      </c>
      <c r="B499" s="135"/>
      <c r="C499" s="135"/>
      <c r="D499" s="135"/>
      <c r="E499" s="135"/>
      <c r="F499" s="135"/>
      <c r="G499" s="111" t="str">
        <f>IF(C499="","",IF(C499="","",(VLOOKUP(C499,Listes!$B$31:$C$35,2,FALSE))))</f>
        <v/>
      </c>
      <c r="H499" s="135" t="str">
        <f t="shared" si="14"/>
        <v/>
      </c>
      <c r="I499" s="92" t="str">
        <f>IF(G499="","",IF(G499="","",(VLOOKUP(G499,Listes!$C$31:$D$35,2,FALSE))))</f>
        <v/>
      </c>
      <c r="J499" s="91" t="str">
        <f>IF($G499="","",IF($C499=Listes!$B$32,IF(Barèmes!$E499&lt;=Listes!$B$53,(Barèmes!$E499*(VLOOKUP(Barèmes!$D499,Listes!$A$54:$E$60,2,FALSE))),IF(Barèmes!$E499&gt;Listes!$E$53,(Barèmes!$E499*(VLOOKUP(Barèmes!$D499,Listes!$A$54:$E$60,5,FALSE))),(Barèmes!$E499*(VLOOKUP(Barèmes!$D499,Listes!$A$54:$E$60,3,FALSE)))+(VLOOKUP(Barèmes!$D499,Listes!$A$54:$E$60,4,FALSE))))))</f>
        <v/>
      </c>
      <c r="K499" s="91" t="str">
        <f>IF($G499="","",IF($C499=Listes!$B$31,IF(Barèmes!$E499&lt;=Listes!$B$42,(Barèmes!$E499*(VLOOKUP(Barèmes!$D499,Listes!$A$43:$E$49,2,FALSE))),IF(Barèmes!$E499&gt;Listes!$D$42,(Barèmes!$E499*(VLOOKUP(Barèmes!$D499,Listes!$A$43:$E$49,5,FALSE))),(Barèmes!$E499*(VLOOKUP(Barèmes!$D499,Listes!$A$43:$E$49,3,FALSE)))+(VLOOKUP(Barèmes!$D499,Listes!$A$43:$E$49,4,FALSE))))))</f>
        <v/>
      </c>
      <c r="L499" s="91" t="str">
        <f>IF($G499="","",IF($C499=Listes!$B$34,Listes!$I$31,IF($C499=Listes!$B$35,(VLOOKUP(Barèmes!$F499,Listes!$E$31:$F$36,2,FALSE)),IF($C499=Listes!$B$33,IF(Barèmes!$E499&lt;=Listes!$A$64,Barèmes!$E499*Listes!$A$65,IF(Barèmes!$E499&gt;Listes!$D$64,Barèmes!$E499*Listes!$D$65,((Barèmes!$E499*Listes!$B$65)+Listes!$C$65)))))))</f>
        <v/>
      </c>
      <c r="M499" s="92" t="str">
        <f t="shared" si="15"/>
        <v/>
      </c>
      <c r="N499" s="164"/>
    </row>
    <row r="500" spans="1:14" ht="20.100000000000001" customHeight="1" x14ac:dyDescent="0.25">
      <c r="A500" s="38">
        <v>495</v>
      </c>
      <c r="B500" s="135"/>
      <c r="C500" s="135"/>
      <c r="D500" s="135"/>
      <c r="E500" s="135"/>
      <c r="F500" s="135"/>
      <c r="G500" s="111" t="str">
        <f>IF(C500="","",IF(C500="","",(VLOOKUP(C500,Listes!$B$31:$C$35,2,FALSE))))</f>
        <v/>
      </c>
      <c r="H500" s="135" t="str">
        <f t="shared" si="14"/>
        <v/>
      </c>
      <c r="I500" s="92" t="str">
        <f>IF(G500="","",IF(G500="","",(VLOOKUP(G500,Listes!$C$31:$D$35,2,FALSE))))</f>
        <v/>
      </c>
      <c r="J500" s="91" t="str">
        <f>IF($G500="","",IF($C500=Listes!$B$32,IF(Barèmes!$E500&lt;=Listes!$B$53,(Barèmes!$E500*(VLOOKUP(Barèmes!$D500,Listes!$A$54:$E$60,2,FALSE))),IF(Barèmes!$E500&gt;Listes!$E$53,(Barèmes!$E500*(VLOOKUP(Barèmes!$D500,Listes!$A$54:$E$60,5,FALSE))),(Barèmes!$E500*(VLOOKUP(Barèmes!$D500,Listes!$A$54:$E$60,3,FALSE)))+(VLOOKUP(Barèmes!$D500,Listes!$A$54:$E$60,4,FALSE))))))</f>
        <v/>
      </c>
      <c r="K500" s="91" t="str">
        <f>IF($G500="","",IF($C500=Listes!$B$31,IF(Barèmes!$E500&lt;=Listes!$B$42,(Barèmes!$E500*(VLOOKUP(Barèmes!$D500,Listes!$A$43:$E$49,2,FALSE))),IF(Barèmes!$E500&gt;Listes!$D$42,(Barèmes!$E500*(VLOOKUP(Barèmes!$D500,Listes!$A$43:$E$49,5,FALSE))),(Barèmes!$E500*(VLOOKUP(Barèmes!$D500,Listes!$A$43:$E$49,3,FALSE)))+(VLOOKUP(Barèmes!$D500,Listes!$A$43:$E$49,4,FALSE))))))</f>
        <v/>
      </c>
      <c r="L500" s="91" t="str">
        <f>IF($G500="","",IF($C500=Listes!$B$34,Listes!$I$31,IF($C500=Listes!$B$35,(VLOOKUP(Barèmes!$F500,Listes!$E$31:$F$36,2,FALSE)),IF($C500=Listes!$B$33,IF(Barèmes!$E500&lt;=Listes!$A$64,Barèmes!$E500*Listes!$A$65,IF(Barèmes!$E500&gt;Listes!$D$64,Barèmes!$E500*Listes!$D$65,((Barèmes!$E500*Listes!$B$65)+Listes!$C$65)))))))</f>
        <v/>
      </c>
      <c r="M500" s="92" t="str">
        <f t="shared" si="15"/>
        <v/>
      </c>
      <c r="N500" s="164"/>
    </row>
    <row r="501" spans="1:14" ht="20.100000000000001" customHeight="1" x14ac:dyDescent="0.25">
      <c r="A501" s="38">
        <v>496</v>
      </c>
      <c r="B501" s="135"/>
      <c r="C501" s="135"/>
      <c r="D501" s="135"/>
      <c r="E501" s="135"/>
      <c r="F501" s="135"/>
      <c r="G501" s="111" t="str">
        <f>IF(C501="","",IF(C501="","",(VLOOKUP(C501,Listes!$B$31:$C$35,2,FALSE))))</f>
        <v/>
      </c>
      <c r="H501" s="135" t="str">
        <f t="shared" si="14"/>
        <v/>
      </c>
      <c r="I501" s="92" t="str">
        <f>IF(G501="","",IF(G501="","",(VLOOKUP(G501,Listes!$C$31:$D$35,2,FALSE))))</f>
        <v/>
      </c>
      <c r="J501" s="91" t="str">
        <f>IF($G501="","",IF($C501=Listes!$B$32,IF(Barèmes!$E501&lt;=Listes!$B$53,(Barèmes!$E501*(VLOOKUP(Barèmes!$D501,Listes!$A$54:$E$60,2,FALSE))),IF(Barèmes!$E501&gt;Listes!$E$53,(Barèmes!$E501*(VLOOKUP(Barèmes!$D501,Listes!$A$54:$E$60,5,FALSE))),(Barèmes!$E501*(VLOOKUP(Barèmes!$D501,Listes!$A$54:$E$60,3,FALSE)))+(VLOOKUP(Barèmes!$D501,Listes!$A$54:$E$60,4,FALSE))))))</f>
        <v/>
      </c>
      <c r="K501" s="91" t="str">
        <f>IF($G501="","",IF($C501=Listes!$B$31,IF(Barèmes!$E501&lt;=Listes!$B$42,(Barèmes!$E501*(VLOOKUP(Barèmes!$D501,Listes!$A$43:$E$49,2,FALSE))),IF(Barèmes!$E501&gt;Listes!$D$42,(Barèmes!$E501*(VLOOKUP(Barèmes!$D501,Listes!$A$43:$E$49,5,FALSE))),(Barèmes!$E501*(VLOOKUP(Barèmes!$D501,Listes!$A$43:$E$49,3,FALSE)))+(VLOOKUP(Barèmes!$D501,Listes!$A$43:$E$49,4,FALSE))))))</f>
        <v/>
      </c>
      <c r="L501" s="91" t="str">
        <f>IF($G501="","",IF($C501=Listes!$B$34,Listes!$I$31,IF($C501=Listes!$B$35,(VLOOKUP(Barèmes!$F501,Listes!$E$31:$F$36,2,FALSE)),IF($C501=Listes!$B$33,IF(Barèmes!$E501&lt;=Listes!$A$64,Barèmes!$E501*Listes!$A$65,IF(Barèmes!$E501&gt;Listes!$D$64,Barèmes!$E501*Listes!$D$65,((Barèmes!$E501*Listes!$B$65)+Listes!$C$65)))))))</f>
        <v/>
      </c>
      <c r="M501" s="92" t="str">
        <f t="shared" si="15"/>
        <v/>
      </c>
      <c r="N501" s="164"/>
    </row>
    <row r="502" spans="1:14" ht="20.100000000000001" customHeight="1" x14ac:dyDescent="0.25">
      <c r="A502" s="38">
        <v>497</v>
      </c>
      <c r="B502" s="135"/>
      <c r="C502" s="135"/>
      <c r="D502" s="135"/>
      <c r="E502" s="135"/>
      <c r="F502" s="135"/>
      <c r="G502" s="111" t="str">
        <f>IF(C502="","",IF(C502="","",(VLOOKUP(C502,Listes!$B$31:$C$35,2,FALSE))))</f>
        <v/>
      </c>
      <c r="H502" s="135" t="str">
        <f t="shared" si="14"/>
        <v/>
      </c>
      <c r="I502" s="92" t="str">
        <f>IF(G502="","",IF(G502="","",(VLOOKUP(G502,Listes!$C$31:$D$35,2,FALSE))))</f>
        <v/>
      </c>
      <c r="J502" s="91" t="str">
        <f>IF($G502="","",IF($C502=Listes!$B$32,IF(Barèmes!$E502&lt;=Listes!$B$53,(Barèmes!$E502*(VLOOKUP(Barèmes!$D502,Listes!$A$54:$E$60,2,FALSE))),IF(Barèmes!$E502&gt;Listes!$E$53,(Barèmes!$E502*(VLOOKUP(Barèmes!$D502,Listes!$A$54:$E$60,5,FALSE))),(Barèmes!$E502*(VLOOKUP(Barèmes!$D502,Listes!$A$54:$E$60,3,FALSE)))+(VLOOKUP(Barèmes!$D502,Listes!$A$54:$E$60,4,FALSE))))))</f>
        <v/>
      </c>
      <c r="K502" s="91" t="str">
        <f>IF($G502="","",IF($C502=Listes!$B$31,IF(Barèmes!$E502&lt;=Listes!$B$42,(Barèmes!$E502*(VLOOKUP(Barèmes!$D502,Listes!$A$43:$E$49,2,FALSE))),IF(Barèmes!$E502&gt;Listes!$D$42,(Barèmes!$E502*(VLOOKUP(Barèmes!$D502,Listes!$A$43:$E$49,5,FALSE))),(Barèmes!$E502*(VLOOKUP(Barèmes!$D502,Listes!$A$43:$E$49,3,FALSE)))+(VLOOKUP(Barèmes!$D502,Listes!$A$43:$E$49,4,FALSE))))))</f>
        <v/>
      </c>
      <c r="L502" s="91" t="str">
        <f>IF($G502="","",IF($C502=Listes!$B$34,Listes!$I$31,IF($C502=Listes!$B$35,(VLOOKUP(Barèmes!$F502,Listes!$E$31:$F$36,2,FALSE)),IF($C502=Listes!$B$33,IF(Barèmes!$E502&lt;=Listes!$A$64,Barèmes!$E502*Listes!$A$65,IF(Barèmes!$E502&gt;Listes!$D$64,Barèmes!$E502*Listes!$D$65,((Barèmes!$E502*Listes!$B$65)+Listes!$C$65)))))))</f>
        <v/>
      </c>
      <c r="M502" s="92" t="str">
        <f t="shared" si="15"/>
        <v/>
      </c>
      <c r="N502" s="164"/>
    </row>
    <row r="503" spans="1:14" ht="20.100000000000001" customHeight="1" x14ac:dyDescent="0.25">
      <c r="A503" s="38">
        <v>498</v>
      </c>
      <c r="B503" s="135"/>
      <c r="C503" s="135"/>
      <c r="D503" s="135"/>
      <c r="E503" s="135"/>
      <c r="F503" s="135"/>
      <c r="G503" s="111" t="str">
        <f>IF(C503="","",IF(C503="","",(VLOOKUP(C503,Listes!$B$31:$C$35,2,FALSE))))</f>
        <v/>
      </c>
      <c r="H503" s="135" t="str">
        <f t="shared" si="14"/>
        <v/>
      </c>
      <c r="I503" s="92" t="str">
        <f>IF(G503="","",IF(G503="","",(VLOOKUP(G503,Listes!$C$31:$D$35,2,FALSE))))</f>
        <v/>
      </c>
      <c r="J503" s="91" t="str">
        <f>IF($G503="","",IF($C503=Listes!$B$32,IF(Barèmes!$E503&lt;=Listes!$B$53,(Barèmes!$E503*(VLOOKUP(Barèmes!$D503,Listes!$A$54:$E$60,2,FALSE))),IF(Barèmes!$E503&gt;Listes!$E$53,(Barèmes!$E503*(VLOOKUP(Barèmes!$D503,Listes!$A$54:$E$60,5,FALSE))),(Barèmes!$E503*(VLOOKUP(Barèmes!$D503,Listes!$A$54:$E$60,3,FALSE)))+(VLOOKUP(Barèmes!$D503,Listes!$A$54:$E$60,4,FALSE))))))</f>
        <v/>
      </c>
      <c r="K503" s="91" t="str">
        <f>IF($G503="","",IF($C503=Listes!$B$31,IF(Barèmes!$E503&lt;=Listes!$B$42,(Barèmes!$E503*(VLOOKUP(Barèmes!$D503,Listes!$A$43:$E$49,2,FALSE))),IF(Barèmes!$E503&gt;Listes!$D$42,(Barèmes!$E503*(VLOOKUP(Barèmes!$D503,Listes!$A$43:$E$49,5,FALSE))),(Barèmes!$E503*(VLOOKUP(Barèmes!$D503,Listes!$A$43:$E$49,3,FALSE)))+(VLOOKUP(Barèmes!$D503,Listes!$A$43:$E$49,4,FALSE))))))</f>
        <v/>
      </c>
      <c r="L503" s="91" t="str">
        <f>IF($G503="","",IF($C503=Listes!$B$34,Listes!$I$31,IF($C503=Listes!$B$35,(VLOOKUP(Barèmes!$F503,Listes!$E$31:$F$36,2,FALSE)),IF($C503=Listes!$B$33,IF(Barèmes!$E503&lt;=Listes!$A$64,Barèmes!$E503*Listes!$A$65,IF(Barèmes!$E503&gt;Listes!$D$64,Barèmes!$E503*Listes!$D$65,((Barèmes!$E503*Listes!$B$65)+Listes!$C$65)))))))</f>
        <v/>
      </c>
      <c r="M503" s="92" t="str">
        <f t="shared" si="15"/>
        <v/>
      </c>
      <c r="N503" s="164"/>
    </row>
    <row r="504" spans="1:14" ht="20.100000000000001" customHeight="1" x14ac:dyDescent="0.25">
      <c r="A504" s="38">
        <v>499</v>
      </c>
      <c r="B504" s="135"/>
      <c r="C504" s="135"/>
      <c r="D504" s="135"/>
      <c r="E504" s="135"/>
      <c r="F504" s="135"/>
      <c r="G504" s="111" t="str">
        <f>IF(C504="","",IF(C504="","",(VLOOKUP(C504,Listes!$B$31:$C$35,2,FALSE))))</f>
        <v/>
      </c>
      <c r="H504" s="135" t="str">
        <f t="shared" si="14"/>
        <v/>
      </c>
      <c r="I504" s="92" t="str">
        <f>IF(G504="","",IF(G504="","",(VLOOKUP(G504,Listes!$C$31:$D$35,2,FALSE))))</f>
        <v/>
      </c>
      <c r="J504" s="91" t="str">
        <f>IF($G504="","",IF($C504=Listes!$B$32,IF(Barèmes!$E504&lt;=Listes!$B$53,(Barèmes!$E504*(VLOOKUP(Barèmes!$D504,Listes!$A$54:$E$60,2,FALSE))),IF(Barèmes!$E504&gt;Listes!$E$53,(Barèmes!$E504*(VLOOKUP(Barèmes!$D504,Listes!$A$54:$E$60,5,FALSE))),(Barèmes!$E504*(VLOOKUP(Barèmes!$D504,Listes!$A$54:$E$60,3,FALSE)))+(VLOOKUP(Barèmes!$D504,Listes!$A$54:$E$60,4,FALSE))))))</f>
        <v/>
      </c>
      <c r="K504" s="91" t="str">
        <f>IF($G504="","",IF($C504=Listes!$B$31,IF(Barèmes!$E504&lt;=Listes!$B$42,(Barèmes!$E504*(VLOOKUP(Barèmes!$D504,Listes!$A$43:$E$49,2,FALSE))),IF(Barèmes!$E504&gt;Listes!$D$42,(Barèmes!$E504*(VLOOKUP(Barèmes!$D504,Listes!$A$43:$E$49,5,FALSE))),(Barèmes!$E504*(VLOOKUP(Barèmes!$D504,Listes!$A$43:$E$49,3,FALSE)))+(VLOOKUP(Barèmes!$D504,Listes!$A$43:$E$49,4,FALSE))))))</f>
        <v/>
      </c>
      <c r="L504" s="91" t="str">
        <f>IF($G504="","",IF($C504=Listes!$B$34,Listes!$I$31,IF($C504=Listes!$B$35,(VLOOKUP(Barèmes!$F504,Listes!$E$31:$F$36,2,FALSE)),IF($C504=Listes!$B$33,IF(Barèmes!$E504&lt;=Listes!$A$64,Barèmes!$E504*Listes!$A$65,IF(Barèmes!$E504&gt;Listes!$D$64,Barèmes!$E504*Listes!$D$65,((Barèmes!$E504*Listes!$B$65)+Listes!$C$65)))))))</f>
        <v/>
      </c>
      <c r="M504" s="92" t="str">
        <f t="shared" si="15"/>
        <v/>
      </c>
      <c r="N504" s="164"/>
    </row>
    <row r="505" spans="1:14" ht="20.100000000000001" customHeight="1" thickBot="1" x14ac:dyDescent="0.3">
      <c r="A505" s="39">
        <v>500</v>
      </c>
      <c r="B505" s="167"/>
      <c r="C505" s="167"/>
      <c r="D505" s="167"/>
      <c r="E505" s="167"/>
      <c r="F505" s="167"/>
      <c r="G505" s="166" t="str">
        <f>IF(C505="","",IF(C505="","",(VLOOKUP(C505,Listes!$B$31:$C$35,2,FALSE))))</f>
        <v/>
      </c>
      <c r="H505" s="167" t="str">
        <f t="shared" si="14"/>
        <v/>
      </c>
      <c r="I505" s="130" t="str">
        <f>IF(G505="","",IF(G505="","",(VLOOKUP(G505,Listes!$C$31:$D$35,2,FALSE))))</f>
        <v/>
      </c>
      <c r="J505" s="168" t="str">
        <f>IF($G505="","",IF($C505=Listes!$B$32,IF(Barèmes!$E505&lt;=Listes!$B$53,(Barèmes!$E505*(VLOOKUP(Barèmes!$D505,Listes!$A$54:$E$60,2,FALSE))),IF(Barèmes!$E505&gt;Listes!$E$53,(Barèmes!$E505*(VLOOKUP(Barèmes!$D505,Listes!$A$54:$E$60,5,FALSE))),(Barèmes!$E505*(VLOOKUP(Barèmes!$D505,Listes!$A$54:$E$60,3,FALSE)))+(VLOOKUP(Barèmes!$D505,Listes!$A$54:$E$60,4,FALSE))))))</f>
        <v/>
      </c>
      <c r="K505" s="168" t="str">
        <f>IF($G505="","",IF($C505=Listes!$B$31,IF(Barèmes!$E505&lt;=Listes!$B$42,(Barèmes!$E505*(VLOOKUP(Barèmes!$D505,Listes!$A$43:$E$49,2,FALSE))),IF(Barèmes!$E505&gt;Listes!$D$42,(Barèmes!$E505*(VLOOKUP(Barèmes!$D505,Listes!$A$43:$E$49,5,FALSE))),(Barèmes!$E505*(VLOOKUP(Barèmes!$D505,Listes!$A$43:$E$49,3,FALSE)))+(VLOOKUP(Barèmes!$D505,Listes!$A$43:$E$49,4,FALSE))))))</f>
        <v/>
      </c>
      <c r="L505" s="168" t="str">
        <f>IF($G505="","",IF($C505=Listes!$B$34,Listes!$I$31,IF($C505=Listes!$B$35,(VLOOKUP(Barèmes!$F505,Listes!$E$31:$F$36,2,FALSE)),IF($C505=Listes!$B$33,IF(Barèmes!$E505&lt;=Listes!$A$64,Barèmes!$E505*Listes!$A$65,IF(Barèmes!$E505&gt;Listes!$D$64,Barèmes!$E505*Listes!$D$65,((Barèmes!$E505*Listes!$B$65)+Listes!$C$65)))))))</f>
        <v/>
      </c>
      <c r="M505" s="130" t="str">
        <f t="shared" si="15"/>
        <v/>
      </c>
      <c r="N505" s="165"/>
    </row>
    <row r="506" spans="1:14" s="40" customFormat="1" ht="20.100000000000001" customHeight="1" thickBot="1" x14ac:dyDescent="0.35">
      <c r="I506" s="132" t="s">
        <v>46</v>
      </c>
      <c r="J506" s="133"/>
      <c r="M506" s="134">
        <f>SUM(M6:M505)</f>
        <v>0</v>
      </c>
      <c r="N506" s="26"/>
    </row>
  </sheetData>
  <sheetProtection algorithmName="SHA-512" hashValue="v2JOUgUnkyujG2scXEgLuSFjU0s6WEiDTcx9igEvyYzM8XN/EBAFlB9XKjDc85qcW+fZE8N6JOWEdWP2F82utA==" saltValue="c9vsCAT63Nk/KUrbZ8zGDg==" spinCount="100000" sheet="1" objects="1" scenarios="1"/>
  <mergeCells count="6">
    <mergeCell ref="A1:N1"/>
    <mergeCell ref="A2:N2"/>
    <mergeCell ref="A3:A4"/>
    <mergeCell ref="D4:E4"/>
    <mergeCell ref="J3:L3"/>
    <mergeCell ref="J4:L4"/>
  </mergeCells>
  <conditionalFormatting sqref="D6:D505">
    <cfRule type="expression" dxfId="21" priority="228">
      <formula>$C6="Frais de déplacement Cyclomoteurs"</formula>
    </cfRule>
  </conditionalFormatting>
  <conditionalFormatting sqref="D6:E505">
    <cfRule type="expression" dxfId="20" priority="226">
      <formula>$C6="Frais d'hébergement"</formula>
    </cfRule>
  </conditionalFormatting>
  <conditionalFormatting sqref="D6:F505">
    <cfRule type="expression" dxfId="19" priority="227">
      <formula>$C6="Frais de restauration"</formula>
    </cfRule>
  </conditionalFormatting>
  <conditionalFormatting sqref="F6:F505">
    <cfRule type="expression" dxfId="18" priority="234">
      <formula>$C6="Frais de déplacement Cyclomoteurs"</formula>
    </cfRule>
    <cfRule type="expression" dxfId="17" priority="237">
      <formula>$C6="Frais de déplacement Motocyclettes"</formula>
    </cfRule>
    <cfRule type="expression" dxfId="16" priority="238">
      <formula>$C6="Frais de déplacement Voitures"</formula>
    </cfRule>
  </conditionalFormatting>
  <dataValidations count="2">
    <dataValidation type="decimal" operator="greaterThan" allowBlank="1" showInputMessage="1" showErrorMessage="1" sqref="M6:M505">
      <formula1>0</formula1>
    </dataValidation>
    <dataValidation showInputMessage="1" showErrorMessage="1" sqref="G6:G505"/>
  </dataValidations>
  <pageMargins left="0.7" right="0.7" top="0.75" bottom="0.75" header="0.3" footer="0.3"/>
  <pageSetup paperSize="9" scale="50" fitToHeight="0" orientation="landscape" r:id="rId1"/>
  <extLst>
    <ext xmlns:x14="http://schemas.microsoft.com/office/spreadsheetml/2009/9/main" uri="{78C0D931-6437-407d-A8EE-F0AAD7539E65}">
      <x14:conditionalFormattings>
        <x14:conditionalFormatting xmlns:xm="http://schemas.microsoft.com/office/excel/2006/main">
          <x14:cfRule type="expression" priority="1" id="{E39F56D6-DE7B-4F9F-9318-15B814E9B757}">
            <xm:f>'Synthèse dépenses bénéficiaire'!$C$26&lt;&gt;"Actions de formation exclusivement"</xm:f>
            <x14:dxf>
              <font>
                <b val="0"/>
                <i val="0"/>
              </font>
            </x14:dxf>
          </x14:cfRule>
          <x14:cfRule type="expression" priority="2" id="{B0A0E157-A5F4-4E6B-8CEE-F145E0917AE0}">
            <xm:f>'Synthèse dépenses bénéficiaire'!$C$26="Actions de formation exclusivement"</xm:f>
            <x14:dxf>
              <font>
                <b/>
                <i val="0"/>
                <color auto="1"/>
              </font>
              <fill>
                <patternFill>
                  <bgColor rgb="FFFF0000"/>
                </patternFill>
              </fill>
            </x14:dxf>
          </x14:cfRule>
          <xm:sqref>A2:N2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Listes!$A$31:$A$37</xm:f>
          </x14:formula1>
          <xm:sqref>D6:D505</xm:sqref>
        </x14:dataValidation>
        <x14:dataValidation type="list" allowBlank="1" showInputMessage="1" showErrorMessage="1">
          <x14:formula1>
            <xm:f>Listes!$E$31:$E$35</xm:f>
          </x14:formula1>
          <xm:sqref>F6:F505</xm:sqref>
        </x14:dataValidation>
        <x14:dataValidation type="list" allowBlank="1" showInputMessage="1" showErrorMessage="1">
          <x14:formula1>
            <xm:f>Listes!$B$31:$B$35</xm:f>
          </x14:formula1>
          <xm:sqref>C6:C505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H506"/>
  <sheetViews>
    <sheetView zoomScaleNormal="100" workbookViewId="0">
      <pane ySplit="4" topLeftCell="A5" activePane="bottomLeft" state="frozen"/>
      <selection activeCell="H12" sqref="H12"/>
      <selection pane="bottomLeft" activeCell="E6" sqref="E6"/>
    </sheetView>
  </sheetViews>
  <sheetFormatPr baseColWidth="10" defaultColWidth="11.42578125" defaultRowHeight="15" x14ac:dyDescent="0.25"/>
  <cols>
    <col min="1" max="1" width="10.7109375" style="26" customWidth="1"/>
    <col min="2" max="2" width="29" style="26" customWidth="1"/>
    <col min="3" max="3" width="30.7109375" style="26" customWidth="1"/>
    <col min="4" max="4" width="40.140625" style="26" customWidth="1"/>
    <col min="5" max="5" width="45.7109375" style="26" customWidth="1"/>
    <col min="6" max="6" width="20.7109375" style="26" customWidth="1"/>
    <col min="7" max="7" width="17.7109375" style="26" customWidth="1"/>
    <col min="8" max="8" width="72.7109375" style="26" customWidth="1"/>
    <col min="9" max="16384" width="11.42578125" style="26"/>
  </cols>
  <sheetData>
    <row r="1" spans="1:8" ht="29.25" thickBot="1" x14ac:dyDescent="0.3">
      <c r="A1" s="411" t="s">
        <v>4</v>
      </c>
      <c r="B1" s="412"/>
      <c r="C1" s="412"/>
      <c r="D1" s="412"/>
      <c r="E1" s="412"/>
      <c r="F1" s="412"/>
      <c r="G1" s="412"/>
      <c r="H1" s="413"/>
    </row>
    <row r="2" spans="1:8" ht="45" customHeight="1" thickBot="1" x14ac:dyDescent="0.3">
      <c r="A2" s="427" t="str">
        <f>IF('Synthèse dépenses bénéficiaire'!$C$26="Actions de conseil collectif et/ou individualisé, de diffusion et d’échanges de connaissances et d’informations","MERCI DE NE RIEN SAISIR DANS CETTE FEUILLE","Dépenses sur OCS
Les colonnes marquées d'un ""*"" sont à remplir obligatoirement pour chaque ligne de dépense. Merci de ne pas modifier ce document.")</f>
        <v>MERCI DE NE RIEN SAISIR DANS CETTE FEUILLE</v>
      </c>
      <c r="B2" s="428"/>
      <c r="C2" s="428"/>
      <c r="D2" s="428"/>
      <c r="E2" s="428"/>
      <c r="F2" s="428"/>
      <c r="G2" s="428"/>
      <c r="H2" s="428"/>
    </row>
    <row r="3" spans="1:8" ht="48.75" customHeight="1" x14ac:dyDescent="0.25">
      <c r="A3" s="409" t="s">
        <v>0</v>
      </c>
      <c r="B3" s="29" t="s">
        <v>83</v>
      </c>
      <c r="C3" s="29" t="s">
        <v>223</v>
      </c>
      <c r="D3" s="29" t="s">
        <v>218</v>
      </c>
      <c r="E3" s="29" t="s">
        <v>217</v>
      </c>
      <c r="F3" s="29" t="s">
        <v>252</v>
      </c>
      <c r="G3" s="29" t="s">
        <v>89</v>
      </c>
      <c r="H3" s="30" t="s">
        <v>35</v>
      </c>
    </row>
    <row r="4" spans="1:8" ht="59.25" customHeight="1" x14ac:dyDescent="0.25">
      <c r="A4" s="410"/>
      <c r="B4" s="104" t="s">
        <v>219</v>
      </c>
      <c r="C4" s="104" t="s">
        <v>220</v>
      </c>
      <c r="D4" s="104" t="s">
        <v>221</v>
      </c>
      <c r="E4" s="104" t="s">
        <v>222</v>
      </c>
      <c r="F4" s="104"/>
      <c r="G4" s="104"/>
      <c r="H4" s="106" t="s">
        <v>38</v>
      </c>
    </row>
    <row r="5" spans="1:8" ht="33" customHeight="1" x14ac:dyDescent="0.25">
      <c r="A5" s="31" t="s">
        <v>39</v>
      </c>
      <c r="B5" s="32" t="s">
        <v>253</v>
      </c>
      <c r="C5" s="32" t="s">
        <v>224</v>
      </c>
      <c r="D5" s="147">
        <v>15</v>
      </c>
      <c r="E5" s="147">
        <v>20</v>
      </c>
      <c r="F5" s="49">
        <v>5.19</v>
      </c>
      <c r="G5" s="49">
        <f>IF(C5="","",IF(AND(C5="Internes",D5&gt;=12),5.19*E5*D5,IF(AND(C5="Internes",D5&lt;12),11.42*E5*D5,IF(AND(C5="Mayotte",D5&gt;=12),12*E5*D5,IF(AND(C5="Mayotte",D5&lt;12),21.53*E5*D5,IF(AND(C5="Hors territoire",D5&gt;=12),23.73*E5*D5,IF(AND(C5="Hors territoire",D5&lt;12),39.97*E5*D5,"")))))))</f>
        <v>1557.0000000000002</v>
      </c>
      <c r="H5" s="36"/>
    </row>
    <row r="6" spans="1:8" ht="20.100000000000001" customHeight="1" x14ac:dyDescent="0.25">
      <c r="A6" s="37">
        <v>1</v>
      </c>
      <c r="B6" s="135"/>
      <c r="C6" s="135"/>
      <c r="D6" s="184"/>
      <c r="E6" s="185"/>
      <c r="F6" s="92" t="str">
        <f>IF(C6="","",IF(AND(C6="Internes",D6&gt;=12),5.19,IF(AND(C6="Internes",D6&lt;12),11.42,IF(AND(C6="Mayotte",D6&gt;=12),12,IF(AND(C6="Mayotte",D6&lt;12),21.53,IF(AND(C6="Hors territoire",D6&gt;=12),23.73,IF(AND(C6="Hors territoire",D6&lt;12),39.97,"")))))))</f>
        <v/>
      </c>
      <c r="G6" s="92" t="str">
        <f>IF(C6="","",IF(AND(C6="Internes",D6&gt;=12),5.19*E6*D6,IF(AND(C6="Internes",D6&lt;12),11.42*E6*D6,IF(AND(C6="Mayotte",D6&gt;=12),12*E6*D6,IF(AND(C6="Mayotte",D6&lt;12),21.53*E6*D6,IF(AND(C6="Hors territoire",D6&gt;=12),23.73*E6*D6,IF(AND(C6="Hors territoire",D6&lt;12),39.97*E6*D6,"")))))))</f>
        <v/>
      </c>
      <c r="H6" s="171"/>
    </row>
    <row r="7" spans="1:8" ht="20.100000000000001" customHeight="1" x14ac:dyDescent="0.25">
      <c r="A7" s="38">
        <v>2</v>
      </c>
      <c r="B7" s="135"/>
      <c r="C7" s="135"/>
      <c r="D7" s="184"/>
      <c r="E7" s="185"/>
      <c r="F7" s="92" t="str">
        <f>IF(C7="","",IF(AND(C7="Internes",D7&gt;=12),5.19,IF(AND(C7="Internes",D7&lt;12),11.42,IF(AND(C7="Mayotte",D7&gt;=12),12,IF(AND(C7="Mayotte",D7&lt;12),21.53,IF(AND(C7="Hors territoire",D7&gt;=12),23.73,IF(AND(C7="Hors territoire",D7&lt;12),39.97,"")))))))</f>
        <v/>
      </c>
      <c r="G7" s="92" t="str">
        <f t="shared" ref="G7:G70" si="0">IF(C7="","",IF(AND(C7="Internes",D7&gt;=12),5.19*E7*D7,IF(AND(C7="Internes",D7&lt;12),11.42*E7*D7,IF(AND(C7="Mayotte",D7&gt;=12),12*E7*D7,IF(AND(C7="Mayotte",D7&lt;12),21.53*E7*D7,IF(AND(C7="Hors territoire",D7&gt;=12),23.73*E7*D7,IF(AND(C7="Hors territoire",D7&lt;12),39.97*E7*D7,"")))))))</f>
        <v/>
      </c>
      <c r="H7" s="172"/>
    </row>
    <row r="8" spans="1:8" ht="20.100000000000001" customHeight="1" x14ac:dyDescent="0.25">
      <c r="A8" s="38">
        <v>3</v>
      </c>
      <c r="B8" s="135"/>
      <c r="C8" s="135"/>
      <c r="D8" s="184"/>
      <c r="E8" s="185"/>
      <c r="F8" s="92" t="str">
        <f t="shared" ref="F8:F71" si="1">IF(C8="","",IF(AND(C8="Internes",D8&gt;=12),5.19,IF(AND(C8="Internes",D8&lt;12),11.42,IF(AND(C8="Mayotte",D8&gt;=12),12,IF(AND(C8="Mayotte",D8&lt;12),21.53,IF(AND(C8="Hors territoire",D8&gt;=12),23.73,IF(AND(C8="Hors territoire",D8&lt;12),39.97,"")))))))</f>
        <v/>
      </c>
      <c r="G8" s="92" t="str">
        <f t="shared" si="0"/>
        <v/>
      </c>
      <c r="H8" s="172"/>
    </row>
    <row r="9" spans="1:8" ht="20.100000000000001" customHeight="1" x14ac:dyDescent="0.25">
      <c r="A9" s="38">
        <v>4</v>
      </c>
      <c r="B9" s="135"/>
      <c r="C9" s="135"/>
      <c r="D9" s="184"/>
      <c r="E9" s="184"/>
      <c r="F9" s="92" t="str">
        <f t="shared" si="1"/>
        <v/>
      </c>
      <c r="G9" s="92" t="str">
        <f t="shared" si="0"/>
        <v/>
      </c>
      <c r="H9" s="172"/>
    </row>
    <row r="10" spans="1:8" ht="20.100000000000001" customHeight="1" x14ac:dyDescent="0.25">
      <c r="A10" s="38">
        <v>5</v>
      </c>
      <c r="B10" s="135"/>
      <c r="C10" s="135"/>
      <c r="D10" s="184"/>
      <c r="E10" s="184"/>
      <c r="F10" s="92" t="str">
        <f t="shared" si="1"/>
        <v/>
      </c>
      <c r="G10" s="92" t="str">
        <f t="shared" si="0"/>
        <v/>
      </c>
      <c r="H10" s="172"/>
    </row>
    <row r="11" spans="1:8" ht="20.100000000000001" customHeight="1" x14ac:dyDescent="0.25">
      <c r="A11" s="38">
        <v>6</v>
      </c>
      <c r="B11" s="135"/>
      <c r="C11" s="135"/>
      <c r="D11" s="184"/>
      <c r="E11" s="184"/>
      <c r="F11" s="92" t="str">
        <f t="shared" si="1"/>
        <v/>
      </c>
      <c r="G11" s="92" t="str">
        <f t="shared" si="0"/>
        <v/>
      </c>
      <c r="H11" s="172"/>
    </row>
    <row r="12" spans="1:8" ht="20.100000000000001" customHeight="1" x14ac:dyDescent="0.25">
      <c r="A12" s="38">
        <v>7</v>
      </c>
      <c r="B12" s="135"/>
      <c r="C12" s="135"/>
      <c r="D12" s="184"/>
      <c r="E12" s="184"/>
      <c r="F12" s="92" t="str">
        <f t="shared" si="1"/>
        <v/>
      </c>
      <c r="G12" s="92" t="str">
        <f t="shared" si="0"/>
        <v/>
      </c>
      <c r="H12" s="172"/>
    </row>
    <row r="13" spans="1:8" ht="20.100000000000001" customHeight="1" x14ac:dyDescent="0.25">
      <c r="A13" s="38">
        <v>8</v>
      </c>
      <c r="B13" s="135"/>
      <c r="C13" s="135"/>
      <c r="D13" s="184"/>
      <c r="E13" s="184"/>
      <c r="F13" s="92" t="str">
        <f t="shared" si="1"/>
        <v/>
      </c>
      <c r="G13" s="92" t="str">
        <f t="shared" si="0"/>
        <v/>
      </c>
      <c r="H13" s="172"/>
    </row>
    <row r="14" spans="1:8" ht="20.100000000000001" customHeight="1" x14ac:dyDescent="0.25">
      <c r="A14" s="38">
        <v>9</v>
      </c>
      <c r="B14" s="135"/>
      <c r="C14" s="135"/>
      <c r="D14" s="184"/>
      <c r="E14" s="184"/>
      <c r="F14" s="92" t="str">
        <f t="shared" si="1"/>
        <v/>
      </c>
      <c r="G14" s="92" t="str">
        <f t="shared" si="0"/>
        <v/>
      </c>
      <c r="H14" s="172"/>
    </row>
    <row r="15" spans="1:8" ht="20.100000000000001" customHeight="1" x14ac:dyDescent="0.25">
      <c r="A15" s="38">
        <v>10</v>
      </c>
      <c r="B15" s="135"/>
      <c r="C15" s="135"/>
      <c r="D15" s="184"/>
      <c r="E15" s="184"/>
      <c r="F15" s="92" t="str">
        <f t="shared" si="1"/>
        <v/>
      </c>
      <c r="G15" s="92" t="str">
        <f t="shared" si="0"/>
        <v/>
      </c>
      <c r="H15" s="172"/>
    </row>
    <row r="16" spans="1:8" ht="20.100000000000001" customHeight="1" x14ac:dyDescent="0.25">
      <c r="A16" s="38">
        <v>11</v>
      </c>
      <c r="B16" s="173"/>
      <c r="C16" s="173"/>
      <c r="D16" s="184"/>
      <c r="E16" s="184"/>
      <c r="F16" s="92" t="str">
        <f t="shared" si="1"/>
        <v/>
      </c>
      <c r="G16" s="92" t="str">
        <f t="shared" si="0"/>
        <v/>
      </c>
      <c r="H16" s="172"/>
    </row>
    <row r="17" spans="1:8" ht="20.100000000000001" customHeight="1" x14ac:dyDescent="0.25">
      <c r="A17" s="38">
        <v>12</v>
      </c>
      <c r="B17" s="173"/>
      <c r="C17" s="173"/>
      <c r="D17" s="184"/>
      <c r="E17" s="184"/>
      <c r="F17" s="92" t="str">
        <f t="shared" si="1"/>
        <v/>
      </c>
      <c r="G17" s="92" t="str">
        <f t="shared" si="0"/>
        <v/>
      </c>
      <c r="H17" s="172"/>
    </row>
    <row r="18" spans="1:8" ht="20.100000000000001" customHeight="1" x14ac:dyDescent="0.25">
      <c r="A18" s="38">
        <v>13</v>
      </c>
      <c r="B18" s="173"/>
      <c r="C18" s="173"/>
      <c r="D18" s="184"/>
      <c r="E18" s="184"/>
      <c r="F18" s="92" t="str">
        <f t="shared" si="1"/>
        <v/>
      </c>
      <c r="G18" s="92" t="str">
        <f t="shared" si="0"/>
        <v/>
      </c>
      <c r="H18" s="172"/>
    </row>
    <row r="19" spans="1:8" ht="20.100000000000001" customHeight="1" x14ac:dyDescent="0.25">
      <c r="A19" s="38">
        <v>14</v>
      </c>
      <c r="B19" s="173"/>
      <c r="C19" s="173"/>
      <c r="D19" s="184"/>
      <c r="E19" s="184"/>
      <c r="F19" s="92" t="str">
        <f t="shared" si="1"/>
        <v/>
      </c>
      <c r="G19" s="92" t="str">
        <f t="shared" si="0"/>
        <v/>
      </c>
      <c r="H19" s="172"/>
    </row>
    <row r="20" spans="1:8" ht="20.100000000000001" customHeight="1" x14ac:dyDescent="0.25">
      <c r="A20" s="38">
        <v>15</v>
      </c>
      <c r="B20" s="173"/>
      <c r="C20" s="173"/>
      <c r="D20" s="184"/>
      <c r="E20" s="184"/>
      <c r="F20" s="92" t="str">
        <f t="shared" si="1"/>
        <v/>
      </c>
      <c r="G20" s="92" t="str">
        <f t="shared" si="0"/>
        <v/>
      </c>
      <c r="H20" s="172"/>
    </row>
    <row r="21" spans="1:8" ht="20.100000000000001" customHeight="1" x14ac:dyDescent="0.25">
      <c r="A21" s="38">
        <v>16</v>
      </c>
      <c r="B21" s="173"/>
      <c r="C21" s="173"/>
      <c r="D21" s="184"/>
      <c r="E21" s="184"/>
      <c r="F21" s="92" t="str">
        <f t="shared" si="1"/>
        <v/>
      </c>
      <c r="G21" s="92" t="str">
        <f t="shared" si="0"/>
        <v/>
      </c>
      <c r="H21" s="172"/>
    </row>
    <row r="22" spans="1:8" ht="20.100000000000001" customHeight="1" x14ac:dyDescent="0.25">
      <c r="A22" s="38">
        <v>17</v>
      </c>
      <c r="B22" s="173"/>
      <c r="C22" s="173"/>
      <c r="D22" s="184"/>
      <c r="E22" s="184"/>
      <c r="F22" s="92" t="str">
        <f t="shared" si="1"/>
        <v/>
      </c>
      <c r="G22" s="92" t="str">
        <f t="shared" si="0"/>
        <v/>
      </c>
      <c r="H22" s="172"/>
    </row>
    <row r="23" spans="1:8" ht="20.100000000000001" customHeight="1" x14ac:dyDescent="0.25">
      <c r="A23" s="38">
        <v>18</v>
      </c>
      <c r="B23" s="173"/>
      <c r="C23" s="173"/>
      <c r="D23" s="184"/>
      <c r="E23" s="184"/>
      <c r="F23" s="92" t="str">
        <f t="shared" si="1"/>
        <v/>
      </c>
      <c r="G23" s="92" t="str">
        <f t="shared" si="0"/>
        <v/>
      </c>
      <c r="H23" s="172"/>
    </row>
    <row r="24" spans="1:8" ht="20.100000000000001" customHeight="1" x14ac:dyDescent="0.25">
      <c r="A24" s="38">
        <v>19</v>
      </c>
      <c r="B24" s="173"/>
      <c r="C24" s="173"/>
      <c r="D24" s="184"/>
      <c r="E24" s="184"/>
      <c r="F24" s="92" t="str">
        <f t="shared" si="1"/>
        <v/>
      </c>
      <c r="G24" s="92" t="str">
        <f t="shared" si="0"/>
        <v/>
      </c>
      <c r="H24" s="172"/>
    </row>
    <row r="25" spans="1:8" ht="20.100000000000001" customHeight="1" x14ac:dyDescent="0.25">
      <c r="A25" s="38">
        <v>20</v>
      </c>
      <c r="B25" s="173"/>
      <c r="C25" s="173"/>
      <c r="D25" s="184"/>
      <c r="E25" s="184"/>
      <c r="F25" s="92" t="str">
        <f t="shared" si="1"/>
        <v/>
      </c>
      <c r="G25" s="92" t="str">
        <f t="shared" si="0"/>
        <v/>
      </c>
      <c r="H25" s="172"/>
    </row>
    <row r="26" spans="1:8" ht="20.100000000000001" customHeight="1" x14ac:dyDescent="0.25">
      <c r="A26" s="38">
        <v>21</v>
      </c>
      <c r="B26" s="173"/>
      <c r="C26" s="173"/>
      <c r="D26" s="184"/>
      <c r="E26" s="184"/>
      <c r="F26" s="92" t="str">
        <f t="shared" si="1"/>
        <v/>
      </c>
      <c r="G26" s="92" t="str">
        <f t="shared" si="0"/>
        <v/>
      </c>
      <c r="H26" s="172"/>
    </row>
    <row r="27" spans="1:8" ht="20.100000000000001" customHeight="1" x14ac:dyDescent="0.25">
      <c r="A27" s="38">
        <v>22</v>
      </c>
      <c r="B27" s="173"/>
      <c r="C27" s="173"/>
      <c r="D27" s="184"/>
      <c r="E27" s="184"/>
      <c r="F27" s="92" t="str">
        <f t="shared" si="1"/>
        <v/>
      </c>
      <c r="G27" s="92" t="str">
        <f t="shared" si="0"/>
        <v/>
      </c>
      <c r="H27" s="172"/>
    </row>
    <row r="28" spans="1:8" ht="20.100000000000001" customHeight="1" x14ac:dyDescent="0.25">
      <c r="A28" s="38">
        <v>23</v>
      </c>
      <c r="B28" s="173"/>
      <c r="C28" s="173"/>
      <c r="D28" s="184"/>
      <c r="E28" s="184"/>
      <c r="F28" s="92" t="str">
        <f t="shared" si="1"/>
        <v/>
      </c>
      <c r="G28" s="92" t="str">
        <f t="shared" si="0"/>
        <v/>
      </c>
      <c r="H28" s="172"/>
    </row>
    <row r="29" spans="1:8" ht="20.100000000000001" customHeight="1" x14ac:dyDescent="0.25">
      <c r="A29" s="38">
        <v>24</v>
      </c>
      <c r="B29" s="173"/>
      <c r="C29" s="173"/>
      <c r="D29" s="184"/>
      <c r="E29" s="184"/>
      <c r="F29" s="92" t="str">
        <f t="shared" si="1"/>
        <v/>
      </c>
      <c r="G29" s="92" t="str">
        <f t="shared" si="0"/>
        <v/>
      </c>
      <c r="H29" s="172"/>
    </row>
    <row r="30" spans="1:8" ht="20.100000000000001" customHeight="1" x14ac:dyDescent="0.25">
      <c r="A30" s="38">
        <v>25</v>
      </c>
      <c r="B30" s="173"/>
      <c r="C30" s="173"/>
      <c r="D30" s="184"/>
      <c r="E30" s="184"/>
      <c r="F30" s="92" t="str">
        <f t="shared" si="1"/>
        <v/>
      </c>
      <c r="G30" s="92" t="str">
        <f t="shared" si="0"/>
        <v/>
      </c>
      <c r="H30" s="172"/>
    </row>
    <row r="31" spans="1:8" ht="20.100000000000001" customHeight="1" x14ac:dyDescent="0.25">
      <c r="A31" s="38">
        <v>26</v>
      </c>
      <c r="B31" s="173"/>
      <c r="C31" s="173"/>
      <c r="D31" s="184"/>
      <c r="E31" s="184"/>
      <c r="F31" s="92" t="str">
        <f t="shared" si="1"/>
        <v/>
      </c>
      <c r="G31" s="92" t="str">
        <f t="shared" si="0"/>
        <v/>
      </c>
      <c r="H31" s="172"/>
    </row>
    <row r="32" spans="1:8" ht="20.100000000000001" customHeight="1" x14ac:dyDescent="0.25">
      <c r="A32" s="38">
        <v>27</v>
      </c>
      <c r="B32" s="173"/>
      <c r="C32" s="173"/>
      <c r="D32" s="184"/>
      <c r="E32" s="184"/>
      <c r="F32" s="92" t="str">
        <f t="shared" si="1"/>
        <v/>
      </c>
      <c r="G32" s="92" t="str">
        <f t="shared" si="0"/>
        <v/>
      </c>
      <c r="H32" s="172"/>
    </row>
    <row r="33" spans="1:8" ht="20.100000000000001" customHeight="1" x14ac:dyDescent="0.25">
      <c r="A33" s="38">
        <v>28</v>
      </c>
      <c r="B33" s="173"/>
      <c r="C33" s="173"/>
      <c r="D33" s="184"/>
      <c r="E33" s="184"/>
      <c r="F33" s="92" t="str">
        <f t="shared" si="1"/>
        <v/>
      </c>
      <c r="G33" s="92" t="str">
        <f t="shared" si="0"/>
        <v/>
      </c>
      <c r="H33" s="172"/>
    </row>
    <row r="34" spans="1:8" ht="20.100000000000001" customHeight="1" x14ac:dyDescent="0.25">
      <c r="A34" s="38">
        <v>29</v>
      </c>
      <c r="B34" s="173"/>
      <c r="C34" s="173"/>
      <c r="D34" s="184"/>
      <c r="E34" s="184"/>
      <c r="F34" s="92" t="str">
        <f t="shared" si="1"/>
        <v/>
      </c>
      <c r="G34" s="92" t="str">
        <f t="shared" si="0"/>
        <v/>
      </c>
      <c r="H34" s="172"/>
    </row>
    <row r="35" spans="1:8" ht="20.100000000000001" customHeight="1" x14ac:dyDescent="0.25">
      <c r="A35" s="38">
        <v>30</v>
      </c>
      <c r="B35" s="173"/>
      <c r="C35" s="173"/>
      <c r="D35" s="184"/>
      <c r="E35" s="184"/>
      <c r="F35" s="92" t="str">
        <f t="shared" si="1"/>
        <v/>
      </c>
      <c r="G35" s="92" t="str">
        <f t="shared" si="0"/>
        <v/>
      </c>
      <c r="H35" s="172"/>
    </row>
    <row r="36" spans="1:8" ht="20.100000000000001" customHeight="1" x14ac:dyDescent="0.25">
      <c r="A36" s="38">
        <v>31</v>
      </c>
      <c r="B36" s="173"/>
      <c r="C36" s="173"/>
      <c r="D36" s="184"/>
      <c r="E36" s="184"/>
      <c r="F36" s="92" t="str">
        <f t="shared" si="1"/>
        <v/>
      </c>
      <c r="G36" s="92" t="str">
        <f t="shared" si="0"/>
        <v/>
      </c>
      <c r="H36" s="172"/>
    </row>
    <row r="37" spans="1:8" ht="20.100000000000001" customHeight="1" x14ac:dyDescent="0.25">
      <c r="A37" s="38">
        <v>32</v>
      </c>
      <c r="B37" s="173"/>
      <c r="C37" s="173"/>
      <c r="D37" s="184"/>
      <c r="E37" s="184"/>
      <c r="F37" s="92" t="str">
        <f t="shared" si="1"/>
        <v/>
      </c>
      <c r="G37" s="92" t="str">
        <f t="shared" si="0"/>
        <v/>
      </c>
      <c r="H37" s="172"/>
    </row>
    <row r="38" spans="1:8" ht="20.100000000000001" customHeight="1" x14ac:dyDescent="0.25">
      <c r="A38" s="38">
        <v>33</v>
      </c>
      <c r="B38" s="173"/>
      <c r="C38" s="173"/>
      <c r="D38" s="184"/>
      <c r="E38" s="184"/>
      <c r="F38" s="92" t="str">
        <f t="shared" si="1"/>
        <v/>
      </c>
      <c r="G38" s="92" t="str">
        <f t="shared" si="0"/>
        <v/>
      </c>
      <c r="H38" s="172"/>
    </row>
    <row r="39" spans="1:8" ht="20.100000000000001" customHeight="1" x14ac:dyDescent="0.25">
      <c r="A39" s="38">
        <v>34</v>
      </c>
      <c r="B39" s="173"/>
      <c r="C39" s="173"/>
      <c r="D39" s="184"/>
      <c r="E39" s="184"/>
      <c r="F39" s="92" t="str">
        <f t="shared" si="1"/>
        <v/>
      </c>
      <c r="G39" s="92" t="str">
        <f t="shared" si="0"/>
        <v/>
      </c>
      <c r="H39" s="172"/>
    </row>
    <row r="40" spans="1:8" ht="20.100000000000001" customHeight="1" x14ac:dyDescent="0.25">
      <c r="A40" s="38">
        <v>35</v>
      </c>
      <c r="B40" s="173"/>
      <c r="C40" s="173"/>
      <c r="D40" s="184"/>
      <c r="E40" s="184"/>
      <c r="F40" s="92" t="str">
        <f t="shared" si="1"/>
        <v/>
      </c>
      <c r="G40" s="92" t="str">
        <f t="shared" si="0"/>
        <v/>
      </c>
      <c r="H40" s="172"/>
    </row>
    <row r="41" spans="1:8" ht="20.100000000000001" customHeight="1" x14ac:dyDescent="0.25">
      <c r="A41" s="38">
        <v>36</v>
      </c>
      <c r="B41" s="173"/>
      <c r="C41" s="173"/>
      <c r="D41" s="184"/>
      <c r="E41" s="184"/>
      <c r="F41" s="92" t="str">
        <f t="shared" si="1"/>
        <v/>
      </c>
      <c r="G41" s="92" t="str">
        <f t="shared" si="0"/>
        <v/>
      </c>
      <c r="H41" s="172"/>
    </row>
    <row r="42" spans="1:8" ht="20.100000000000001" customHeight="1" x14ac:dyDescent="0.25">
      <c r="A42" s="38">
        <v>37</v>
      </c>
      <c r="B42" s="173"/>
      <c r="C42" s="173"/>
      <c r="D42" s="184"/>
      <c r="E42" s="184"/>
      <c r="F42" s="92" t="str">
        <f t="shared" si="1"/>
        <v/>
      </c>
      <c r="G42" s="92" t="str">
        <f t="shared" si="0"/>
        <v/>
      </c>
      <c r="H42" s="172"/>
    </row>
    <row r="43" spans="1:8" ht="20.100000000000001" customHeight="1" x14ac:dyDescent="0.25">
      <c r="A43" s="38">
        <v>38</v>
      </c>
      <c r="B43" s="173"/>
      <c r="C43" s="173"/>
      <c r="D43" s="184"/>
      <c r="E43" s="184"/>
      <c r="F43" s="92" t="str">
        <f t="shared" si="1"/>
        <v/>
      </c>
      <c r="G43" s="92" t="str">
        <f t="shared" si="0"/>
        <v/>
      </c>
      <c r="H43" s="172"/>
    </row>
    <row r="44" spans="1:8" ht="20.100000000000001" customHeight="1" x14ac:dyDescent="0.25">
      <c r="A44" s="38">
        <v>39</v>
      </c>
      <c r="B44" s="173"/>
      <c r="C44" s="173"/>
      <c r="D44" s="184"/>
      <c r="E44" s="184"/>
      <c r="F44" s="92" t="str">
        <f t="shared" si="1"/>
        <v/>
      </c>
      <c r="G44" s="92" t="str">
        <f t="shared" si="0"/>
        <v/>
      </c>
      <c r="H44" s="172"/>
    </row>
    <row r="45" spans="1:8" ht="20.100000000000001" customHeight="1" x14ac:dyDescent="0.25">
      <c r="A45" s="38">
        <v>40</v>
      </c>
      <c r="B45" s="173"/>
      <c r="C45" s="173"/>
      <c r="D45" s="184"/>
      <c r="E45" s="184"/>
      <c r="F45" s="92" t="str">
        <f t="shared" si="1"/>
        <v/>
      </c>
      <c r="G45" s="92" t="str">
        <f t="shared" si="0"/>
        <v/>
      </c>
      <c r="H45" s="172"/>
    </row>
    <row r="46" spans="1:8" ht="20.100000000000001" customHeight="1" x14ac:dyDescent="0.25">
      <c r="A46" s="38">
        <v>41</v>
      </c>
      <c r="B46" s="173"/>
      <c r="C46" s="173"/>
      <c r="D46" s="184"/>
      <c r="E46" s="184"/>
      <c r="F46" s="92" t="str">
        <f t="shared" si="1"/>
        <v/>
      </c>
      <c r="G46" s="92" t="str">
        <f t="shared" si="0"/>
        <v/>
      </c>
      <c r="H46" s="172"/>
    </row>
    <row r="47" spans="1:8" ht="20.100000000000001" customHeight="1" x14ac:dyDescent="0.25">
      <c r="A47" s="38">
        <v>42</v>
      </c>
      <c r="B47" s="173"/>
      <c r="C47" s="173"/>
      <c r="D47" s="184"/>
      <c r="E47" s="184"/>
      <c r="F47" s="92" t="str">
        <f t="shared" si="1"/>
        <v/>
      </c>
      <c r="G47" s="92" t="str">
        <f t="shared" si="0"/>
        <v/>
      </c>
      <c r="H47" s="172"/>
    </row>
    <row r="48" spans="1:8" ht="20.100000000000001" customHeight="1" x14ac:dyDescent="0.25">
      <c r="A48" s="38">
        <v>43</v>
      </c>
      <c r="B48" s="173"/>
      <c r="C48" s="173"/>
      <c r="D48" s="184"/>
      <c r="E48" s="184"/>
      <c r="F48" s="92" t="str">
        <f t="shared" si="1"/>
        <v/>
      </c>
      <c r="G48" s="92" t="str">
        <f t="shared" si="0"/>
        <v/>
      </c>
      <c r="H48" s="172"/>
    </row>
    <row r="49" spans="1:8" ht="20.100000000000001" customHeight="1" x14ac:dyDescent="0.25">
      <c r="A49" s="38">
        <v>44</v>
      </c>
      <c r="B49" s="173"/>
      <c r="C49" s="173"/>
      <c r="D49" s="184"/>
      <c r="E49" s="184"/>
      <c r="F49" s="92" t="str">
        <f t="shared" si="1"/>
        <v/>
      </c>
      <c r="G49" s="92" t="str">
        <f t="shared" si="0"/>
        <v/>
      </c>
      <c r="H49" s="172"/>
    </row>
    <row r="50" spans="1:8" ht="20.100000000000001" customHeight="1" x14ac:dyDescent="0.25">
      <c r="A50" s="38">
        <v>45</v>
      </c>
      <c r="B50" s="173"/>
      <c r="C50" s="173"/>
      <c r="D50" s="184"/>
      <c r="E50" s="184"/>
      <c r="F50" s="92" t="str">
        <f t="shared" si="1"/>
        <v/>
      </c>
      <c r="G50" s="92" t="str">
        <f t="shared" si="0"/>
        <v/>
      </c>
      <c r="H50" s="172"/>
    </row>
    <row r="51" spans="1:8" ht="20.100000000000001" customHeight="1" x14ac:dyDescent="0.25">
      <c r="A51" s="38">
        <v>46</v>
      </c>
      <c r="B51" s="173"/>
      <c r="C51" s="173"/>
      <c r="D51" s="184"/>
      <c r="E51" s="184"/>
      <c r="F51" s="92" t="str">
        <f t="shared" si="1"/>
        <v/>
      </c>
      <c r="G51" s="92" t="str">
        <f t="shared" si="0"/>
        <v/>
      </c>
      <c r="H51" s="172"/>
    </row>
    <row r="52" spans="1:8" ht="20.100000000000001" customHeight="1" x14ac:dyDescent="0.25">
      <c r="A52" s="38">
        <v>47</v>
      </c>
      <c r="B52" s="173"/>
      <c r="C52" s="173"/>
      <c r="D52" s="184"/>
      <c r="E52" s="184"/>
      <c r="F52" s="92" t="str">
        <f t="shared" si="1"/>
        <v/>
      </c>
      <c r="G52" s="92" t="str">
        <f t="shared" si="0"/>
        <v/>
      </c>
      <c r="H52" s="172"/>
    </row>
    <row r="53" spans="1:8" ht="20.100000000000001" customHeight="1" x14ac:dyDescent="0.25">
      <c r="A53" s="38">
        <v>48</v>
      </c>
      <c r="B53" s="173"/>
      <c r="C53" s="173"/>
      <c r="D53" s="184"/>
      <c r="E53" s="184"/>
      <c r="F53" s="92" t="str">
        <f t="shared" si="1"/>
        <v/>
      </c>
      <c r="G53" s="92" t="str">
        <f t="shared" si="0"/>
        <v/>
      </c>
      <c r="H53" s="172"/>
    </row>
    <row r="54" spans="1:8" ht="20.100000000000001" customHeight="1" x14ac:dyDescent="0.25">
      <c r="A54" s="38">
        <v>49</v>
      </c>
      <c r="B54" s="173"/>
      <c r="C54" s="173"/>
      <c r="D54" s="184"/>
      <c r="E54" s="184"/>
      <c r="F54" s="92" t="str">
        <f t="shared" si="1"/>
        <v/>
      </c>
      <c r="G54" s="92" t="str">
        <f t="shared" si="0"/>
        <v/>
      </c>
      <c r="H54" s="172"/>
    </row>
    <row r="55" spans="1:8" ht="20.100000000000001" customHeight="1" x14ac:dyDescent="0.25">
      <c r="A55" s="38">
        <v>50</v>
      </c>
      <c r="B55" s="173"/>
      <c r="C55" s="173"/>
      <c r="D55" s="184"/>
      <c r="E55" s="184"/>
      <c r="F55" s="92" t="str">
        <f t="shared" si="1"/>
        <v/>
      </c>
      <c r="G55" s="92" t="str">
        <f t="shared" si="0"/>
        <v/>
      </c>
      <c r="H55" s="172"/>
    </row>
    <row r="56" spans="1:8" ht="20.100000000000001" customHeight="1" x14ac:dyDescent="0.25">
      <c r="A56" s="38">
        <v>51</v>
      </c>
      <c r="B56" s="173"/>
      <c r="C56" s="173"/>
      <c r="D56" s="184"/>
      <c r="E56" s="184"/>
      <c r="F56" s="92" t="str">
        <f t="shared" si="1"/>
        <v/>
      </c>
      <c r="G56" s="92" t="str">
        <f t="shared" si="0"/>
        <v/>
      </c>
      <c r="H56" s="172"/>
    </row>
    <row r="57" spans="1:8" ht="20.100000000000001" customHeight="1" x14ac:dyDescent="0.25">
      <c r="A57" s="38">
        <v>52</v>
      </c>
      <c r="B57" s="173"/>
      <c r="C57" s="173"/>
      <c r="D57" s="184"/>
      <c r="E57" s="184"/>
      <c r="F57" s="92" t="str">
        <f t="shared" si="1"/>
        <v/>
      </c>
      <c r="G57" s="92" t="str">
        <f t="shared" si="0"/>
        <v/>
      </c>
      <c r="H57" s="172"/>
    </row>
    <row r="58" spans="1:8" ht="20.100000000000001" customHeight="1" x14ac:dyDescent="0.25">
      <c r="A58" s="38">
        <v>53</v>
      </c>
      <c r="B58" s="173"/>
      <c r="C58" s="173"/>
      <c r="D58" s="184"/>
      <c r="E58" s="184"/>
      <c r="F58" s="92" t="str">
        <f t="shared" si="1"/>
        <v/>
      </c>
      <c r="G58" s="92" t="str">
        <f t="shared" si="0"/>
        <v/>
      </c>
      <c r="H58" s="172"/>
    </row>
    <row r="59" spans="1:8" ht="20.100000000000001" customHeight="1" x14ac:dyDescent="0.25">
      <c r="A59" s="38">
        <v>54</v>
      </c>
      <c r="B59" s="173"/>
      <c r="C59" s="173"/>
      <c r="D59" s="184"/>
      <c r="E59" s="184"/>
      <c r="F59" s="92" t="str">
        <f t="shared" si="1"/>
        <v/>
      </c>
      <c r="G59" s="92" t="str">
        <f t="shared" si="0"/>
        <v/>
      </c>
      <c r="H59" s="172"/>
    </row>
    <row r="60" spans="1:8" ht="20.100000000000001" customHeight="1" x14ac:dyDescent="0.25">
      <c r="A60" s="38">
        <v>55</v>
      </c>
      <c r="B60" s="173"/>
      <c r="C60" s="173"/>
      <c r="D60" s="184"/>
      <c r="E60" s="184"/>
      <c r="F60" s="92" t="str">
        <f t="shared" si="1"/>
        <v/>
      </c>
      <c r="G60" s="92" t="str">
        <f t="shared" si="0"/>
        <v/>
      </c>
      <c r="H60" s="172"/>
    </row>
    <row r="61" spans="1:8" ht="20.100000000000001" customHeight="1" x14ac:dyDescent="0.25">
      <c r="A61" s="38">
        <v>56</v>
      </c>
      <c r="B61" s="173"/>
      <c r="C61" s="173"/>
      <c r="D61" s="184"/>
      <c r="E61" s="184"/>
      <c r="F61" s="92" t="str">
        <f t="shared" si="1"/>
        <v/>
      </c>
      <c r="G61" s="92" t="str">
        <f t="shared" si="0"/>
        <v/>
      </c>
      <c r="H61" s="172"/>
    </row>
    <row r="62" spans="1:8" ht="20.100000000000001" customHeight="1" x14ac:dyDescent="0.25">
      <c r="A62" s="38">
        <v>57</v>
      </c>
      <c r="B62" s="173"/>
      <c r="C62" s="173"/>
      <c r="D62" s="184"/>
      <c r="E62" s="184"/>
      <c r="F62" s="92" t="str">
        <f t="shared" si="1"/>
        <v/>
      </c>
      <c r="G62" s="92" t="str">
        <f t="shared" si="0"/>
        <v/>
      </c>
      <c r="H62" s="172"/>
    </row>
    <row r="63" spans="1:8" ht="20.100000000000001" customHeight="1" x14ac:dyDescent="0.25">
      <c r="A63" s="38">
        <v>58</v>
      </c>
      <c r="B63" s="173"/>
      <c r="C63" s="173"/>
      <c r="D63" s="184"/>
      <c r="E63" s="184"/>
      <c r="F63" s="92" t="str">
        <f t="shared" si="1"/>
        <v/>
      </c>
      <c r="G63" s="92" t="str">
        <f t="shared" si="0"/>
        <v/>
      </c>
      <c r="H63" s="172"/>
    </row>
    <row r="64" spans="1:8" ht="20.100000000000001" customHeight="1" x14ac:dyDescent="0.25">
      <c r="A64" s="38">
        <v>59</v>
      </c>
      <c r="B64" s="173"/>
      <c r="C64" s="173"/>
      <c r="D64" s="184"/>
      <c r="E64" s="184"/>
      <c r="F64" s="92" t="str">
        <f t="shared" si="1"/>
        <v/>
      </c>
      <c r="G64" s="92" t="str">
        <f t="shared" si="0"/>
        <v/>
      </c>
      <c r="H64" s="172"/>
    </row>
    <row r="65" spans="1:8" ht="20.100000000000001" customHeight="1" x14ac:dyDescent="0.25">
      <c r="A65" s="38">
        <v>60</v>
      </c>
      <c r="B65" s="173"/>
      <c r="C65" s="173"/>
      <c r="D65" s="184"/>
      <c r="E65" s="184"/>
      <c r="F65" s="92" t="str">
        <f t="shared" si="1"/>
        <v/>
      </c>
      <c r="G65" s="92" t="str">
        <f t="shared" si="0"/>
        <v/>
      </c>
      <c r="H65" s="172"/>
    </row>
    <row r="66" spans="1:8" ht="20.100000000000001" customHeight="1" x14ac:dyDescent="0.25">
      <c r="A66" s="38">
        <v>61</v>
      </c>
      <c r="B66" s="173"/>
      <c r="C66" s="173"/>
      <c r="D66" s="184"/>
      <c r="E66" s="184"/>
      <c r="F66" s="92" t="str">
        <f t="shared" si="1"/>
        <v/>
      </c>
      <c r="G66" s="92" t="str">
        <f t="shared" si="0"/>
        <v/>
      </c>
      <c r="H66" s="172"/>
    </row>
    <row r="67" spans="1:8" ht="20.100000000000001" customHeight="1" x14ac:dyDescent="0.25">
      <c r="A67" s="38">
        <v>62</v>
      </c>
      <c r="B67" s="173"/>
      <c r="C67" s="173"/>
      <c r="D67" s="184"/>
      <c r="E67" s="184"/>
      <c r="F67" s="92" t="str">
        <f t="shared" si="1"/>
        <v/>
      </c>
      <c r="G67" s="92" t="str">
        <f t="shared" si="0"/>
        <v/>
      </c>
      <c r="H67" s="172"/>
    </row>
    <row r="68" spans="1:8" ht="20.100000000000001" customHeight="1" x14ac:dyDescent="0.25">
      <c r="A68" s="38">
        <v>63</v>
      </c>
      <c r="B68" s="173"/>
      <c r="C68" s="173"/>
      <c r="D68" s="184"/>
      <c r="E68" s="184"/>
      <c r="F68" s="92" t="str">
        <f t="shared" si="1"/>
        <v/>
      </c>
      <c r="G68" s="92" t="str">
        <f t="shared" si="0"/>
        <v/>
      </c>
      <c r="H68" s="172"/>
    </row>
    <row r="69" spans="1:8" ht="20.100000000000001" customHeight="1" x14ac:dyDescent="0.25">
      <c r="A69" s="38">
        <v>64</v>
      </c>
      <c r="B69" s="173"/>
      <c r="C69" s="173"/>
      <c r="D69" s="184"/>
      <c r="E69" s="184"/>
      <c r="F69" s="92" t="str">
        <f t="shared" si="1"/>
        <v/>
      </c>
      <c r="G69" s="92" t="str">
        <f t="shared" si="0"/>
        <v/>
      </c>
      <c r="H69" s="172"/>
    </row>
    <row r="70" spans="1:8" ht="20.100000000000001" customHeight="1" x14ac:dyDescent="0.25">
      <c r="A70" s="38">
        <v>65</v>
      </c>
      <c r="B70" s="173"/>
      <c r="C70" s="173"/>
      <c r="D70" s="184"/>
      <c r="E70" s="184"/>
      <c r="F70" s="92" t="str">
        <f t="shared" si="1"/>
        <v/>
      </c>
      <c r="G70" s="92" t="str">
        <f t="shared" si="0"/>
        <v/>
      </c>
      <c r="H70" s="172"/>
    </row>
    <row r="71" spans="1:8" ht="20.100000000000001" customHeight="1" x14ac:dyDescent="0.25">
      <c r="A71" s="38">
        <v>66</v>
      </c>
      <c r="B71" s="173"/>
      <c r="C71" s="173"/>
      <c r="D71" s="184"/>
      <c r="E71" s="184"/>
      <c r="F71" s="92" t="str">
        <f t="shared" si="1"/>
        <v/>
      </c>
      <c r="G71" s="92" t="str">
        <f t="shared" ref="G71:G134" si="2">IF(C71="","",IF(AND(C71="Internes",D71&gt;=12),5.19*E71*D71,IF(AND(C71="Internes",D71&lt;12),11.42*E71*D71,IF(AND(C71="Mayotte",D71&gt;=12),12*E71*D71,IF(AND(C71="Mayotte",D71&lt;12),21.53*E71*D71,IF(AND(C71="Hors territoire",D71&gt;=12),23.73*E71*D71,IF(AND(C71="Hors territoire",D71&lt;12),39.97*E71*D71,"")))))))</f>
        <v/>
      </c>
      <c r="H71" s="172"/>
    </row>
    <row r="72" spans="1:8" ht="20.100000000000001" customHeight="1" x14ac:dyDescent="0.25">
      <c r="A72" s="38">
        <v>67</v>
      </c>
      <c r="B72" s="173"/>
      <c r="C72" s="173"/>
      <c r="D72" s="184"/>
      <c r="E72" s="184"/>
      <c r="F72" s="92" t="str">
        <f t="shared" ref="F72:F135" si="3">IF(C72="","",IF(AND(C72="Internes",D72&gt;=12),5.19,IF(AND(C72="Internes",D72&lt;12),11.42,IF(AND(C72="Mayotte",D72&gt;=12),12,IF(AND(C72="Mayotte",D72&lt;12),21.53,IF(AND(C72="Hors territoire",D72&gt;=12),23.73,IF(AND(C72="Hors territoire",D72&lt;12),39.97,"")))))))</f>
        <v/>
      </c>
      <c r="G72" s="92" t="str">
        <f t="shared" si="2"/>
        <v/>
      </c>
      <c r="H72" s="172"/>
    </row>
    <row r="73" spans="1:8" ht="20.100000000000001" customHeight="1" x14ac:dyDescent="0.25">
      <c r="A73" s="38">
        <v>68</v>
      </c>
      <c r="B73" s="173"/>
      <c r="C73" s="173"/>
      <c r="D73" s="184"/>
      <c r="E73" s="184"/>
      <c r="F73" s="92" t="str">
        <f t="shared" si="3"/>
        <v/>
      </c>
      <c r="G73" s="92" t="str">
        <f t="shared" si="2"/>
        <v/>
      </c>
      <c r="H73" s="172"/>
    </row>
    <row r="74" spans="1:8" ht="20.100000000000001" customHeight="1" x14ac:dyDescent="0.25">
      <c r="A74" s="38">
        <v>69</v>
      </c>
      <c r="B74" s="173"/>
      <c r="C74" s="173"/>
      <c r="D74" s="184"/>
      <c r="E74" s="184"/>
      <c r="F74" s="92" t="str">
        <f t="shared" si="3"/>
        <v/>
      </c>
      <c r="G74" s="92" t="str">
        <f t="shared" si="2"/>
        <v/>
      </c>
      <c r="H74" s="172"/>
    </row>
    <row r="75" spans="1:8" ht="20.100000000000001" customHeight="1" x14ac:dyDescent="0.25">
      <c r="A75" s="38">
        <v>70</v>
      </c>
      <c r="B75" s="173"/>
      <c r="C75" s="173"/>
      <c r="D75" s="184"/>
      <c r="E75" s="184"/>
      <c r="F75" s="92" t="str">
        <f t="shared" si="3"/>
        <v/>
      </c>
      <c r="G75" s="92" t="str">
        <f t="shared" si="2"/>
        <v/>
      </c>
      <c r="H75" s="172"/>
    </row>
    <row r="76" spans="1:8" ht="20.100000000000001" customHeight="1" x14ac:dyDescent="0.25">
      <c r="A76" s="38">
        <v>71</v>
      </c>
      <c r="B76" s="173"/>
      <c r="C76" s="173"/>
      <c r="D76" s="184"/>
      <c r="E76" s="184"/>
      <c r="F76" s="92" t="str">
        <f t="shared" si="3"/>
        <v/>
      </c>
      <c r="G76" s="92" t="str">
        <f t="shared" si="2"/>
        <v/>
      </c>
      <c r="H76" s="172"/>
    </row>
    <row r="77" spans="1:8" ht="20.100000000000001" customHeight="1" x14ac:dyDescent="0.25">
      <c r="A77" s="38">
        <v>72</v>
      </c>
      <c r="B77" s="173"/>
      <c r="C77" s="173"/>
      <c r="D77" s="184"/>
      <c r="E77" s="184"/>
      <c r="F77" s="92" t="str">
        <f t="shared" si="3"/>
        <v/>
      </c>
      <c r="G77" s="92" t="str">
        <f t="shared" si="2"/>
        <v/>
      </c>
      <c r="H77" s="172"/>
    </row>
    <row r="78" spans="1:8" ht="20.100000000000001" customHeight="1" x14ac:dyDescent="0.25">
      <c r="A78" s="38">
        <v>73</v>
      </c>
      <c r="B78" s="173"/>
      <c r="C78" s="173"/>
      <c r="D78" s="184"/>
      <c r="E78" s="184"/>
      <c r="F78" s="92" t="str">
        <f t="shared" si="3"/>
        <v/>
      </c>
      <c r="G78" s="92" t="str">
        <f t="shared" si="2"/>
        <v/>
      </c>
      <c r="H78" s="172"/>
    </row>
    <row r="79" spans="1:8" ht="20.100000000000001" customHeight="1" x14ac:dyDescent="0.25">
      <c r="A79" s="38">
        <v>74</v>
      </c>
      <c r="B79" s="173"/>
      <c r="C79" s="173"/>
      <c r="D79" s="184"/>
      <c r="E79" s="184"/>
      <c r="F79" s="92" t="str">
        <f t="shared" si="3"/>
        <v/>
      </c>
      <c r="G79" s="92" t="str">
        <f t="shared" si="2"/>
        <v/>
      </c>
      <c r="H79" s="172"/>
    </row>
    <row r="80" spans="1:8" ht="20.100000000000001" customHeight="1" x14ac:dyDescent="0.25">
      <c r="A80" s="38">
        <v>75</v>
      </c>
      <c r="B80" s="173"/>
      <c r="C80" s="173"/>
      <c r="D80" s="184"/>
      <c r="E80" s="184"/>
      <c r="F80" s="92" t="str">
        <f t="shared" si="3"/>
        <v/>
      </c>
      <c r="G80" s="92" t="str">
        <f t="shared" si="2"/>
        <v/>
      </c>
      <c r="H80" s="172"/>
    </row>
    <row r="81" spans="1:8" ht="20.100000000000001" customHeight="1" x14ac:dyDescent="0.25">
      <c r="A81" s="38">
        <v>76</v>
      </c>
      <c r="B81" s="173"/>
      <c r="C81" s="173"/>
      <c r="D81" s="184"/>
      <c r="E81" s="184"/>
      <c r="F81" s="92" t="str">
        <f t="shared" si="3"/>
        <v/>
      </c>
      <c r="G81" s="92" t="str">
        <f t="shared" si="2"/>
        <v/>
      </c>
      <c r="H81" s="172"/>
    </row>
    <row r="82" spans="1:8" ht="20.100000000000001" customHeight="1" x14ac:dyDescent="0.25">
      <c r="A82" s="38">
        <v>77</v>
      </c>
      <c r="B82" s="173"/>
      <c r="C82" s="173"/>
      <c r="D82" s="184"/>
      <c r="E82" s="184"/>
      <c r="F82" s="92" t="str">
        <f t="shared" si="3"/>
        <v/>
      </c>
      <c r="G82" s="92" t="str">
        <f t="shared" si="2"/>
        <v/>
      </c>
      <c r="H82" s="172"/>
    </row>
    <row r="83" spans="1:8" ht="20.100000000000001" customHeight="1" x14ac:dyDescent="0.25">
      <c r="A83" s="38">
        <v>78</v>
      </c>
      <c r="B83" s="173"/>
      <c r="C83" s="173"/>
      <c r="D83" s="184"/>
      <c r="E83" s="184"/>
      <c r="F83" s="92" t="str">
        <f t="shared" si="3"/>
        <v/>
      </c>
      <c r="G83" s="92" t="str">
        <f t="shared" si="2"/>
        <v/>
      </c>
      <c r="H83" s="172"/>
    </row>
    <row r="84" spans="1:8" ht="20.100000000000001" customHeight="1" x14ac:dyDescent="0.25">
      <c r="A84" s="38">
        <v>79</v>
      </c>
      <c r="B84" s="173"/>
      <c r="C84" s="173"/>
      <c r="D84" s="184"/>
      <c r="E84" s="184"/>
      <c r="F84" s="92" t="str">
        <f t="shared" si="3"/>
        <v/>
      </c>
      <c r="G84" s="92" t="str">
        <f t="shared" si="2"/>
        <v/>
      </c>
      <c r="H84" s="172"/>
    </row>
    <row r="85" spans="1:8" ht="20.100000000000001" customHeight="1" x14ac:dyDescent="0.25">
      <c r="A85" s="38">
        <v>80</v>
      </c>
      <c r="B85" s="173"/>
      <c r="C85" s="173"/>
      <c r="D85" s="184"/>
      <c r="E85" s="184"/>
      <c r="F85" s="92" t="str">
        <f t="shared" si="3"/>
        <v/>
      </c>
      <c r="G85" s="92" t="str">
        <f t="shared" si="2"/>
        <v/>
      </c>
      <c r="H85" s="172"/>
    </row>
    <row r="86" spans="1:8" ht="20.100000000000001" customHeight="1" x14ac:dyDescent="0.25">
      <c r="A86" s="38">
        <v>81</v>
      </c>
      <c r="B86" s="173"/>
      <c r="C86" s="173"/>
      <c r="D86" s="184"/>
      <c r="E86" s="184"/>
      <c r="F86" s="92" t="str">
        <f t="shared" si="3"/>
        <v/>
      </c>
      <c r="G86" s="92" t="str">
        <f t="shared" si="2"/>
        <v/>
      </c>
      <c r="H86" s="172"/>
    </row>
    <row r="87" spans="1:8" ht="20.100000000000001" customHeight="1" x14ac:dyDescent="0.25">
      <c r="A87" s="38">
        <v>82</v>
      </c>
      <c r="B87" s="173"/>
      <c r="C87" s="173"/>
      <c r="D87" s="184"/>
      <c r="E87" s="184"/>
      <c r="F87" s="92" t="str">
        <f t="shared" si="3"/>
        <v/>
      </c>
      <c r="G87" s="92" t="str">
        <f t="shared" si="2"/>
        <v/>
      </c>
      <c r="H87" s="172"/>
    </row>
    <row r="88" spans="1:8" ht="20.100000000000001" customHeight="1" x14ac:dyDescent="0.25">
      <c r="A88" s="38">
        <v>83</v>
      </c>
      <c r="B88" s="173"/>
      <c r="C88" s="173"/>
      <c r="D88" s="184"/>
      <c r="E88" s="184"/>
      <c r="F88" s="92" t="str">
        <f t="shared" si="3"/>
        <v/>
      </c>
      <c r="G88" s="92" t="str">
        <f t="shared" si="2"/>
        <v/>
      </c>
      <c r="H88" s="172"/>
    </row>
    <row r="89" spans="1:8" ht="20.100000000000001" customHeight="1" x14ac:dyDescent="0.25">
      <c r="A89" s="38">
        <v>84</v>
      </c>
      <c r="B89" s="173"/>
      <c r="C89" s="173"/>
      <c r="D89" s="184"/>
      <c r="E89" s="184"/>
      <c r="F89" s="92" t="str">
        <f t="shared" si="3"/>
        <v/>
      </c>
      <c r="G89" s="92" t="str">
        <f t="shared" si="2"/>
        <v/>
      </c>
      <c r="H89" s="172"/>
    </row>
    <row r="90" spans="1:8" ht="20.100000000000001" customHeight="1" x14ac:dyDescent="0.25">
      <c r="A90" s="38">
        <v>85</v>
      </c>
      <c r="B90" s="173"/>
      <c r="C90" s="173"/>
      <c r="D90" s="184"/>
      <c r="E90" s="184"/>
      <c r="F90" s="92" t="str">
        <f t="shared" si="3"/>
        <v/>
      </c>
      <c r="G90" s="92" t="str">
        <f t="shared" si="2"/>
        <v/>
      </c>
      <c r="H90" s="172"/>
    </row>
    <row r="91" spans="1:8" ht="20.100000000000001" customHeight="1" x14ac:dyDescent="0.25">
      <c r="A91" s="38">
        <v>86</v>
      </c>
      <c r="B91" s="173"/>
      <c r="C91" s="173"/>
      <c r="D91" s="184"/>
      <c r="E91" s="184"/>
      <c r="F91" s="92" t="str">
        <f t="shared" si="3"/>
        <v/>
      </c>
      <c r="G91" s="92" t="str">
        <f t="shared" si="2"/>
        <v/>
      </c>
      <c r="H91" s="172"/>
    </row>
    <row r="92" spans="1:8" ht="20.100000000000001" customHeight="1" x14ac:dyDescent="0.25">
      <c r="A92" s="38">
        <v>87</v>
      </c>
      <c r="B92" s="173"/>
      <c r="C92" s="173"/>
      <c r="D92" s="184"/>
      <c r="E92" s="184"/>
      <c r="F92" s="92" t="str">
        <f t="shared" si="3"/>
        <v/>
      </c>
      <c r="G92" s="92" t="str">
        <f t="shared" si="2"/>
        <v/>
      </c>
      <c r="H92" s="172"/>
    </row>
    <row r="93" spans="1:8" ht="20.100000000000001" customHeight="1" x14ac:dyDescent="0.25">
      <c r="A93" s="38">
        <v>88</v>
      </c>
      <c r="B93" s="173"/>
      <c r="C93" s="173"/>
      <c r="D93" s="184"/>
      <c r="E93" s="184"/>
      <c r="F93" s="92" t="str">
        <f t="shared" si="3"/>
        <v/>
      </c>
      <c r="G93" s="92" t="str">
        <f t="shared" si="2"/>
        <v/>
      </c>
      <c r="H93" s="172"/>
    </row>
    <row r="94" spans="1:8" ht="20.100000000000001" customHeight="1" x14ac:dyDescent="0.25">
      <c r="A94" s="38">
        <v>89</v>
      </c>
      <c r="B94" s="173"/>
      <c r="C94" s="173"/>
      <c r="D94" s="184"/>
      <c r="E94" s="184"/>
      <c r="F94" s="92" t="str">
        <f t="shared" si="3"/>
        <v/>
      </c>
      <c r="G94" s="92" t="str">
        <f t="shared" si="2"/>
        <v/>
      </c>
      <c r="H94" s="172"/>
    </row>
    <row r="95" spans="1:8" ht="20.100000000000001" customHeight="1" x14ac:dyDescent="0.25">
      <c r="A95" s="38">
        <v>90</v>
      </c>
      <c r="B95" s="173"/>
      <c r="C95" s="173"/>
      <c r="D95" s="184"/>
      <c r="E95" s="184"/>
      <c r="F95" s="92" t="str">
        <f t="shared" si="3"/>
        <v/>
      </c>
      <c r="G95" s="92" t="str">
        <f t="shared" si="2"/>
        <v/>
      </c>
      <c r="H95" s="172"/>
    </row>
    <row r="96" spans="1:8" ht="20.100000000000001" customHeight="1" x14ac:dyDescent="0.25">
      <c r="A96" s="38">
        <v>91</v>
      </c>
      <c r="B96" s="173"/>
      <c r="C96" s="173"/>
      <c r="D96" s="184"/>
      <c r="E96" s="184"/>
      <c r="F96" s="92" t="str">
        <f t="shared" si="3"/>
        <v/>
      </c>
      <c r="G96" s="92" t="str">
        <f t="shared" si="2"/>
        <v/>
      </c>
      <c r="H96" s="172"/>
    </row>
    <row r="97" spans="1:8" ht="20.100000000000001" customHeight="1" x14ac:dyDescent="0.25">
      <c r="A97" s="38">
        <v>92</v>
      </c>
      <c r="B97" s="173"/>
      <c r="C97" s="173"/>
      <c r="D97" s="184"/>
      <c r="E97" s="184"/>
      <c r="F97" s="92" t="str">
        <f t="shared" si="3"/>
        <v/>
      </c>
      <c r="G97" s="92" t="str">
        <f t="shared" si="2"/>
        <v/>
      </c>
      <c r="H97" s="172"/>
    </row>
    <row r="98" spans="1:8" ht="20.100000000000001" customHeight="1" x14ac:dyDescent="0.25">
      <c r="A98" s="38">
        <v>93</v>
      </c>
      <c r="B98" s="173"/>
      <c r="C98" s="173"/>
      <c r="D98" s="184"/>
      <c r="E98" s="184"/>
      <c r="F98" s="92" t="str">
        <f t="shared" si="3"/>
        <v/>
      </c>
      <c r="G98" s="92" t="str">
        <f t="shared" si="2"/>
        <v/>
      </c>
      <c r="H98" s="172"/>
    </row>
    <row r="99" spans="1:8" ht="20.100000000000001" customHeight="1" x14ac:dyDescent="0.25">
      <c r="A99" s="38">
        <v>94</v>
      </c>
      <c r="B99" s="173"/>
      <c r="C99" s="173"/>
      <c r="D99" s="184"/>
      <c r="E99" s="184"/>
      <c r="F99" s="92" t="str">
        <f t="shared" si="3"/>
        <v/>
      </c>
      <c r="G99" s="92" t="str">
        <f t="shared" si="2"/>
        <v/>
      </c>
      <c r="H99" s="172"/>
    </row>
    <row r="100" spans="1:8" ht="20.100000000000001" customHeight="1" x14ac:dyDescent="0.25">
      <c r="A100" s="38">
        <v>95</v>
      </c>
      <c r="B100" s="173"/>
      <c r="C100" s="173"/>
      <c r="D100" s="184"/>
      <c r="E100" s="184"/>
      <c r="F100" s="92" t="str">
        <f t="shared" si="3"/>
        <v/>
      </c>
      <c r="G100" s="92" t="str">
        <f t="shared" si="2"/>
        <v/>
      </c>
      <c r="H100" s="172"/>
    </row>
    <row r="101" spans="1:8" ht="20.100000000000001" customHeight="1" x14ac:dyDescent="0.25">
      <c r="A101" s="38">
        <v>96</v>
      </c>
      <c r="B101" s="173"/>
      <c r="C101" s="173"/>
      <c r="D101" s="184"/>
      <c r="E101" s="184"/>
      <c r="F101" s="92" t="str">
        <f t="shared" si="3"/>
        <v/>
      </c>
      <c r="G101" s="92" t="str">
        <f t="shared" si="2"/>
        <v/>
      </c>
      <c r="H101" s="172"/>
    </row>
    <row r="102" spans="1:8" ht="20.100000000000001" customHeight="1" x14ac:dyDescent="0.25">
      <c r="A102" s="38">
        <v>97</v>
      </c>
      <c r="B102" s="173"/>
      <c r="C102" s="173"/>
      <c r="D102" s="184"/>
      <c r="E102" s="184"/>
      <c r="F102" s="92" t="str">
        <f t="shared" si="3"/>
        <v/>
      </c>
      <c r="G102" s="92" t="str">
        <f t="shared" si="2"/>
        <v/>
      </c>
      <c r="H102" s="172"/>
    </row>
    <row r="103" spans="1:8" ht="20.100000000000001" customHeight="1" x14ac:dyDescent="0.25">
      <c r="A103" s="38">
        <v>98</v>
      </c>
      <c r="B103" s="173"/>
      <c r="C103" s="173"/>
      <c r="D103" s="184"/>
      <c r="E103" s="184"/>
      <c r="F103" s="92" t="str">
        <f t="shared" si="3"/>
        <v/>
      </c>
      <c r="G103" s="92" t="str">
        <f t="shared" si="2"/>
        <v/>
      </c>
      <c r="H103" s="172"/>
    </row>
    <row r="104" spans="1:8" ht="20.100000000000001" customHeight="1" x14ac:dyDescent="0.25">
      <c r="A104" s="38">
        <v>99</v>
      </c>
      <c r="B104" s="173"/>
      <c r="C104" s="173"/>
      <c r="D104" s="184"/>
      <c r="E104" s="184"/>
      <c r="F104" s="92" t="str">
        <f t="shared" si="3"/>
        <v/>
      </c>
      <c r="G104" s="92" t="str">
        <f t="shared" si="2"/>
        <v/>
      </c>
      <c r="H104" s="172"/>
    </row>
    <row r="105" spans="1:8" ht="20.100000000000001" customHeight="1" x14ac:dyDescent="0.25">
      <c r="A105" s="38">
        <v>100</v>
      </c>
      <c r="B105" s="173"/>
      <c r="C105" s="173"/>
      <c r="D105" s="184"/>
      <c r="E105" s="184"/>
      <c r="F105" s="92" t="str">
        <f t="shared" si="3"/>
        <v/>
      </c>
      <c r="G105" s="92" t="str">
        <f t="shared" si="2"/>
        <v/>
      </c>
      <c r="H105" s="172"/>
    </row>
    <row r="106" spans="1:8" ht="20.100000000000001" customHeight="1" x14ac:dyDescent="0.25">
      <c r="A106" s="38">
        <v>101</v>
      </c>
      <c r="B106" s="173"/>
      <c r="C106" s="173"/>
      <c r="D106" s="184"/>
      <c r="E106" s="184"/>
      <c r="F106" s="92" t="str">
        <f t="shared" si="3"/>
        <v/>
      </c>
      <c r="G106" s="92" t="str">
        <f t="shared" si="2"/>
        <v/>
      </c>
      <c r="H106" s="172"/>
    </row>
    <row r="107" spans="1:8" ht="20.100000000000001" customHeight="1" x14ac:dyDescent="0.25">
      <c r="A107" s="38">
        <v>102</v>
      </c>
      <c r="B107" s="173"/>
      <c r="C107" s="173"/>
      <c r="D107" s="184"/>
      <c r="E107" s="184"/>
      <c r="F107" s="92" t="str">
        <f t="shared" si="3"/>
        <v/>
      </c>
      <c r="G107" s="92" t="str">
        <f t="shared" si="2"/>
        <v/>
      </c>
      <c r="H107" s="172"/>
    </row>
    <row r="108" spans="1:8" ht="20.100000000000001" customHeight="1" x14ac:dyDescent="0.25">
      <c r="A108" s="38">
        <v>103</v>
      </c>
      <c r="B108" s="173"/>
      <c r="C108" s="173"/>
      <c r="D108" s="184"/>
      <c r="E108" s="184"/>
      <c r="F108" s="92" t="str">
        <f t="shared" si="3"/>
        <v/>
      </c>
      <c r="G108" s="92" t="str">
        <f t="shared" si="2"/>
        <v/>
      </c>
      <c r="H108" s="172"/>
    </row>
    <row r="109" spans="1:8" ht="20.100000000000001" customHeight="1" x14ac:dyDescent="0.25">
      <c r="A109" s="38">
        <v>104</v>
      </c>
      <c r="B109" s="173"/>
      <c r="C109" s="173"/>
      <c r="D109" s="184"/>
      <c r="E109" s="184"/>
      <c r="F109" s="92" t="str">
        <f t="shared" si="3"/>
        <v/>
      </c>
      <c r="G109" s="92" t="str">
        <f t="shared" si="2"/>
        <v/>
      </c>
      <c r="H109" s="172"/>
    </row>
    <row r="110" spans="1:8" ht="20.100000000000001" customHeight="1" x14ac:dyDescent="0.25">
      <c r="A110" s="38">
        <v>105</v>
      </c>
      <c r="B110" s="173"/>
      <c r="C110" s="173"/>
      <c r="D110" s="184"/>
      <c r="E110" s="184"/>
      <c r="F110" s="92" t="str">
        <f t="shared" si="3"/>
        <v/>
      </c>
      <c r="G110" s="92" t="str">
        <f t="shared" si="2"/>
        <v/>
      </c>
      <c r="H110" s="172"/>
    </row>
    <row r="111" spans="1:8" ht="20.100000000000001" customHeight="1" x14ac:dyDescent="0.25">
      <c r="A111" s="38">
        <v>106</v>
      </c>
      <c r="B111" s="173"/>
      <c r="C111" s="173"/>
      <c r="D111" s="184"/>
      <c r="E111" s="184"/>
      <c r="F111" s="92" t="str">
        <f t="shared" si="3"/>
        <v/>
      </c>
      <c r="G111" s="92" t="str">
        <f t="shared" si="2"/>
        <v/>
      </c>
      <c r="H111" s="172"/>
    </row>
    <row r="112" spans="1:8" ht="20.100000000000001" customHeight="1" x14ac:dyDescent="0.25">
      <c r="A112" s="38">
        <v>107</v>
      </c>
      <c r="B112" s="173"/>
      <c r="C112" s="173"/>
      <c r="D112" s="184"/>
      <c r="E112" s="184"/>
      <c r="F112" s="92" t="str">
        <f t="shared" si="3"/>
        <v/>
      </c>
      <c r="G112" s="92" t="str">
        <f t="shared" si="2"/>
        <v/>
      </c>
      <c r="H112" s="172"/>
    </row>
    <row r="113" spans="1:8" ht="20.100000000000001" customHeight="1" x14ac:dyDescent="0.25">
      <c r="A113" s="38">
        <v>108</v>
      </c>
      <c r="B113" s="173"/>
      <c r="C113" s="173"/>
      <c r="D113" s="184"/>
      <c r="E113" s="184"/>
      <c r="F113" s="92" t="str">
        <f t="shared" si="3"/>
        <v/>
      </c>
      <c r="G113" s="92" t="str">
        <f t="shared" si="2"/>
        <v/>
      </c>
      <c r="H113" s="172"/>
    </row>
    <row r="114" spans="1:8" ht="20.100000000000001" customHeight="1" x14ac:dyDescent="0.25">
      <c r="A114" s="38">
        <v>109</v>
      </c>
      <c r="B114" s="173"/>
      <c r="C114" s="173"/>
      <c r="D114" s="184"/>
      <c r="E114" s="184"/>
      <c r="F114" s="92" t="str">
        <f t="shared" si="3"/>
        <v/>
      </c>
      <c r="G114" s="92" t="str">
        <f t="shared" si="2"/>
        <v/>
      </c>
      <c r="H114" s="172"/>
    </row>
    <row r="115" spans="1:8" ht="20.100000000000001" customHeight="1" x14ac:dyDescent="0.25">
      <c r="A115" s="38">
        <v>110</v>
      </c>
      <c r="B115" s="173"/>
      <c r="C115" s="173"/>
      <c r="D115" s="184"/>
      <c r="E115" s="184"/>
      <c r="F115" s="92" t="str">
        <f t="shared" si="3"/>
        <v/>
      </c>
      <c r="G115" s="92" t="str">
        <f t="shared" si="2"/>
        <v/>
      </c>
      <c r="H115" s="172"/>
    </row>
    <row r="116" spans="1:8" ht="20.100000000000001" customHeight="1" x14ac:dyDescent="0.25">
      <c r="A116" s="38">
        <v>111</v>
      </c>
      <c r="B116" s="173"/>
      <c r="C116" s="173"/>
      <c r="D116" s="184"/>
      <c r="E116" s="184"/>
      <c r="F116" s="92" t="str">
        <f t="shared" si="3"/>
        <v/>
      </c>
      <c r="G116" s="92" t="str">
        <f t="shared" si="2"/>
        <v/>
      </c>
      <c r="H116" s="172"/>
    </row>
    <row r="117" spans="1:8" ht="20.100000000000001" customHeight="1" x14ac:dyDescent="0.25">
      <c r="A117" s="38">
        <v>112</v>
      </c>
      <c r="B117" s="173"/>
      <c r="C117" s="173"/>
      <c r="D117" s="184"/>
      <c r="E117" s="184"/>
      <c r="F117" s="92" t="str">
        <f t="shared" si="3"/>
        <v/>
      </c>
      <c r="G117" s="92" t="str">
        <f t="shared" si="2"/>
        <v/>
      </c>
      <c r="H117" s="172"/>
    </row>
    <row r="118" spans="1:8" ht="20.100000000000001" customHeight="1" x14ac:dyDescent="0.25">
      <c r="A118" s="38">
        <v>113</v>
      </c>
      <c r="B118" s="173"/>
      <c r="C118" s="173"/>
      <c r="D118" s="184"/>
      <c r="E118" s="184"/>
      <c r="F118" s="92" t="str">
        <f t="shared" si="3"/>
        <v/>
      </c>
      <c r="G118" s="92" t="str">
        <f t="shared" si="2"/>
        <v/>
      </c>
      <c r="H118" s="172"/>
    </row>
    <row r="119" spans="1:8" ht="20.100000000000001" customHeight="1" x14ac:dyDescent="0.25">
      <c r="A119" s="38">
        <v>114</v>
      </c>
      <c r="B119" s="173"/>
      <c r="C119" s="173"/>
      <c r="D119" s="184"/>
      <c r="E119" s="184"/>
      <c r="F119" s="92" t="str">
        <f t="shared" si="3"/>
        <v/>
      </c>
      <c r="G119" s="92" t="str">
        <f t="shared" si="2"/>
        <v/>
      </c>
      <c r="H119" s="172"/>
    </row>
    <row r="120" spans="1:8" ht="20.100000000000001" customHeight="1" x14ac:dyDescent="0.25">
      <c r="A120" s="38">
        <v>115</v>
      </c>
      <c r="B120" s="173"/>
      <c r="C120" s="173"/>
      <c r="D120" s="184"/>
      <c r="E120" s="184"/>
      <c r="F120" s="92" t="str">
        <f t="shared" si="3"/>
        <v/>
      </c>
      <c r="G120" s="92" t="str">
        <f t="shared" si="2"/>
        <v/>
      </c>
      <c r="H120" s="172"/>
    </row>
    <row r="121" spans="1:8" ht="20.100000000000001" customHeight="1" x14ac:dyDescent="0.25">
      <c r="A121" s="38">
        <v>116</v>
      </c>
      <c r="B121" s="173"/>
      <c r="C121" s="173"/>
      <c r="D121" s="184"/>
      <c r="E121" s="184"/>
      <c r="F121" s="92" t="str">
        <f t="shared" si="3"/>
        <v/>
      </c>
      <c r="G121" s="92" t="str">
        <f t="shared" si="2"/>
        <v/>
      </c>
      <c r="H121" s="172"/>
    </row>
    <row r="122" spans="1:8" ht="20.100000000000001" customHeight="1" x14ac:dyDescent="0.25">
      <c r="A122" s="38">
        <v>117</v>
      </c>
      <c r="B122" s="173"/>
      <c r="C122" s="173"/>
      <c r="D122" s="184"/>
      <c r="E122" s="184"/>
      <c r="F122" s="92" t="str">
        <f t="shared" si="3"/>
        <v/>
      </c>
      <c r="G122" s="92" t="str">
        <f t="shared" si="2"/>
        <v/>
      </c>
      <c r="H122" s="172"/>
    </row>
    <row r="123" spans="1:8" ht="20.100000000000001" customHeight="1" x14ac:dyDescent="0.25">
      <c r="A123" s="38">
        <v>118</v>
      </c>
      <c r="B123" s="173"/>
      <c r="C123" s="173"/>
      <c r="D123" s="184"/>
      <c r="E123" s="184"/>
      <c r="F123" s="92" t="str">
        <f t="shared" si="3"/>
        <v/>
      </c>
      <c r="G123" s="92" t="str">
        <f t="shared" si="2"/>
        <v/>
      </c>
      <c r="H123" s="172"/>
    </row>
    <row r="124" spans="1:8" ht="20.100000000000001" customHeight="1" x14ac:dyDescent="0.25">
      <c r="A124" s="38">
        <v>119</v>
      </c>
      <c r="B124" s="173"/>
      <c r="C124" s="173"/>
      <c r="D124" s="184"/>
      <c r="E124" s="184"/>
      <c r="F124" s="92" t="str">
        <f t="shared" si="3"/>
        <v/>
      </c>
      <c r="G124" s="92" t="str">
        <f t="shared" si="2"/>
        <v/>
      </c>
      <c r="H124" s="172"/>
    </row>
    <row r="125" spans="1:8" ht="20.100000000000001" customHeight="1" x14ac:dyDescent="0.25">
      <c r="A125" s="38">
        <v>120</v>
      </c>
      <c r="B125" s="173"/>
      <c r="C125" s="173"/>
      <c r="D125" s="184"/>
      <c r="E125" s="184"/>
      <c r="F125" s="92" t="str">
        <f t="shared" si="3"/>
        <v/>
      </c>
      <c r="G125" s="92" t="str">
        <f t="shared" si="2"/>
        <v/>
      </c>
      <c r="H125" s="172"/>
    </row>
    <row r="126" spans="1:8" ht="20.100000000000001" customHeight="1" x14ac:dyDescent="0.25">
      <c r="A126" s="38">
        <v>121</v>
      </c>
      <c r="B126" s="173"/>
      <c r="C126" s="173"/>
      <c r="D126" s="184"/>
      <c r="E126" s="184"/>
      <c r="F126" s="92" t="str">
        <f t="shared" si="3"/>
        <v/>
      </c>
      <c r="G126" s="92" t="str">
        <f t="shared" si="2"/>
        <v/>
      </c>
      <c r="H126" s="172"/>
    </row>
    <row r="127" spans="1:8" ht="20.100000000000001" customHeight="1" x14ac:dyDescent="0.25">
      <c r="A127" s="38">
        <v>122</v>
      </c>
      <c r="B127" s="173"/>
      <c r="C127" s="173"/>
      <c r="D127" s="184"/>
      <c r="E127" s="184"/>
      <c r="F127" s="92" t="str">
        <f t="shared" si="3"/>
        <v/>
      </c>
      <c r="G127" s="92" t="str">
        <f t="shared" si="2"/>
        <v/>
      </c>
      <c r="H127" s="172"/>
    </row>
    <row r="128" spans="1:8" ht="20.100000000000001" customHeight="1" x14ac:dyDescent="0.25">
      <c r="A128" s="38">
        <v>123</v>
      </c>
      <c r="B128" s="173"/>
      <c r="C128" s="173"/>
      <c r="D128" s="184"/>
      <c r="E128" s="184"/>
      <c r="F128" s="92" t="str">
        <f t="shared" si="3"/>
        <v/>
      </c>
      <c r="G128" s="92" t="str">
        <f t="shared" si="2"/>
        <v/>
      </c>
      <c r="H128" s="172"/>
    </row>
    <row r="129" spans="1:8" ht="20.100000000000001" customHeight="1" x14ac:dyDescent="0.25">
      <c r="A129" s="38">
        <v>124</v>
      </c>
      <c r="B129" s="173"/>
      <c r="C129" s="173"/>
      <c r="D129" s="184"/>
      <c r="E129" s="184"/>
      <c r="F129" s="92" t="str">
        <f t="shared" si="3"/>
        <v/>
      </c>
      <c r="G129" s="92" t="str">
        <f t="shared" si="2"/>
        <v/>
      </c>
      <c r="H129" s="172"/>
    </row>
    <row r="130" spans="1:8" ht="20.100000000000001" customHeight="1" x14ac:dyDescent="0.25">
      <c r="A130" s="38">
        <v>125</v>
      </c>
      <c r="B130" s="173"/>
      <c r="C130" s="173"/>
      <c r="D130" s="184"/>
      <c r="E130" s="184"/>
      <c r="F130" s="92" t="str">
        <f t="shared" si="3"/>
        <v/>
      </c>
      <c r="G130" s="92" t="str">
        <f t="shared" si="2"/>
        <v/>
      </c>
      <c r="H130" s="172"/>
    </row>
    <row r="131" spans="1:8" ht="20.100000000000001" customHeight="1" x14ac:dyDescent="0.25">
      <c r="A131" s="38">
        <v>126</v>
      </c>
      <c r="B131" s="173"/>
      <c r="C131" s="173"/>
      <c r="D131" s="184"/>
      <c r="E131" s="184"/>
      <c r="F131" s="92" t="str">
        <f t="shared" si="3"/>
        <v/>
      </c>
      <c r="G131" s="92" t="str">
        <f t="shared" si="2"/>
        <v/>
      </c>
      <c r="H131" s="172"/>
    </row>
    <row r="132" spans="1:8" ht="20.100000000000001" customHeight="1" x14ac:dyDescent="0.25">
      <c r="A132" s="38">
        <v>127</v>
      </c>
      <c r="B132" s="173"/>
      <c r="C132" s="173"/>
      <c r="D132" s="184"/>
      <c r="E132" s="184"/>
      <c r="F132" s="92" t="str">
        <f t="shared" si="3"/>
        <v/>
      </c>
      <c r="G132" s="92" t="str">
        <f t="shared" si="2"/>
        <v/>
      </c>
      <c r="H132" s="172"/>
    </row>
    <row r="133" spans="1:8" ht="20.100000000000001" customHeight="1" x14ac:dyDescent="0.25">
      <c r="A133" s="38">
        <v>128</v>
      </c>
      <c r="B133" s="173"/>
      <c r="C133" s="173"/>
      <c r="D133" s="184"/>
      <c r="E133" s="184"/>
      <c r="F133" s="92" t="str">
        <f t="shared" si="3"/>
        <v/>
      </c>
      <c r="G133" s="92" t="str">
        <f t="shared" si="2"/>
        <v/>
      </c>
      <c r="H133" s="172"/>
    </row>
    <row r="134" spans="1:8" ht="20.100000000000001" customHeight="1" x14ac:dyDescent="0.25">
      <c r="A134" s="38">
        <v>129</v>
      </c>
      <c r="B134" s="173"/>
      <c r="C134" s="173"/>
      <c r="D134" s="184"/>
      <c r="E134" s="184"/>
      <c r="F134" s="92" t="str">
        <f t="shared" si="3"/>
        <v/>
      </c>
      <c r="G134" s="92" t="str">
        <f t="shared" si="2"/>
        <v/>
      </c>
      <c r="H134" s="172"/>
    </row>
    <row r="135" spans="1:8" ht="20.100000000000001" customHeight="1" x14ac:dyDescent="0.25">
      <c r="A135" s="38">
        <v>130</v>
      </c>
      <c r="B135" s="173"/>
      <c r="C135" s="173"/>
      <c r="D135" s="184"/>
      <c r="E135" s="184"/>
      <c r="F135" s="92" t="str">
        <f t="shared" si="3"/>
        <v/>
      </c>
      <c r="G135" s="92" t="str">
        <f t="shared" ref="G135:G198" si="4">IF(C135="","",IF(AND(C135="Internes",D135&gt;=12),5.19*E135*D135,IF(AND(C135="Internes",D135&lt;12),11.42*E135*D135,IF(AND(C135="Mayotte",D135&gt;=12),12*E135*D135,IF(AND(C135="Mayotte",D135&lt;12),21.53*E135*D135,IF(AND(C135="Hors territoire",D135&gt;=12),23.73*E135*D135,IF(AND(C135="Hors territoire",D135&lt;12),39.97*E135*D135,"")))))))</f>
        <v/>
      </c>
      <c r="H135" s="172"/>
    </row>
    <row r="136" spans="1:8" ht="20.100000000000001" customHeight="1" x14ac:dyDescent="0.25">
      <c r="A136" s="38">
        <v>131</v>
      </c>
      <c r="B136" s="173"/>
      <c r="C136" s="173"/>
      <c r="D136" s="184"/>
      <c r="E136" s="184"/>
      <c r="F136" s="92" t="str">
        <f t="shared" ref="F136:F199" si="5">IF(C136="","",IF(AND(C136="Internes",D136&gt;=12),5.19,IF(AND(C136="Internes",D136&lt;12),11.42,IF(AND(C136="Mayotte",D136&gt;=12),12,IF(AND(C136="Mayotte",D136&lt;12),21.53,IF(AND(C136="Hors territoire",D136&gt;=12),23.73,IF(AND(C136="Hors territoire",D136&lt;12),39.97,"")))))))</f>
        <v/>
      </c>
      <c r="G136" s="92" t="str">
        <f t="shared" si="4"/>
        <v/>
      </c>
      <c r="H136" s="172"/>
    </row>
    <row r="137" spans="1:8" ht="20.100000000000001" customHeight="1" x14ac:dyDescent="0.25">
      <c r="A137" s="38">
        <v>132</v>
      </c>
      <c r="B137" s="173"/>
      <c r="C137" s="173"/>
      <c r="D137" s="184"/>
      <c r="E137" s="184"/>
      <c r="F137" s="92" t="str">
        <f t="shared" si="5"/>
        <v/>
      </c>
      <c r="G137" s="92" t="str">
        <f t="shared" si="4"/>
        <v/>
      </c>
      <c r="H137" s="172"/>
    </row>
    <row r="138" spans="1:8" ht="20.100000000000001" customHeight="1" x14ac:dyDescent="0.25">
      <c r="A138" s="38">
        <v>133</v>
      </c>
      <c r="B138" s="173"/>
      <c r="C138" s="173"/>
      <c r="D138" s="184"/>
      <c r="E138" s="184"/>
      <c r="F138" s="92" t="str">
        <f t="shared" si="5"/>
        <v/>
      </c>
      <c r="G138" s="92" t="str">
        <f t="shared" si="4"/>
        <v/>
      </c>
      <c r="H138" s="172"/>
    </row>
    <row r="139" spans="1:8" ht="20.100000000000001" customHeight="1" x14ac:dyDescent="0.25">
      <c r="A139" s="38">
        <v>134</v>
      </c>
      <c r="B139" s="173"/>
      <c r="C139" s="173"/>
      <c r="D139" s="184"/>
      <c r="E139" s="184"/>
      <c r="F139" s="92" t="str">
        <f t="shared" si="5"/>
        <v/>
      </c>
      <c r="G139" s="92" t="str">
        <f t="shared" si="4"/>
        <v/>
      </c>
      <c r="H139" s="172"/>
    </row>
    <row r="140" spans="1:8" ht="20.100000000000001" customHeight="1" x14ac:dyDescent="0.25">
      <c r="A140" s="38">
        <v>135</v>
      </c>
      <c r="B140" s="173"/>
      <c r="C140" s="173"/>
      <c r="D140" s="184"/>
      <c r="E140" s="184"/>
      <c r="F140" s="92" t="str">
        <f t="shared" si="5"/>
        <v/>
      </c>
      <c r="G140" s="92" t="str">
        <f t="shared" si="4"/>
        <v/>
      </c>
      <c r="H140" s="172"/>
    </row>
    <row r="141" spans="1:8" ht="20.100000000000001" customHeight="1" x14ac:dyDescent="0.25">
      <c r="A141" s="38">
        <v>136</v>
      </c>
      <c r="B141" s="173"/>
      <c r="C141" s="173"/>
      <c r="D141" s="184"/>
      <c r="E141" s="184"/>
      <c r="F141" s="92" t="str">
        <f t="shared" si="5"/>
        <v/>
      </c>
      <c r="G141" s="92" t="str">
        <f t="shared" si="4"/>
        <v/>
      </c>
      <c r="H141" s="172"/>
    </row>
    <row r="142" spans="1:8" ht="20.100000000000001" customHeight="1" x14ac:dyDescent="0.25">
      <c r="A142" s="38">
        <v>137</v>
      </c>
      <c r="B142" s="173"/>
      <c r="C142" s="173"/>
      <c r="D142" s="184"/>
      <c r="E142" s="184"/>
      <c r="F142" s="92" t="str">
        <f t="shared" si="5"/>
        <v/>
      </c>
      <c r="G142" s="92" t="str">
        <f t="shared" si="4"/>
        <v/>
      </c>
      <c r="H142" s="172"/>
    </row>
    <row r="143" spans="1:8" ht="20.100000000000001" customHeight="1" x14ac:dyDescent="0.25">
      <c r="A143" s="38">
        <v>138</v>
      </c>
      <c r="B143" s="173"/>
      <c r="C143" s="173"/>
      <c r="D143" s="184"/>
      <c r="E143" s="184"/>
      <c r="F143" s="92" t="str">
        <f t="shared" si="5"/>
        <v/>
      </c>
      <c r="G143" s="92" t="str">
        <f t="shared" si="4"/>
        <v/>
      </c>
      <c r="H143" s="172"/>
    </row>
    <row r="144" spans="1:8" ht="20.100000000000001" customHeight="1" x14ac:dyDescent="0.25">
      <c r="A144" s="38">
        <v>139</v>
      </c>
      <c r="B144" s="173"/>
      <c r="C144" s="173"/>
      <c r="D144" s="184"/>
      <c r="E144" s="184"/>
      <c r="F144" s="92" t="str">
        <f t="shared" si="5"/>
        <v/>
      </c>
      <c r="G144" s="92" t="str">
        <f t="shared" si="4"/>
        <v/>
      </c>
      <c r="H144" s="172"/>
    </row>
    <row r="145" spans="1:8" ht="20.100000000000001" customHeight="1" x14ac:dyDescent="0.25">
      <c r="A145" s="38">
        <v>140</v>
      </c>
      <c r="B145" s="173"/>
      <c r="C145" s="173"/>
      <c r="D145" s="184"/>
      <c r="E145" s="184"/>
      <c r="F145" s="92" t="str">
        <f t="shared" si="5"/>
        <v/>
      </c>
      <c r="G145" s="92" t="str">
        <f t="shared" si="4"/>
        <v/>
      </c>
      <c r="H145" s="172"/>
    </row>
    <row r="146" spans="1:8" ht="20.100000000000001" customHeight="1" x14ac:dyDescent="0.25">
      <c r="A146" s="38">
        <v>141</v>
      </c>
      <c r="B146" s="173"/>
      <c r="C146" s="173"/>
      <c r="D146" s="184"/>
      <c r="E146" s="184"/>
      <c r="F146" s="92" t="str">
        <f t="shared" si="5"/>
        <v/>
      </c>
      <c r="G146" s="92" t="str">
        <f t="shared" si="4"/>
        <v/>
      </c>
      <c r="H146" s="172"/>
    </row>
    <row r="147" spans="1:8" ht="20.100000000000001" customHeight="1" x14ac:dyDescent="0.25">
      <c r="A147" s="38">
        <v>142</v>
      </c>
      <c r="B147" s="173"/>
      <c r="C147" s="173"/>
      <c r="D147" s="184"/>
      <c r="E147" s="184"/>
      <c r="F147" s="92" t="str">
        <f t="shared" si="5"/>
        <v/>
      </c>
      <c r="G147" s="92" t="str">
        <f t="shared" si="4"/>
        <v/>
      </c>
      <c r="H147" s="172"/>
    </row>
    <row r="148" spans="1:8" ht="20.100000000000001" customHeight="1" x14ac:dyDescent="0.25">
      <c r="A148" s="38">
        <v>143</v>
      </c>
      <c r="B148" s="173"/>
      <c r="C148" s="173"/>
      <c r="D148" s="184"/>
      <c r="E148" s="184"/>
      <c r="F148" s="92" t="str">
        <f t="shared" si="5"/>
        <v/>
      </c>
      <c r="G148" s="92" t="str">
        <f t="shared" si="4"/>
        <v/>
      </c>
      <c r="H148" s="172"/>
    </row>
    <row r="149" spans="1:8" ht="20.100000000000001" customHeight="1" x14ac:dyDescent="0.25">
      <c r="A149" s="38">
        <v>144</v>
      </c>
      <c r="B149" s="173"/>
      <c r="C149" s="173"/>
      <c r="D149" s="184"/>
      <c r="E149" s="184"/>
      <c r="F149" s="92" t="str">
        <f t="shared" si="5"/>
        <v/>
      </c>
      <c r="G149" s="92" t="str">
        <f t="shared" si="4"/>
        <v/>
      </c>
      <c r="H149" s="172"/>
    </row>
    <row r="150" spans="1:8" ht="20.100000000000001" customHeight="1" x14ac:dyDescent="0.25">
      <c r="A150" s="38">
        <v>145</v>
      </c>
      <c r="B150" s="173"/>
      <c r="C150" s="173"/>
      <c r="D150" s="184"/>
      <c r="E150" s="184"/>
      <c r="F150" s="92" t="str">
        <f t="shared" si="5"/>
        <v/>
      </c>
      <c r="G150" s="92" t="str">
        <f t="shared" si="4"/>
        <v/>
      </c>
      <c r="H150" s="172"/>
    </row>
    <row r="151" spans="1:8" ht="20.100000000000001" customHeight="1" x14ac:dyDescent="0.25">
      <c r="A151" s="38">
        <v>146</v>
      </c>
      <c r="B151" s="173"/>
      <c r="C151" s="173"/>
      <c r="D151" s="184"/>
      <c r="E151" s="184"/>
      <c r="F151" s="92" t="str">
        <f t="shared" si="5"/>
        <v/>
      </c>
      <c r="G151" s="92" t="str">
        <f t="shared" si="4"/>
        <v/>
      </c>
      <c r="H151" s="172"/>
    </row>
    <row r="152" spans="1:8" ht="20.100000000000001" customHeight="1" x14ac:dyDescent="0.25">
      <c r="A152" s="38">
        <v>147</v>
      </c>
      <c r="B152" s="173"/>
      <c r="C152" s="173"/>
      <c r="D152" s="184"/>
      <c r="E152" s="184"/>
      <c r="F152" s="92" t="str">
        <f t="shared" si="5"/>
        <v/>
      </c>
      <c r="G152" s="92" t="str">
        <f t="shared" si="4"/>
        <v/>
      </c>
      <c r="H152" s="172"/>
    </row>
    <row r="153" spans="1:8" ht="20.100000000000001" customHeight="1" x14ac:dyDescent="0.25">
      <c r="A153" s="38">
        <v>148</v>
      </c>
      <c r="B153" s="173"/>
      <c r="C153" s="173"/>
      <c r="D153" s="184"/>
      <c r="E153" s="184"/>
      <c r="F153" s="92" t="str">
        <f t="shared" si="5"/>
        <v/>
      </c>
      <c r="G153" s="92" t="str">
        <f t="shared" si="4"/>
        <v/>
      </c>
      <c r="H153" s="172"/>
    </row>
    <row r="154" spans="1:8" ht="20.100000000000001" customHeight="1" x14ac:dyDescent="0.25">
      <c r="A154" s="38">
        <v>149</v>
      </c>
      <c r="B154" s="173"/>
      <c r="C154" s="173"/>
      <c r="D154" s="184"/>
      <c r="E154" s="184"/>
      <c r="F154" s="92" t="str">
        <f t="shared" si="5"/>
        <v/>
      </c>
      <c r="G154" s="92" t="str">
        <f t="shared" si="4"/>
        <v/>
      </c>
      <c r="H154" s="172"/>
    </row>
    <row r="155" spans="1:8" ht="20.100000000000001" customHeight="1" x14ac:dyDescent="0.25">
      <c r="A155" s="38">
        <v>150</v>
      </c>
      <c r="B155" s="173"/>
      <c r="C155" s="173"/>
      <c r="D155" s="184"/>
      <c r="E155" s="184"/>
      <c r="F155" s="92" t="str">
        <f t="shared" si="5"/>
        <v/>
      </c>
      <c r="G155" s="92" t="str">
        <f t="shared" si="4"/>
        <v/>
      </c>
      <c r="H155" s="172"/>
    </row>
    <row r="156" spans="1:8" ht="20.100000000000001" customHeight="1" x14ac:dyDescent="0.25">
      <c r="A156" s="38">
        <v>151</v>
      </c>
      <c r="B156" s="173"/>
      <c r="C156" s="173"/>
      <c r="D156" s="184"/>
      <c r="E156" s="184"/>
      <c r="F156" s="92" t="str">
        <f t="shared" si="5"/>
        <v/>
      </c>
      <c r="G156" s="92" t="str">
        <f t="shared" si="4"/>
        <v/>
      </c>
      <c r="H156" s="172"/>
    </row>
    <row r="157" spans="1:8" ht="20.100000000000001" customHeight="1" x14ac:dyDescent="0.25">
      <c r="A157" s="38">
        <v>152</v>
      </c>
      <c r="B157" s="173"/>
      <c r="C157" s="173"/>
      <c r="D157" s="184"/>
      <c r="E157" s="184"/>
      <c r="F157" s="92" t="str">
        <f t="shared" si="5"/>
        <v/>
      </c>
      <c r="G157" s="92" t="str">
        <f t="shared" si="4"/>
        <v/>
      </c>
      <c r="H157" s="172"/>
    </row>
    <row r="158" spans="1:8" ht="20.100000000000001" customHeight="1" x14ac:dyDescent="0.25">
      <c r="A158" s="38">
        <v>153</v>
      </c>
      <c r="B158" s="173"/>
      <c r="C158" s="173"/>
      <c r="D158" s="184"/>
      <c r="E158" s="184"/>
      <c r="F158" s="92" t="str">
        <f t="shared" si="5"/>
        <v/>
      </c>
      <c r="G158" s="92" t="str">
        <f t="shared" si="4"/>
        <v/>
      </c>
      <c r="H158" s="172"/>
    </row>
    <row r="159" spans="1:8" ht="20.100000000000001" customHeight="1" x14ac:dyDescent="0.25">
      <c r="A159" s="38">
        <v>154</v>
      </c>
      <c r="B159" s="173"/>
      <c r="C159" s="173"/>
      <c r="D159" s="184"/>
      <c r="E159" s="184"/>
      <c r="F159" s="92" t="str">
        <f t="shared" si="5"/>
        <v/>
      </c>
      <c r="G159" s="92" t="str">
        <f t="shared" si="4"/>
        <v/>
      </c>
      <c r="H159" s="172"/>
    </row>
    <row r="160" spans="1:8" ht="20.100000000000001" customHeight="1" x14ac:dyDescent="0.25">
      <c r="A160" s="38">
        <v>155</v>
      </c>
      <c r="B160" s="173"/>
      <c r="C160" s="173"/>
      <c r="D160" s="184"/>
      <c r="E160" s="184"/>
      <c r="F160" s="92" t="str">
        <f t="shared" si="5"/>
        <v/>
      </c>
      <c r="G160" s="92" t="str">
        <f t="shared" si="4"/>
        <v/>
      </c>
      <c r="H160" s="172"/>
    </row>
    <row r="161" spans="1:8" ht="20.100000000000001" customHeight="1" x14ac:dyDescent="0.25">
      <c r="A161" s="38">
        <v>156</v>
      </c>
      <c r="B161" s="173"/>
      <c r="C161" s="173"/>
      <c r="D161" s="184"/>
      <c r="E161" s="184"/>
      <c r="F161" s="92" t="str">
        <f t="shared" si="5"/>
        <v/>
      </c>
      <c r="G161" s="92" t="str">
        <f t="shared" si="4"/>
        <v/>
      </c>
      <c r="H161" s="172"/>
    </row>
    <row r="162" spans="1:8" ht="20.100000000000001" customHeight="1" x14ac:dyDescent="0.25">
      <c r="A162" s="38">
        <v>157</v>
      </c>
      <c r="B162" s="173"/>
      <c r="C162" s="173"/>
      <c r="D162" s="184"/>
      <c r="E162" s="184"/>
      <c r="F162" s="92" t="str">
        <f t="shared" si="5"/>
        <v/>
      </c>
      <c r="G162" s="92" t="str">
        <f t="shared" si="4"/>
        <v/>
      </c>
      <c r="H162" s="172"/>
    </row>
    <row r="163" spans="1:8" ht="20.100000000000001" customHeight="1" x14ac:dyDescent="0.25">
      <c r="A163" s="38">
        <v>158</v>
      </c>
      <c r="B163" s="173"/>
      <c r="C163" s="173"/>
      <c r="D163" s="184"/>
      <c r="E163" s="184"/>
      <c r="F163" s="92" t="str">
        <f t="shared" si="5"/>
        <v/>
      </c>
      <c r="G163" s="92" t="str">
        <f t="shared" si="4"/>
        <v/>
      </c>
      <c r="H163" s="172"/>
    </row>
    <row r="164" spans="1:8" ht="20.100000000000001" customHeight="1" x14ac:dyDescent="0.25">
      <c r="A164" s="38">
        <v>159</v>
      </c>
      <c r="B164" s="173"/>
      <c r="C164" s="173"/>
      <c r="D164" s="184"/>
      <c r="E164" s="184"/>
      <c r="F164" s="92" t="str">
        <f t="shared" si="5"/>
        <v/>
      </c>
      <c r="G164" s="92" t="str">
        <f t="shared" si="4"/>
        <v/>
      </c>
      <c r="H164" s="172"/>
    </row>
    <row r="165" spans="1:8" ht="20.100000000000001" customHeight="1" x14ac:dyDescent="0.25">
      <c r="A165" s="38">
        <v>160</v>
      </c>
      <c r="B165" s="173"/>
      <c r="C165" s="173"/>
      <c r="D165" s="184"/>
      <c r="E165" s="184"/>
      <c r="F165" s="92" t="str">
        <f t="shared" si="5"/>
        <v/>
      </c>
      <c r="G165" s="92" t="str">
        <f t="shared" si="4"/>
        <v/>
      </c>
      <c r="H165" s="172"/>
    </row>
    <row r="166" spans="1:8" ht="20.100000000000001" customHeight="1" x14ac:dyDescent="0.25">
      <c r="A166" s="38">
        <v>161</v>
      </c>
      <c r="B166" s="173"/>
      <c r="C166" s="173"/>
      <c r="D166" s="184"/>
      <c r="E166" s="184"/>
      <c r="F166" s="92" t="str">
        <f t="shared" si="5"/>
        <v/>
      </c>
      <c r="G166" s="92" t="str">
        <f t="shared" si="4"/>
        <v/>
      </c>
      <c r="H166" s="172"/>
    </row>
    <row r="167" spans="1:8" ht="20.100000000000001" customHeight="1" x14ac:dyDescent="0.25">
      <c r="A167" s="38">
        <v>162</v>
      </c>
      <c r="B167" s="173"/>
      <c r="C167" s="173"/>
      <c r="D167" s="184"/>
      <c r="E167" s="184"/>
      <c r="F167" s="92" t="str">
        <f t="shared" si="5"/>
        <v/>
      </c>
      <c r="G167" s="92" t="str">
        <f t="shared" si="4"/>
        <v/>
      </c>
      <c r="H167" s="172"/>
    </row>
    <row r="168" spans="1:8" ht="20.100000000000001" customHeight="1" x14ac:dyDescent="0.25">
      <c r="A168" s="38">
        <v>163</v>
      </c>
      <c r="B168" s="173"/>
      <c r="C168" s="173"/>
      <c r="D168" s="184"/>
      <c r="E168" s="184"/>
      <c r="F168" s="92" t="str">
        <f t="shared" si="5"/>
        <v/>
      </c>
      <c r="G168" s="92" t="str">
        <f t="shared" si="4"/>
        <v/>
      </c>
      <c r="H168" s="172"/>
    </row>
    <row r="169" spans="1:8" ht="20.100000000000001" customHeight="1" x14ac:dyDescent="0.25">
      <c r="A169" s="38">
        <v>164</v>
      </c>
      <c r="B169" s="173"/>
      <c r="C169" s="173"/>
      <c r="D169" s="184"/>
      <c r="E169" s="184"/>
      <c r="F169" s="92" t="str">
        <f t="shared" si="5"/>
        <v/>
      </c>
      <c r="G169" s="92" t="str">
        <f t="shared" si="4"/>
        <v/>
      </c>
      <c r="H169" s="172"/>
    </row>
    <row r="170" spans="1:8" ht="20.100000000000001" customHeight="1" x14ac:dyDescent="0.25">
      <c r="A170" s="38">
        <v>165</v>
      </c>
      <c r="B170" s="173"/>
      <c r="C170" s="173"/>
      <c r="D170" s="184"/>
      <c r="E170" s="184"/>
      <c r="F170" s="92" t="str">
        <f t="shared" si="5"/>
        <v/>
      </c>
      <c r="G170" s="92" t="str">
        <f t="shared" si="4"/>
        <v/>
      </c>
      <c r="H170" s="172"/>
    </row>
    <row r="171" spans="1:8" ht="20.100000000000001" customHeight="1" x14ac:dyDescent="0.25">
      <c r="A171" s="38">
        <v>166</v>
      </c>
      <c r="B171" s="173"/>
      <c r="C171" s="173"/>
      <c r="D171" s="184"/>
      <c r="E171" s="184"/>
      <c r="F171" s="92" t="str">
        <f t="shared" si="5"/>
        <v/>
      </c>
      <c r="G171" s="92" t="str">
        <f t="shared" si="4"/>
        <v/>
      </c>
      <c r="H171" s="172"/>
    </row>
    <row r="172" spans="1:8" ht="20.100000000000001" customHeight="1" x14ac:dyDescent="0.25">
      <c r="A172" s="38">
        <v>167</v>
      </c>
      <c r="B172" s="173"/>
      <c r="C172" s="173"/>
      <c r="D172" s="184"/>
      <c r="E172" s="184"/>
      <c r="F172" s="92" t="str">
        <f t="shared" si="5"/>
        <v/>
      </c>
      <c r="G172" s="92" t="str">
        <f t="shared" si="4"/>
        <v/>
      </c>
      <c r="H172" s="172"/>
    </row>
    <row r="173" spans="1:8" ht="20.100000000000001" customHeight="1" x14ac:dyDescent="0.25">
      <c r="A173" s="38">
        <v>168</v>
      </c>
      <c r="B173" s="173"/>
      <c r="C173" s="173"/>
      <c r="D173" s="184"/>
      <c r="E173" s="184"/>
      <c r="F173" s="92" t="str">
        <f t="shared" si="5"/>
        <v/>
      </c>
      <c r="G173" s="92" t="str">
        <f t="shared" si="4"/>
        <v/>
      </c>
      <c r="H173" s="172"/>
    </row>
    <row r="174" spans="1:8" ht="20.100000000000001" customHeight="1" x14ac:dyDescent="0.25">
      <c r="A174" s="38">
        <v>169</v>
      </c>
      <c r="B174" s="173"/>
      <c r="C174" s="173"/>
      <c r="D174" s="184"/>
      <c r="E174" s="184"/>
      <c r="F174" s="92" t="str">
        <f t="shared" si="5"/>
        <v/>
      </c>
      <c r="G174" s="92" t="str">
        <f t="shared" si="4"/>
        <v/>
      </c>
      <c r="H174" s="172"/>
    </row>
    <row r="175" spans="1:8" ht="20.100000000000001" customHeight="1" x14ac:dyDescent="0.25">
      <c r="A175" s="38">
        <v>170</v>
      </c>
      <c r="B175" s="173"/>
      <c r="C175" s="173"/>
      <c r="D175" s="184"/>
      <c r="E175" s="184"/>
      <c r="F175" s="92" t="str">
        <f t="shared" si="5"/>
        <v/>
      </c>
      <c r="G175" s="92" t="str">
        <f t="shared" si="4"/>
        <v/>
      </c>
      <c r="H175" s="172"/>
    </row>
    <row r="176" spans="1:8" ht="20.100000000000001" customHeight="1" x14ac:dyDescent="0.25">
      <c r="A176" s="38">
        <v>171</v>
      </c>
      <c r="B176" s="173"/>
      <c r="C176" s="173"/>
      <c r="D176" s="184"/>
      <c r="E176" s="184"/>
      <c r="F176" s="92" t="str">
        <f t="shared" si="5"/>
        <v/>
      </c>
      <c r="G176" s="92" t="str">
        <f t="shared" si="4"/>
        <v/>
      </c>
      <c r="H176" s="172"/>
    </row>
    <row r="177" spans="1:8" ht="20.100000000000001" customHeight="1" x14ac:dyDescent="0.25">
      <c r="A177" s="38">
        <v>172</v>
      </c>
      <c r="B177" s="173"/>
      <c r="C177" s="173"/>
      <c r="D177" s="184"/>
      <c r="E177" s="184"/>
      <c r="F177" s="92" t="str">
        <f t="shared" si="5"/>
        <v/>
      </c>
      <c r="G177" s="92" t="str">
        <f t="shared" si="4"/>
        <v/>
      </c>
      <c r="H177" s="172"/>
    </row>
    <row r="178" spans="1:8" ht="20.100000000000001" customHeight="1" x14ac:dyDescent="0.25">
      <c r="A178" s="38">
        <v>173</v>
      </c>
      <c r="B178" s="173"/>
      <c r="C178" s="173"/>
      <c r="D178" s="184"/>
      <c r="E178" s="184"/>
      <c r="F178" s="92" t="str">
        <f t="shared" si="5"/>
        <v/>
      </c>
      <c r="G178" s="92" t="str">
        <f t="shared" si="4"/>
        <v/>
      </c>
      <c r="H178" s="172"/>
    </row>
    <row r="179" spans="1:8" ht="20.100000000000001" customHeight="1" x14ac:dyDescent="0.25">
      <c r="A179" s="38">
        <v>174</v>
      </c>
      <c r="B179" s="173"/>
      <c r="C179" s="173"/>
      <c r="D179" s="184"/>
      <c r="E179" s="184"/>
      <c r="F179" s="92" t="str">
        <f t="shared" si="5"/>
        <v/>
      </c>
      <c r="G179" s="92" t="str">
        <f t="shared" si="4"/>
        <v/>
      </c>
      <c r="H179" s="172"/>
    </row>
    <row r="180" spans="1:8" ht="20.100000000000001" customHeight="1" x14ac:dyDescent="0.25">
      <c r="A180" s="38">
        <v>175</v>
      </c>
      <c r="B180" s="173"/>
      <c r="C180" s="173"/>
      <c r="D180" s="184"/>
      <c r="E180" s="184"/>
      <c r="F180" s="92" t="str">
        <f t="shared" si="5"/>
        <v/>
      </c>
      <c r="G180" s="92" t="str">
        <f t="shared" si="4"/>
        <v/>
      </c>
      <c r="H180" s="172"/>
    </row>
    <row r="181" spans="1:8" ht="20.100000000000001" customHeight="1" x14ac:dyDescent="0.25">
      <c r="A181" s="38">
        <v>176</v>
      </c>
      <c r="B181" s="173"/>
      <c r="C181" s="173"/>
      <c r="D181" s="184"/>
      <c r="E181" s="184"/>
      <c r="F181" s="92" t="str">
        <f t="shared" si="5"/>
        <v/>
      </c>
      <c r="G181" s="92" t="str">
        <f t="shared" si="4"/>
        <v/>
      </c>
      <c r="H181" s="172"/>
    </row>
    <row r="182" spans="1:8" ht="20.100000000000001" customHeight="1" x14ac:dyDescent="0.25">
      <c r="A182" s="38">
        <v>177</v>
      </c>
      <c r="B182" s="173"/>
      <c r="C182" s="173"/>
      <c r="D182" s="184"/>
      <c r="E182" s="184"/>
      <c r="F182" s="92" t="str">
        <f t="shared" si="5"/>
        <v/>
      </c>
      <c r="G182" s="92" t="str">
        <f t="shared" si="4"/>
        <v/>
      </c>
      <c r="H182" s="172"/>
    </row>
    <row r="183" spans="1:8" ht="20.100000000000001" customHeight="1" x14ac:dyDescent="0.25">
      <c r="A183" s="38">
        <v>178</v>
      </c>
      <c r="B183" s="173"/>
      <c r="C183" s="173"/>
      <c r="D183" s="184"/>
      <c r="E183" s="184"/>
      <c r="F183" s="92" t="str">
        <f t="shared" si="5"/>
        <v/>
      </c>
      <c r="G183" s="92" t="str">
        <f t="shared" si="4"/>
        <v/>
      </c>
      <c r="H183" s="172"/>
    </row>
    <row r="184" spans="1:8" ht="20.100000000000001" customHeight="1" x14ac:dyDescent="0.25">
      <c r="A184" s="38">
        <v>179</v>
      </c>
      <c r="B184" s="173"/>
      <c r="C184" s="173"/>
      <c r="D184" s="184"/>
      <c r="E184" s="184"/>
      <c r="F184" s="92" t="str">
        <f t="shared" si="5"/>
        <v/>
      </c>
      <c r="G184" s="92" t="str">
        <f t="shared" si="4"/>
        <v/>
      </c>
      <c r="H184" s="172"/>
    </row>
    <row r="185" spans="1:8" ht="20.100000000000001" customHeight="1" x14ac:dyDescent="0.25">
      <c r="A185" s="38">
        <v>180</v>
      </c>
      <c r="B185" s="173"/>
      <c r="C185" s="173"/>
      <c r="D185" s="184"/>
      <c r="E185" s="184"/>
      <c r="F185" s="92" t="str">
        <f t="shared" si="5"/>
        <v/>
      </c>
      <c r="G185" s="92" t="str">
        <f t="shared" si="4"/>
        <v/>
      </c>
      <c r="H185" s="172"/>
    </row>
    <row r="186" spans="1:8" ht="20.100000000000001" customHeight="1" x14ac:dyDescent="0.25">
      <c r="A186" s="38">
        <v>181</v>
      </c>
      <c r="B186" s="173"/>
      <c r="C186" s="173"/>
      <c r="D186" s="184"/>
      <c r="E186" s="184"/>
      <c r="F186" s="92" t="str">
        <f t="shared" si="5"/>
        <v/>
      </c>
      <c r="G186" s="92" t="str">
        <f t="shared" si="4"/>
        <v/>
      </c>
      <c r="H186" s="172"/>
    </row>
    <row r="187" spans="1:8" ht="20.100000000000001" customHeight="1" x14ac:dyDescent="0.25">
      <c r="A187" s="38">
        <v>182</v>
      </c>
      <c r="B187" s="173"/>
      <c r="C187" s="173"/>
      <c r="D187" s="184"/>
      <c r="E187" s="184"/>
      <c r="F187" s="92" t="str">
        <f t="shared" si="5"/>
        <v/>
      </c>
      <c r="G187" s="92" t="str">
        <f t="shared" si="4"/>
        <v/>
      </c>
      <c r="H187" s="172"/>
    </row>
    <row r="188" spans="1:8" ht="20.100000000000001" customHeight="1" x14ac:dyDescent="0.25">
      <c r="A188" s="38">
        <v>183</v>
      </c>
      <c r="B188" s="173"/>
      <c r="C188" s="173"/>
      <c r="D188" s="184"/>
      <c r="E188" s="184"/>
      <c r="F188" s="92" t="str">
        <f t="shared" si="5"/>
        <v/>
      </c>
      <c r="G188" s="92" t="str">
        <f t="shared" si="4"/>
        <v/>
      </c>
      <c r="H188" s="172"/>
    </row>
    <row r="189" spans="1:8" ht="20.100000000000001" customHeight="1" x14ac:dyDescent="0.25">
      <c r="A189" s="38">
        <v>184</v>
      </c>
      <c r="B189" s="173"/>
      <c r="C189" s="173"/>
      <c r="D189" s="184"/>
      <c r="E189" s="184"/>
      <c r="F189" s="92" t="str">
        <f t="shared" si="5"/>
        <v/>
      </c>
      <c r="G189" s="92" t="str">
        <f t="shared" si="4"/>
        <v/>
      </c>
      <c r="H189" s="172"/>
    </row>
    <row r="190" spans="1:8" ht="20.100000000000001" customHeight="1" x14ac:dyDescent="0.25">
      <c r="A190" s="38">
        <v>185</v>
      </c>
      <c r="B190" s="173"/>
      <c r="C190" s="173"/>
      <c r="D190" s="184"/>
      <c r="E190" s="184"/>
      <c r="F190" s="92" t="str">
        <f t="shared" si="5"/>
        <v/>
      </c>
      <c r="G190" s="92" t="str">
        <f t="shared" si="4"/>
        <v/>
      </c>
      <c r="H190" s="172"/>
    </row>
    <row r="191" spans="1:8" ht="20.100000000000001" customHeight="1" x14ac:dyDescent="0.25">
      <c r="A191" s="38">
        <v>186</v>
      </c>
      <c r="B191" s="173"/>
      <c r="C191" s="173"/>
      <c r="D191" s="184"/>
      <c r="E191" s="184"/>
      <c r="F191" s="92" t="str">
        <f t="shared" si="5"/>
        <v/>
      </c>
      <c r="G191" s="92" t="str">
        <f t="shared" si="4"/>
        <v/>
      </c>
      <c r="H191" s="172"/>
    </row>
    <row r="192" spans="1:8" ht="20.100000000000001" customHeight="1" x14ac:dyDescent="0.25">
      <c r="A192" s="38">
        <v>187</v>
      </c>
      <c r="B192" s="173"/>
      <c r="C192" s="173"/>
      <c r="D192" s="184"/>
      <c r="E192" s="184"/>
      <c r="F192" s="92" t="str">
        <f t="shared" si="5"/>
        <v/>
      </c>
      <c r="G192" s="92" t="str">
        <f t="shared" si="4"/>
        <v/>
      </c>
      <c r="H192" s="172"/>
    </row>
    <row r="193" spans="1:8" ht="20.100000000000001" customHeight="1" x14ac:dyDescent="0.25">
      <c r="A193" s="38">
        <v>188</v>
      </c>
      <c r="B193" s="173"/>
      <c r="C193" s="173"/>
      <c r="D193" s="184"/>
      <c r="E193" s="184"/>
      <c r="F193" s="92" t="str">
        <f t="shared" si="5"/>
        <v/>
      </c>
      <c r="G193" s="92" t="str">
        <f t="shared" si="4"/>
        <v/>
      </c>
      <c r="H193" s="172"/>
    </row>
    <row r="194" spans="1:8" ht="20.100000000000001" customHeight="1" x14ac:dyDescent="0.25">
      <c r="A194" s="38">
        <v>189</v>
      </c>
      <c r="B194" s="173"/>
      <c r="C194" s="173"/>
      <c r="D194" s="184"/>
      <c r="E194" s="184"/>
      <c r="F194" s="92" t="str">
        <f t="shared" si="5"/>
        <v/>
      </c>
      <c r="G194" s="92" t="str">
        <f t="shared" si="4"/>
        <v/>
      </c>
      <c r="H194" s="172"/>
    </row>
    <row r="195" spans="1:8" ht="20.100000000000001" customHeight="1" x14ac:dyDescent="0.25">
      <c r="A195" s="38">
        <v>190</v>
      </c>
      <c r="B195" s="173"/>
      <c r="C195" s="173"/>
      <c r="D195" s="184"/>
      <c r="E195" s="184"/>
      <c r="F195" s="92" t="str">
        <f t="shared" si="5"/>
        <v/>
      </c>
      <c r="G195" s="92" t="str">
        <f t="shared" si="4"/>
        <v/>
      </c>
      <c r="H195" s="172"/>
    </row>
    <row r="196" spans="1:8" ht="20.100000000000001" customHeight="1" x14ac:dyDescent="0.25">
      <c r="A196" s="38">
        <v>191</v>
      </c>
      <c r="B196" s="173"/>
      <c r="C196" s="173"/>
      <c r="D196" s="184"/>
      <c r="E196" s="184"/>
      <c r="F196" s="92" t="str">
        <f t="shared" si="5"/>
        <v/>
      </c>
      <c r="G196" s="92" t="str">
        <f t="shared" si="4"/>
        <v/>
      </c>
      <c r="H196" s="172"/>
    </row>
    <row r="197" spans="1:8" ht="20.100000000000001" customHeight="1" x14ac:dyDescent="0.25">
      <c r="A197" s="38">
        <v>192</v>
      </c>
      <c r="B197" s="173"/>
      <c r="C197" s="173"/>
      <c r="D197" s="184"/>
      <c r="E197" s="184"/>
      <c r="F197" s="92" t="str">
        <f t="shared" si="5"/>
        <v/>
      </c>
      <c r="G197" s="92" t="str">
        <f t="shared" si="4"/>
        <v/>
      </c>
      <c r="H197" s="172"/>
    </row>
    <row r="198" spans="1:8" ht="20.100000000000001" customHeight="1" x14ac:dyDescent="0.25">
      <c r="A198" s="38">
        <v>193</v>
      </c>
      <c r="B198" s="173"/>
      <c r="C198" s="173"/>
      <c r="D198" s="184"/>
      <c r="E198" s="184"/>
      <c r="F198" s="92" t="str">
        <f t="shared" si="5"/>
        <v/>
      </c>
      <c r="G198" s="92" t="str">
        <f t="shared" si="4"/>
        <v/>
      </c>
      <c r="H198" s="172"/>
    </row>
    <row r="199" spans="1:8" ht="20.100000000000001" customHeight="1" x14ac:dyDescent="0.25">
      <c r="A199" s="38">
        <v>194</v>
      </c>
      <c r="B199" s="173"/>
      <c r="C199" s="173"/>
      <c r="D199" s="184"/>
      <c r="E199" s="184"/>
      <c r="F199" s="92" t="str">
        <f t="shared" si="5"/>
        <v/>
      </c>
      <c r="G199" s="92" t="str">
        <f t="shared" ref="G199:G262" si="6">IF(C199="","",IF(AND(C199="Internes",D199&gt;=12),5.19*E199*D199,IF(AND(C199="Internes",D199&lt;12),11.42*E199*D199,IF(AND(C199="Mayotte",D199&gt;=12),12*E199*D199,IF(AND(C199="Mayotte",D199&lt;12),21.53*E199*D199,IF(AND(C199="Hors territoire",D199&gt;=12),23.73*E199*D199,IF(AND(C199="Hors territoire",D199&lt;12),39.97*E199*D199,"")))))))</f>
        <v/>
      </c>
      <c r="H199" s="172"/>
    </row>
    <row r="200" spans="1:8" ht="20.100000000000001" customHeight="1" x14ac:dyDescent="0.25">
      <c r="A200" s="38">
        <v>195</v>
      </c>
      <c r="B200" s="173"/>
      <c r="C200" s="173"/>
      <c r="D200" s="184"/>
      <c r="E200" s="184"/>
      <c r="F200" s="92" t="str">
        <f t="shared" ref="F200:F263" si="7">IF(C200="","",IF(AND(C200="Internes",D200&gt;=12),5.19,IF(AND(C200="Internes",D200&lt;12),11.42,IF(AND(C200="Mayotte",D200&gt;=12),12,IF(AND(C200="Mayotte",D200&lt;12),21.53,IF(AND(C200="Hors territoire",D200&gt;=12),23.73,IF(AND(C200="Hors territoire",D200&lt;12),39.97,"")))))))</f>
        <v/>
      </c>
      <c r="G200" s="92" t="str">
        <f t="shared" si="6"/>
        <v/>
      </c>
      <c r="H200" s="172"/>
    </row>
    <row r="201" spans="1:8" ht="20.100000000000001" customHeight="1" x14ac:dyDescent="0.25">
      <c r="A201" s="38">
        <v>196</v>
      </c>
      <c r="B201" s="173"/>
      <c r="C201" s="173"/>
      <c r="D201" s="184"/>
      <c r="E201" s="184"/>
      <c r="F201" s="92" t="str">
        <f t="shared" si="7"/>
        <v/>
      </c>
      <c r="G201" s="92" t="str">
        <f t="shared" si="6"/>
        <v/>
      </c>
      <c r="H201" s="172"/>
    </row>
    <row r="202" spans="1:8" ht="20.100000000000001" customHeight="1" x14ac:dyDescent="0.25">
      <c r="A202" s="38">
        <v>197</v>
      </c>
      <c r="B202" s="173"/>
      <c r="C202" s="173"/>
      <c r="D202" s="184"/>
      <c r="E202" s="184"/>
      <c r="F202" s="92" t="str">
        <f t="shared" si="7"/>
        <v/>
      </c>
      <c r="G202" s="92" t="str">
        <f t="shared" si="6"/>
        <v/>
      </c>
      <c r="H202" s="172"/>
    </row>
    <row r="203" spans="1:8" ht="20.100000000000001" customHeight="1" x14ac:dyDescent="0.25">
      <c r="A203" s="38">
        <v>198</v>
      </c>
      <c r="B203" s="173"/>
      <c r="C203" s="173"/>
      <c r="D203" s="184"/>
      <c r="E203" s="184"/>
      <c r="F203" s="92" t="str">
        <f t="shared" si="7"/>
        <v/>
      </c>
      <c r="G203" s="92" t="str">
        <f t="shared" si="6"/>
        <v/>
      </c>
      <c r="H203" s="172"/>
    </row>
    <row r="204" spans="1:8" ht="20.100000000000001" customHeight="1" x14ac:dyDescent="0.25">
      <c r="A204" s="38">
        <v>199</v>
      </c>
      <c r="B204" s="173"/>
      <c r="C204" s="173"/>
      <c r="D204" s="184"/>
      <c r="E204" s="184"/>
      <c r="F204" s="92" t="str">
        <f t="shared" si="7"/>
        <v/>
      </c>
      <c r="G204" s="92" t="str">
        <f t="shared" si="6"/>
        <v/>
      </c>
      <c r="H204" s="172"/>
    </row>
    <row r="205" spans="1:8" ht="20.100000000000001" customHeight="1" x14ac:dyDescent="0.25">
      <c r="A205" s="38">
        <v>200</v>
      </c>
      <c r="B205" s="173"/>
      <c r="C205" s="173"/>
      <c r="D205" s="184"/>
      <c r="E205" s="184"/>
      <c r="F205" s="92" t="str">
        <f t="shared" si="7"/>
        <v/>
      </c>
      <c r="G205" s="92" t="str">
        <f t="shared" si="6"/>
        <v/>
      </c>
      <c r="H205" s="172"/>
    </row>
    <row r="206" spans="1:8" ht="20.100000000000001" customHeight="1" x14ac:dyDescent="0.25">
      <c r="A206" s="38">
        <v>201</v>
      </c>
      <c r="B206" s="173"/>
      <c r="C206" s="173"/>
      <c r="D206" s="184"/>
      <c r="E206" s="184"/>
      <c r="F206" s="92" t="str">
        <f t="shared" si="7"/>
        <v/>
      </c>
      <c r="G206" s="92" t="str">
        <f t="shared" si="6"/>
        <v/>
      </c>
      <c r="H206" s="172"/>
    </row>
    <row r="207" spans="1:8" ht="20.100000000000001" customHeight="1" x14ac:dyDescent="0.25">
      <c r="A207" s="38">
        <v>202</v>
      </c>
      <c r="B207" s="173"/>
      <c r="C207" s="173"/>
      <c r="D207" s="184"/>
      <c r="E207" s="184"/>
      <c r="F207" s="92" t="str">
        <f t="shared" si="7"/>
        <v/>
      </c>
      <c r="G207" s="92" t="str">
        <f t="shared" si="6"/>
        <v/>
      </c>
      <c r="H207" s="172"/>
    </row>
    <row r="208" spans="1:8" ht="20.100000000000001" customHeight="1" x14ac:dyDescent="0.25">
      <c r="A208" s="38">
        <v>203</v>
      </c>
      <c r="B208" s="173"/>
      <c r="C208" s="173"/>
      <c r="D208" s="184"/>
      <c r="E208" s="184"/>
      <c r="F208" s="92" t="str">
        <f t="shared" si="7"/>
        <v/>
      </c>
      <c r="G208" s="92" t="str">
        <f t="shared" si="6"/>
        <v/>
      </c>
      <c r="H208" s="172"/>
    </row>
    <row r="209" spans="1:8" ht="20.100000000000001" customHeight="1" x14ac:dyDescent="0.25">
      <c r="A209" s="38">
        <v>204</v>
      </c>
      <c r="B209" s="173"/>
      <c r="C209" s="173"/>
      <c r="D209" s="184"/>
      <c r="E209" s="184"/>
      <c r="F209" s="92" t="str">
        <f t="shared" si="7"/>
        <v/>
      </c>
      <c r="G209" s="92" t="str">
        <f t="shared" si="6"/>
        <v/>
      </c>
      <c r="H209" s="172"/>
    </row>
    <row r="210" spans="1:8" ht="20.100000000000001" customHeight="1" x14ac:dyDescent="0.25">
      <c r="A210" s="38">
        <v>205</v>
      </c>
      <c r="B210" s="173"/>
      <c r="C210" s="173"/>
      <c r="D210" s="184"/>
      <c r="E210" s="184"/>
      <c r="F210" s="92" t="str">
        <f t="shared" si="7"/>
        <v/>
      </c>
      <c r="G210" s="92" t="str">
        <f t="shared" si="6"/>
        <v/>
      </c>
      <c r="H210" s="172"/>
    </row>
    <row r="211" spans="1:8" ht="20.100000000000001" customHeight="1" x14ac:dyDescent="0.25">
      <c r="A211" s="38">
        <v>206</v>
      </c>
      <c r="B211" s="173"/>
      <c r="C211" s="173"/>
      <c r="D211" s="184"/>
      <c r="E211" s="184"/>
      <c r="F211" s="92" t="str">
        <f t="shared" si="7"/>
        <v/>
      </c>
      <c r="G211" s="92" t="str">
        <f t="shared" si="6"/>
        <v/>
      </c>
      <c r="H211" s="172"/>
    </row>
    <row r="212" spans="1:8" ht="20.100000000000001" customHeight="1" x14ac:dyDescent="0.25">
      <c r="A212" s="38">
        <v>207</v>
      </c>
      <c r="B212" s="173"/>
      <c r="C212" s="173"/>
      <c r="D212" s="184"/>
      <c r="E212" s="184"/>
      <c r="F212" s="92" t="str">
        <f t="shared" si="7"/>
        <v/>
      </c>
      <c r="G212" s="92" t="str">
        <f t="shared" si="6"/>
        <v/>
      </c>
      <c r="H212" s="172"/>
    </row>
    <row r="213" spans="1:8" ht="20.100000000000001" customHeight="1" x14ac:dyDescent="0.25">
      <c r="A213" s="38">
        <v>208</v>
      </c>
      <c r="B213" s="173"/>
      <c r="C213" s="173"/>
      <c r="D213" s="184"/>
      <c r="E213" s="184"/>
      <c r="F213" s="92" t="str">
        <f t="shared" si="7"/>
        <v/>
      </c>
      <c r="G213" s="92" t="str">
        <f t="shared" si="6"/>
        <v/>
      </c>
      <c r="H213" s="172"/>
    </row>
    <row r="214" spans="1:8" ht="20.100000000000001" customHeight="1" x14ac:dyDescent="0.25">
      <c r="A214" s="38">
        <v>209</v>
      </c>
      <c r="B214" s="173"/>
      <c r="C214" s="173"/>
      <c r="D214" s="184"/>
      <c r="E214" s="184"/>
      <c r="F214" s="92" t="str">
        <f t="shared" si="7"/>
        <v/>
      </c>
      <c r="G214" s="92" t="str">
        <f t="shared" si="6"/>
        <v/>
      </c>
      <c r="H214" s="172"/>
    </row>
    <row r="215" spans="1:8" ht="20.100000000000001" customHeight="1" x14ac:dyDescent="0.25">
      <c r="A215" s="38">
        <v>210</v>
      </c>
      <c r="B215" s="173"/>
      <c r="C215" s="173"/>
      <c r="D215" s="184"/>
      <c r="E215" s="184"/>
      <c r="F215" s="92" t="str">
        <f t="shared" si="7"/>
        <v/>
      </c>
      <c r="G215" s="92" t="str">
        <f t="shared" si="6"/>
        <v/>
      </c>
      <c r="H215" s="172"/>
    </row>
    <row r="216" spans="1:8" ht="20.100000000000001" customHeight="1" x14ac:dyDescent="0.25">
      <c r="A216" s="38">
        <v>211</v>
      </c>
      <c r="B216" s="173"/>
      <c r="C216" s="173"/>
      <c r="D216" s="184"/>
      <c r="E216" s="184"/>
      <c r="F216" s="92" t="str">
        <f t="shared" si="7"/>
        <v/>
      </c>
      <c r="G216" s="92" t="str">
        <f t="shared" si="6"/>
        <v/>
      </c>
      <c r="H216" s="172"/>
    </row>
    <row r="217" spans="1:8" ht="20.100000000000001" customHeight="1" x14ac:dyDescent="0.25">
      <c r="A217" s="38">
        <v>212</v>
      </c>
      <c r="B217" s="173"/>
      <c r="C217" s="173"/>
      <c r="D217" s="184"/>
      <c r="E217" s="184"/>
      <c r="F217" s="92" t="str">
        <f t="shared" si="7"/>
        <v/>
      </c>
      <c r="G217" s="92" t="str">
        <f t="shared" si="6"/>
        <v/>
      </c>
      <c r="H217" s="172"/>
    </row>
    <row r="218" spans="1:8" ht="20.100000000000001" customHeight="1" x14ac:dyDescent="0.25">
      <c r="A218" s="38">
        <v>213</v>
      </c>
      <c r="B218" s="173"/>
      <c r="C218" s="173"/>
      <c r="D218" s="184"/>
      <c r="E218" s="184"/>
      <c r="F218" s="92" t="str">
        <f t="shared" si="7"/>
        <v/>
      </c>
      <c r="G218" s="92" t="str">
        <f t="shared" si="6"/>
        <v/>
      </c>
      <c r="H218" s="172"/>
    </row>
    <row r="219" spans="1:8" ht="20.100000000000001" customHeight="1" x14ac:dyDescent="0.25">
      <c r="A219" s="38">
        <v>214</v>
      </c>
      <c r="B219" s="173"/>
      <c r="C219" s="173"/>
      <c r="D219" s="184"/>
      <c r="E219" s="184"/>
      <c r="F219" s="92" t="str">
        <f t="shared" si="7"/>
        <v/>
      </c>
      <c r="G219" s="92" t="str">
        <f t="shared" si="6"/>
        <v/>
      </c>
      <c r="H219" s="172"/>
    </row>
    <row r="220" spans="1:8" ht="20.100000000000001" customHeight="1" x14ac:dyDescent="0.25">
      <c r="A220" s="38">
        <v>215</v>
      </c>
      <c r="B220" s="173"/>
      <c r="C220" s="173"/>
      <c r="D220" s="184"/>
      <c r="E220" s="184"/>
      <c r="F220" s="92" t="str">
        <f t="shared" si="7"/>
        <v/>
      </c>
      <c r="G220" s="92" t="str">
        <f t="shared" si="6"/>
        <v/>
      </c>
      <c r="H220" s="172"/>
    </row>
    <row r="221" spans="1:8" ht="20.100000000000001" customHeight="1" x14ac:dyDescent="0.25">
      <c r="A221" s="38">
        <v>216</v>
      </c>
      <c r="B221" s="173"/>
      <c r="C221" s="173"/>
      <c r="D221" s="184"/>
      <c r="E221" s="184"/>
      <c r="F221" s="92" t="str">
        <f t="shared" si="7"/>
        <v/>
      </c>
      <c r="G221" s="92" t="str">
        <f t="shared" si="6"/>
        <v/>
      </c>
      <c r="H221" s="172"/>
    </row>
    <row r="222" spans="1:8" ht="20.100000000000001" customHeight="1" x14ac:dyDescent="0.25">
      <c r="A222" s="38">
        <v>217</v>
      </c>
      <c r="B222" s="173"/>
      <c r="C222" s="173"/>
      <c r="D222" s="184"/>
      <c r="E222" s="184"/>
      <c r="F222" s="92" t="str">
        <f t="shared" si="7"/>
        <v/>
      </c>
      <c r="G222" s="92" t="str">
        <f t="shared" si="6"/>
        <v/>
      </c>
      <c r="H222" s="172"/>
    </row>
    <row r="223" spans="1:8" ht="20.100000000000001" customHeight="1" x14ac:dyDescent="0.25">
      <c r="A223" s="38">
        <v>218</v>
      </c>
      <c r="B223" s="173"/>
      <c r="C223" s="173"/>
      <c r="D223" s="184"/>
      <c r="E223" s="184"/>
      <c r="F223" s="92" t="str">
        <f t="shared" si="7"/>
        <v/>
      </c>
      <c r="G223" s="92" t="str">
        <f t="shared" si="6"/>
        <v/>
      </c>
      <c r="H223" s="172"/>
    </row>
    <row r="224" spans="1:8" ht="20.100000000000001" customHeight="1" x14ac:dyDescent="0.25">
      <c r="A224" s="38">
        <v>219</v>
      </c>
      <c r="B224" s="173"/>
      <c r="C224" s="173"/>
      <c r="D224" s="184"/>
      <c r="E224" s="184"/>
      <c r="F224" s="92" t="str">
        <f t="shared" si="7"/>
        <v/>
      </c>
      <c r="G224" s="92" t="str">
        <f t="shared" si="6"/>
        <v/>
      </c>
      <c r="H224" s="172"/>
    </row>
    <row r="225" spans="1:8" ht="20.100000000000001" customHeight="1" x14ac:dyDescent="0.25">
      <c r="A225" s="38">
        <v>220</v>
      </c>
      <c r="B225" s="173"/>
      <c r="C225" s="173"/>
      <c r="D225" s="184"/>
      <c r="E225" s="184"/>
      <c r="F225" s="92" t="str">
        <f t="shared" si="7"/>
        <v/>
      </c>
      <c r="G225" s="92" t="str">
        <f t="shared" si="6"/>
        <v/>
      </c>
      <c r="H225" s="172"/>
    </row>
    <row r="226" spans="1:8" ht="20.100000000000001" customHeight="1" x14ac:dyDescent="0.25">
      <c r="A226" s="38">
        <v>221</v>
      </c>
      <c r="B226" s="173"/>
      <c r="C226" s="173"/>
      <c r="D226" s="184"/>
      <c r="E226" s="184"/>
      <c r="F226" s="92" t="str">
        <f t="shared" si="7"/>
        <v/>
      </c>
      <c r="G226" s="92" t="str">
        <f t="shared" si="6"/>
        <v/>
      </c>
      <c r="H226" s="172"/>
    </row>
    <row r="227" spans="1:8" ht="20.100000000000001" customHeight="1" x14ac:dyDescent="0.25">
      <c r="A227" s="38">
        <v>222</v>
      </c>
      <c r="B227" s="173"/>
      <c r="C227" s="173"/>
      <c r="D227" s="184"/>
      <c r="E227" s="184"/>
      <c r="F227" s="92" t="str">
        <f t="shared" si="7"/>
        <v/>
      </c>
      <c r="G227" s="92" t="str">
        <f t="shared" si="6"/>
        <v/>
      </c>
      <c r="H227" s="172"/>
    </row>
    <row r="228" spans="1:8" ht="20.100000000000001" customHeight="1" x14ac:dyDescent="0.25">
      <c r="A228" s="38">
        <v>223</v>
      </c>
      <c r="B228" s="173"/>
      <c r="C228" s="173"/>
      <c r="D228" s="184"/>
      <c r="E228" s="184"/>
      <c r="F228" s="92" t="str">
        <f t="shared" si="7"/>
        <v/>
      </c>
      <c r="G228" s="92" t="str">
        <f t="shared" si="6"/>
        <v/>
      </c>
      <c r="H228" s="172"/>
    </row>
    <row r="229" spans="1:8" ht="20.100000000000001" customHeight="1" x14ac:dyDescent="0.25">
      <c r="A229" s="38">
        <v>224</v>
      </c>
      <c r="B229" s="173"/>
      <c r="C229" s="173"/>
      <c r="D229" s="184"/>
      <c r="E229" s="184"/>
      <c r="F229" s="92" t="str">
        <f t="shared" si="7"/>
        <v/>
      </c>
      <c r="G229" s="92" t="str">
        <f t="shared" si="6"/>
        <v/>
      </c>
      <c r="H229" s="172"/>
    </row>
    <row r="230" spans="1:8" ht="20.100000000000001" customHeight="1" x14ac:dyDescent="0.25">
      <c r="A230" s="38">
        <v>225</v>
      </c>
      <c r="B230" s="173"/>
      <c r="C230" s="173"/>
      <c r="D230" s="184"/>
      <c r="E230" s="184"/>
      <c r="F230" s="92" t="str">
        <f t="shared" si="7"/>
        <v/>
      </c>
      <c r="G230" s="92" t="str">
        <f t="shared" si="6"/>
        <v/>
      </c>
      <c r="H230" s="172"/>
    </row>
    <row r="231" spans="1:8" ht="20.100000000000001" customHeight="1" x14ac:dyDescent="0.25">
      <c r="A231" s="38">
        <v>226</v>
      </c>
      <c r="B231" s="173"/>
      <c r="C231" s="173"/>
      <c r="D231" s="184"/>
      <c r="E231" s="184"/>
      <c r="F231" s="92" t="str">
        <f t="shared" si="7"/>
        <v/>
      </c>
      <c r="G231" s="92" t="str">
        <f t="shared" si="6"/>
        <v/>
      </c>
      <c r="H231" s="172"/>
    </row>
    <row r="232" spans="1:8" ht="20.100000000000001" customHeight="1" x14ac:dyDescent="0.25">
      <c r="A232" s="38">
        <v>227</v>
      </c>
      <c r="B232" s="173"/>
      <c r="C232" s="173"/>
      <c r="D232" s="184"/>
      <c r="E232" s="184"/>
      <c r="F232" s="92" t="str">
        <f t="shared" si="7"/>
        <v/>
      </c>
      <c r="G232" s="92" t="str">
        <f t="shared" si="6"/>
        <v/>
      </c>
      <c r="H232" s="172"/>
    </row>
    <row r="233" spans="1:8" ht="20.100000000000001" customHeight="1" x14ac:dyDescent="0.25">
      <c r="A233" s="38">
        <v>228</v>
      </c>
      <c r="B233" s="173"/>
      <c r="C233" s="173"/>
      <c r="D233" s="184"/>
      <c r="E233" s="184"/>
      <c r="F233" s="92" t="str">
        <f t="shared" si="7"/>
        <v/>
      </c>
      <c r="G233" s="92" t="str">
        <f t="shared" si="6"/>
        <v/>
      </c>
      <c r="H233" s="172"/>
    </row>
    <row r="234" spans="1:8" ht="20.100000000000001" customHeight="1" x14ac:dyDescent="0.25">
      <c r="A234" s="38">
        <v>229</v>
      </c>
      <c r="B234" s="173"/>
      <c r="C234" s="173"/>
      <c r="D234" s="184"/>
      <c r="E234" s="184"/>
      <c r="F234" s="92" t="str">
        <f t="shared" si="7"/>
        <v/>
      </c>
      <c r="G234" s="92" t="str">
        <f t="shared" si="6"/>
        <v/>
      </c>
      <c r="H234" s="172"/>
    </row>
    <row r="235" spans="1:8" ht="20.100000000000001" customHeight="1" x14ac:dyDescent="0.25">
      <c r="A235" s="38">
        <v>230</v>
      </c>
      <c r="B235" s="173"/>
      <c r="C235" s="173"/>
      <c r="D235" s="184"/>
      <c r="E235" s="184"/>
      <c r="F235" s="92" t="str">
        <f t="shared" si="7"/>
        <v/>
      </c>
      <c r="G235" s="92" t="str">
        <f t="shared" si="6"/>
        <v/>
      </c>
      <c r="H235" s="172"/>
    </row>
    <row r="236" spans="1:8" ht="20.100000000000001" customHeight="1" x14ac:dyDescent="0.25">
      <c r="A236" s="38">
        <v>231</v>
      </c>
      <c r="B236" s="173"/>
      <c r="C236" s="173"/>
      <c r="D236" s="184"/>
      <c r="E236" s="184"/>
      <c r="F236" s="92" t="str">
        <f t="shared" si="7"/>
        <v/>
      </c>
      <c r="G236" s="92" t="str">
        <f t="shared" si="6"/>
        <v/>
      </c>
      <c r="H236" s="172"/>
    </row>
    <row r="237" spans="1:8" ht="20.100000000000001" customHeight="1" x14ac:dyDescent="0.25">
      <c r="A237" s="38">
        <v>232</v>
      </c>
      <c r="B237" s="173"/>
      <c r="C237" s="173"/>
      <c r="D237" s="184"/>
      <c r="E237" s="184"/>
      <c r="F237" s="92" t="str">
        <f t="shared" si="7"/>
        <v/>
      </c>
      <c r="G237" s="92" t="str">
        <f t="shared" si="6"/>
        <v/>
      </c>
      <c r="H237" s="172"/>
    </row>
    <row r="238" spans="1:8" ht="20.100000000000001" customHeight="1" x14ac:dyDescent="0.25">
      <c r="A238" s="38">
        <v>233</v>
      </c>
      <c r="B238" s="173"/>
      <c r="C238" s="173"/>
      <c r="D238" s="184"/>
      <c r="E238" s="184"/>
      <c r="F238" s="92" t="str">
        <f t="shared" si="7"/>
        <v/>
      </c>
      <c r="G238" s="92" t="str">
        <f t="shared" si="6"/>
        <v/>
      </c>
      <c r="H238" s="172"/>
    </row>
    <row r="239" spans="1:8" ht="20.100000000000001" customHeight="1" x14ac:dyDescent="0.25">
      <c r="A239" s="38">
        <v>234</v>
      </c>
      <c r="B239" s="173"/>
      <c r="C239" s="173"/>
      <c r="D239" s="184"/>
      <c r="E239" s="184"/>
      <c r="F239" s="92" t="str">
        <f t="shared" si="7"/>
        <v/>
      </c>
      <c r="G239" s="92" t="str">
        <f t="shared" si="6"/>
        <v/>
      </c>
      <c r="H239" s="172"/>
    </row>
    <row r="240" spans="1:8" ht="20.100000000000001" customHeight="1" x14ac:dyDescent="0.25">
      <c r="A240" s="38">
        <v>235</v>
      </c>
      <c r="B240" s="173"/>
      <c r="C240" s="173"/>
      <c r="D240" s="184"/>
      <c r="E240" s="184"/>
      <c r="F240" s="92" t="str">
        <f t="shared" si="7"/>
        <v/>
      </c>
      <c r="G240" s="92" t="str">
        <f t="shared" si="6"/>
        <v/>
      </c>
      <c r="H240" s="172"/>
    </row>
    <row r="241" spans="1:8" ht="20.100000000000001" customHeight="1" x14ac:dyDescent="0.25">
      <c r="A241" s="38">
        <v>236</v>
      </c>
      <c r="B241" s="173"/>
      <c r="C241" s="173"/>
      <c r="D241" s="184"/>
      <c r="E241" s="184"/>
      <c r="F241" s="92" t="str">
        <f t="shared" si="7"/>
        <v/>
      </c>
      <c r="G241" s="92" t="str">
        <f t="shared" si="6"/>
        <v/>
      </c>
      <c r="H241" s="172"/>
    </row>
    <row r="242" spans="1:8" ht="20.100000000000001" customHeight="1" x14ac:dyDescent="0.25">
      <c r="A242" s="38">
        <v>237</v>
      </c>
      <c r="B242" s="173"/>
      <c r="C242" s="173"/>
      <c r="D242" s="184"/>
      <c r="E242" s="184"/>
      <c r="F242" s="92" t="str">
        <f t="shared" si="7"/>
        <v/>
      </c>
      <c r="G242" s="92" t="str">
        <f t="shared" si="6"/>
        <v/>
      </c>
      <c r="H242" s="172"/>
    </row>
    <row r="243" spans="1:8" ht="20.100000000000001" customHeight="1" x14ac:dyDescent="0.25">
      <c r="A243" s="38">
        <v>238</v>
      </c>
      <c r="B243" s="173"/>
      <c r="C243" s="173"/>
      <c r="D243" s="184"/>
      <c r="E243" s="184"/>
      <c r="F243" s="92" t="str">
        <f t="shared" si="7"/>
        <v/>
      </c>
      <c r="G243" s="92" t="str">
        <f t="shared" si="6"/>
        <v/>
      </c>
      <c r="H243" s="172"/>
    </row>
    <row r="244" spans="1:8" ht="20.100000000000001" customHeight="1" x14ac:dyDescent="0.25">
      <c r="A244" s="38">
        <v>239</v>
      </c>
      <c r="B244" s="173"/>
      <c r="C244" s="173"/>
      <c r="D244" s="184"/>
      <c r="E244" s="184"/>
      <c r="F244" s="92" t="str">
        <f t="shared" si="7"/>
        <v/>
      </c>
      <c r="G244" s="92" t="str">
        <f t="shared" si="6"/>
        <v/>
      </c>
      <c r="H244" s="172"/>
    </row>
    <row r="245" spans="1:8" ht="20.100000000000001" customHeight="1" x14ac:dyDescent="0.25">
      <c r="A245" s="38">
        <v>240</v>
      </c>
      <c r="B245" s="173"/>
      <c r="C245" s="173"/>
      <c r="D245" s="184"/>
      <c r="E245" s="184"/>
      <c r="F245" s="92" t="str">
        <f t="shared" si="7"/>
        <v/>
      </c>
      <c r="G245" s="92" t="str">
        <f t="shared" si="6"/>
        <v/>
      </c>
      <c r="H245" s="172"/>
    </row>
    <row r="246" spans="1:8" ht="20.100000000000001" customHeight="1" x14ac:dyDescent="0.25">
      <c r="A246" s="38">
        <v>241</v>
      </c>
      <c r="B246" s="173"/>
      <c r="C246" s="173"/>
      <c r="D246" s="184"/>
      <c r="E246" s="184"/>
      <c r="F246" s="92" t="str">
        <f t="shared" si="7"/>
        <v/>
      </c>
      <c r="G246" s="92" t="str">
        <f t="shared" si="6"/>
        <v/>
      </c>
      <c r="H246" s="172"/>
    </row>
    <row r="247" spans="1:8" ht="20.100000000000001" customHeight="1" x14ac:dyDescent="0.25">
      <c r="A247" s="38">
        <v>242</v>
      </c>
      <c r="B247" s="173"/>
      <c r="C247" s="173"/>
      <c r="D247" s="184"/>
      <c r="E247" s="184"/>
      <c r="F247" s="92" t="str">
        <f t="shared" si="7"/>
        <v/>
      </c>
      <c r="G247" s="92" t="str">
        <f t="shared" si="6"/>
        <v/>
      </c>
      <c r="H247" s="172"/>
    </row>
    <row r="248" spans="1:8" ht="20.100000000000001" customHeight="1" x14ac:dyDescent="0.25">
      <c r="A248" s="38">
        <v>243</v>
      </c>
      <c r="B248" s="173"/>
      <c r="C248" s="173"/>
      <c r="D248" s="184"/>
      <c r="E248" s="184"/>
      <c r="F248" s="92" t="str">
        <f t="shared" si="7"/>
        <v/>
      </c>
      <c r="G248" s="92" t="str">
        <f t="shared" si="6"/>
        <v/>
      </c>
      <c r="H248" s="172"/>
    </row>
    <row r="249" spans="1:8" ht="20.100000000000001" customHeight="1" x14ac:dyDescent="0.25">
      <c r="A249" s="38">
        <v>244</v>
      </c>
      <c r="B249" s="173"/>
      <c r="C249" s="173"/>
      <c r="D249" s="184"/>
      <c r="E249" s="184"/>
      <c r="F249" s="92" t="str">
        <f t="shared" si="7"/>
        <v/>
      </c>
      <c r="G249" s="92" t="str">
        <f t="shared" si="6"/>
        <v/>
      </c>
      <c r="H249" s="172"/>
    </row>
    <row r="250" spans="1:8" ht="20.100000000000001" customHeight="1" x14ac:dyDescent="0.25">
      <c r="A250" s="38">
        <v>245</v>
      </c>
      <c r="B250" s="173"/>
      <c r="C250" s="173"/>
      <c r="D250" s="184"/>
      <c r="E250" s="184"/>
      <c r="F250" s="92" t="str">
        <f t="shared" si="7"/>
        <v/>
      </c>
      <c r="G250" s="92" t="str">
        <f t="shared" si="6"/>
        <v/>
      </c>
      <c r="H250" s="172"/>
    </row>
    <row r="251" spans="1:8" ht="20.100000000000001" customHeight="1" x14ac:dyDescent="0.25">
      <c r="A251" s="38">
        <v>246</v>
      </c>
      <c r="B251" s="173"/>
      <c r="C251" s="173"/>
      <c r="D251" s="184"/>
      <c r="E251" s="184"/>
      <c r="F251" s="92" t="str">
        <f t="shared" si="7"/>
        <v/>
      </c>
      <c r="G251" s="92" t="str">
        <f t="shared" si="6"/>
        <v/>
      </c>
      <c r="H251" s="172"/>
    </row>
    <row r="252" spans="1:8" ht="20.100000000000001" customHeight="1" x14ac:dyDescent="0.25">
      <c r="A252" s="38">
        <v>247</v>
      </c>
      <c r="B252" s="173"/>
      <c r="C252" s="173"/>
      <c r="D252" s="184"/>
      <c r="E252" s="184"/>
      <c r="F252" s="92" t="str">
        <f t="shared" si="7"/>
        <v/>
      </c>
      <c r="G252" s="92" t="str">
        <f t="shared" si="6"/>
        <v/>
      </c>
      <c r="H252" s="172"/>
    </row>
    <row r="253" spans="1:8" ht="20.100000000000001" customHeight="1" x14ac:dyDescent="0.25">
      <c r="A253" s="38">
        <v>248</v>
      </c>
      <c r="B253" s="173"/>
      <c r="C253" s="173"/>
      <c r="D253" s="184"/>
      <c r="E253" s="184"/>
      <c r="F253" s="92" t="str">
        <f t="shared" si="7"/>
        <v/>
      </c>
      <c r="G253" s="92" t="str">
        <f t="shared" si="6"/>
        <v/>
      </c>
      <c r="H253" s="172"/>
    </row>
    <row r="254" spans="1:8" ht="20.100000000000001" customHeight="1" x14ac:dyDescent="0.25">
      <c r="A254" s="38">
        <v>249</v>
      </c>
      <c r="B254" s="173"/>
      <c r="C254" s="173"/>
      <c r="D254" s="184"/>
      <c r="E254" s="184"/>
      <c r="F254" s="92" t="str">
        <f t="shared" si="7"/>
        <v/>
      </c>
      <c r="G254" s="92" t="str">
        <f t="shared" si="6"/>
        <v/>
      </c>
      <c r="H254" s="172"/>
    </row>
    <row r="255" spans="1:8" ht="20.100000000000001" customHeight="1" x14ac:dyDescent="0.25">
      <c r="A255" s="38">
        <v>250</v>
      </c>
      <c r="B255" s="173"/>
      <c r="C255" s="173"/>
      <c r="D255" s="184"/>
      <c r="E255" s="184"/>
      <c r="F255" s="92" t="str">
        <f t="shared" si="7"/>
        <v/>
      </c>
      <c r="G255" s="92" t="str">
        <f t="shared" si="6"/>
        <v/>
      </c>
      <c r="H255" s="172"/>
    </row>
    <row r="256" spans="1:8" ht="20.100000000000001" customHeight="1" x14ac:dyDescent="0.25">
      <c r="A256" s="38">
        <v>251</v>
      </c>
      <c r="B256" s="173"/>
      <c r="C256" s="173"/>
      <c r="D256" s="184"/>
      <c r="E256" s="184"/>
      <c r="F256" s="92" t="str">
        <f t="shared" si="7"/>
        <v/>
      </c>
      <c r="G256" s="92" t="str">
        <f t="shared" si="6"/>
        <v/>
      </c>
      <c r="H256" s="172"/>
    </row>
    <row r="257" spans="1:8" ht="20.100000000000001" customHeight="1" x14ac:dyDescent="0.25">
      <c r="A257" s="38">
        <v>252</v>
      </c>
      <c r="B257" s="173"/>
      <c r="C257" s="173"/>
      <c r="D257" s="184"/>
      <c r="E257" s="184"/>
      <c r="F257" s="92" t="str">
        <f t="shared" si="7"/>
        <v/>
      </c>
      <c r="G257" s="92" t="str">
        <f t="shared" si="6"/>
        <v/>
      </c>
      <c r="H257" s="172"/>
    </row>
    <row r="258" spans="1:8" ht="20.100000000000001" customHeight="1" x14ac:dyDescent="0.25">
      <c r="A258" s="38">
        <v>253</v>
      </c>
      <c r="B258" s="173"/>
      <c r="C258" s="173"/>
      <c r="D258" s="184"/>
      <c r="E258" s="184"/>
      <c r="F258" s="92" t="str">
        <f t="shared" si="7"/>
        <v/>
      </c>
      <c r="G258" s="92" t="str">
        <f t="shared" si="6"/>
        <v/>
      </c>
      <c r="H258" s="172"/>
    </row>
    <row r="259" spans="1:8" ht="20.100000000000001" customHeight="1" x14ac:dyDescent="0.25">
      <c r="A259" s="38">
        <v>254</v>
      </c>
      <c r="B259" s="173"/>
      <c r="C259" s="173"/>
      <c r="D259" s="184"/>
      <c r="E259" s="184"/>
      <c r="F259" s="92" t="str">
        <f t="shared" si="7"/>
        <v/>
      </c>
      <c r="G259" s="92" t="str">
        <f t="shared" si="6"/>
        <v/>
      </c>
      <c r="H259" s="172"/>
    </row>
    <row r="260" spans="1:8" ht="20.100000000000001" customHeight="1" x14ac:dyDescent="0.25">
      <c r="A260" s="38">
        <v>255</v>
      </c>
      <c r="B260" s="173"/>
      <c r="C260" s="173"/>
      <c r="D260" s="184"/>
      <c r="E260" s="184"/>
      <c r="F260" s="92" t="str">
        <f t="shared" si="7"/>
        <v/>
      </c>
      <c r="G260" s="92" t="str">
        <f t="shared" si="6"/>
        <v/>
      </c>
      <c r="H260" s="172"/>
    </row>
    <row r="261" spans="1:8" ht="20.100000000000001" customHeight="1" x14ac:dyDescent="0.25">
      <c r="A261" s="38">
        <v>256</v>
      </c>
      <c r="B261" s="173"/>
      <c r="C261" s="173"/>
      <c r="D261" s="184"/>
      <c r="E261" s="184"/>
      <c r="F261" s="92" t="str">
        <f t="shared" si="7"/>
        <v/>
      </c>
      <c r="G261" s="92" t="str">
        <f t="shared" si="6"/>
        <v/>
      </c>
      <c r="H261" s="172"/>
    </row>
    <row r="262" spans="1:8" ht="20.100000000000001" customHeight="1" x14ac:dyDescent="0.25">
      <c r="A262" s="38">
        <v>257</v>
      </c>
      <c r="B262" s="173"/>
      <c r="C262" s="173"/>
      <c r="D262" s="184"/>
      <c r="E262" s="184"/>
      <c r="F262" s="92" t="str">
        <f t="shared" si="7"/>
        <v/>
      </c>
      <c r="G262" s="92" t="str">
        <f t="shared" si="6"/>
        <v/>
      </c>
      <c r="H262" s="172"/>
    </row>
    <row r="263" spans="1:8" ht="20.100000000000001" customHeight="1" x14ac:dyDescent="0.25">
      <c r="A263" s="38">
        <v>258</v>
      </c>
      <c r="B263" s="173"/>
      <c r="C263" s="173"/>
      <c r="D263" s="184"/>
      <c r="E263" s="184"/>
      <c r="F263" s="92" t="str">
        <f t="shared" si="7"/>
        <v/>
      </c>
      <c r="G263" s="92" t="str">
        <f t="shared" ref="G263:G326" si="8">IF(C263="","",IF(AND(C263="Internes",D263&gt;=12),5.19*E263*D263,IF(AND(C263="Internes",D263&lt;12),11.42*E263*D263,IF(AND(C263="Mayotte",D263&gt;=12),12*E263*D263,IF(AND(C263="Mayotte",D263&lt;12),21.53*E263*D263,IF(AND(C263="Hors territoire",D263&gt;=12),23.73*E263*D263,IF(AND(C263="Hors territoire",D263&lt;12),39.97*E263*D263,"")))))))</f>
        <v/>
      </c>
      <c r="H263" s="172"/>
    </row>
    <row r="264" spans="1:8" ht="20.100000000000001" customHeight="1" x14ac:dyDescent="0.25">
      <c r="A264" s="38">
        <v>259</v>
      </c>
      <c r="B264" s="173"/>
      <c r="C264" s="173"/>
      <c r="D264" s="184"/>
      <c r="E264" s="184"/>
      <c r="F264" s="92" t="str">
        <f t="shared" ref="F264:F327" si="9">IF(C264="","",IF(AND(C264="Internes",D264&gt;=12),5.19,IF(AND(C264="Internes",D264&lt;12),11.42,IF(AND(C264="Mayotte",D264&gt;=12),12,IF(AND(C264="Mayotte",D264&lt;12),21.53,IF(AND(C264="Hors territoire",D264&gt;=12),23.73,IF(AND(C264="Hors territoire",D264&lt;12),39.97,"")))))))</f>
        <v/>
      </c>
      <c r="G264" s="92" t="str">
        <f t="shared" si="8"/>
        <v/>
      </c>
      <c r="H264" s="172"/>
    </row>
    <row r="265" spans="1:8" ht="20.100000000000001" customHeight="1" x14ac:dyDescent="0.25">
      <c r="A265" s="38">
        <v>260</v>
      </c>
      <c r="B265" s="173"/>
      <c r="C265" s="173"/>
      <c r="D265" s="184"/>
      <c r="E265" s="184"/>
      <c r="F265" s="92" t="str">
        <f t="shared" si="9"/>
        <v/>
      </c>
      <c r="G265" s="92" t="str">
        <f t="shared" si="8"/>
        <v/>
      </c>
      <c r="H265" s="172"/>
    </row>
    <row r="266" spans="1:8" ht="20.100000000000001" customHeight="1" x14ac:dyDescent="0.25">
      <c r="A266" s="38">
        <v>261</v>
      </c>
      <c r="B266" s="173"/>
      <c r="C266" s="173"/>
      <c r="D266" s="184"/>
      <c r="E266" s="184"/>
      <c r="F266" s="92" t="str">
        <f t="shared" si="9"/>
        <v/>
      </c>
      <c r="G266" s="92" t="str">
        <f t="shared" si="8"/>
        <v/>
      </c>
      <c r="H266" s="172"/>
    </row>
    <row r="267" spans="1:8" ht="20.100000000000001" customHeight="1" x14ac:dyDescent="0.25">
      <c r="A267" s="38">
        <v>262</v>
      </c>
      <c r="B267" s="173"/>
      <c r="C267" s="173"/>
      <c r="D267" s="184"/>
      <c r="E267" s="184"/>
      <c r="F267" s="92" t="str">
        <f t="shared" si="9"/>
        <v/>
      </c>
      <c r="G267" s="92" t="str">
        <f t="shared" si="8"/>
        <v/>
      </c>
      <c r="H267" s="172"/>
    </row>
    <row r="268" spans="1:8" ht="20.100000000000001" customHeight="1" x14ac:dyDescent="0.25">
      <c r="A268" s="38">
        <v>263</v>
      </c>
      <c r="B268" s="173"/>
      <c r="C268" s="173"/>
      <c r="D268" s="184"/>
      <c r="E268" s="184"/>
      <c r="F268" s="92" t="str">
        <f t="shared" si="9"/>
        <v/>
      </c>
      <c r="G268" s="92" t="str">
        <f t="shared" si="8"/>
        <v/>
      </c>
      <c r="H268" s="172"/>
    </row>
    <row r="269" spans="1:8" ht="20.100000000000001" customHeight="1" x14ac:dyDescent="0.25">
      <c r="A269" s="38">
        <v>264</v>
      </c>
      <c r="B269" s="173"/>
      <c r="C269" s="173"/>
      <c r="D269" s="184"/>
      <c r="E269" s="184"/>
      <c r="F269" s="92" t="str">
        <f t="shared" si="9"/>
        <v/>
      </c>
      <c r="G269" s="92" t="str">
        <f t="shared" si="8"/>
        <v/>
      </c>
      <c r="H269" s="172"/>
    </row>
    <row r="270" spans="1:8" ht="20.100000000000001" customHeight="1" x14ac:dyDescent="0.25">
      <c r="A270" s="38">
        <v>265</v>
      </c>
      <c r="B270" s="173"/>
      <c r="C270" s="173"/>
      <c r="D270" s="184"/>
      <c r="E270" s="184"/>
      <c r="F270" s="92" t="str">
        <f t="shared" si="9"/>
        <v/>
      </c>
      <c r="G270" s="92" t="str">
        <f t="shared" si="8"/>
        <v/>
      </c>
      <c r="H270" s="172"/>
    </row>
    <row r="271" spans="1:8" ht="20.100000000000001" customHeight="1" x14ac:dyDescent="0.25">
      <c r="A271" s="38">
        <v>266</v>
      </c>
      <c r="B271" s="173"/>
      <c r="C271" s="173"/>
      <c r="D271" s="184"/>
      <c r="E271" s="184"/>
      <c r="F271" s="92" t="str">
        <f t="shared" si="9"/>
        <v/>
      </c>
      <c r="G271" s="92" t="str">
        <f t="shared" si="8"/>
        <v/>
      </c>
      <c r="H271" s="172"/>
    </row>
    <row r="272" spans="1:8" ht="20.100000000000001" customHeight="1" x14ac:dyDescent="0.25">
      <c r="A272" s="38">
        <v>267</v>
      </c>
      <c r="B272" s="173"/>
      <c r="C272" s="173"/>
      <c r="D272" s="184"/>
      <c r="E272" s="184"/>
      <c r="F272" s="92" t="str">
        <f t="shared" si="9"/>
        <v/>
      </c>
      <c r="G272" s="92" t="str">
        <f t="shared" si="8"/>
        <v/>
      </c>
      <c r="H272" s="172"/>
    </row>
    <row r="273" spans="1:8" ht="20.100000000000001" customHeight="1" x14ac:dyDescent="0.25">
      <c r="A273" s="38">
        <v>268</v>
      </c>
      <c r="B273" s="173"/>
      <c r="C273" s="173"/>
      <c r="D273" s="184"/>
      <c r="E273" s="184"/>
      <c r="F273" s="92" t="str">
        <f t="shared" si="9"/>
        <v/>
      </c>
      <c r="G273" s="92" t="str">
        <f t="shared" si="8"/>
        <v/>
      </c>
      <c r="H273" s="172"/>
    </row>
    <row r="274" spans="1:8" ht="20.100000000000001" customHeight="1" x14ac:dyDescent="0.25">
      <c r="A274" s="38">
        <v>269</v>
      </c>
      <c r="B274" s="173"/>
      <c r="C274" s="173"/>
      <c r="D274" s="184"/>
      <c r="E274" s="184"/>
      <c r="F274" s="92" t="str">
        <f t="shared" si="9"/>
        <v/>
      </c>
      <c r="G274" s="92" t="str">
        <f t="shared" si="8"/>
        <v/>
      </c>
      <c r="H274" s="172"/>
    </row>
    <row r="275" spans="1:8" ht="20.100000000000001" customHeight="1" x14ac:dyDescent="0.25">
      <c r="A275" s="38">
        <v>270</v>
      </c>
      <c r="B275" s="173"/>
      <c r="C275" s="173"/>
      <c r="D275" s="184"/>
      <c r="E275" s="184"/>
      <c r="F275" s="92" t="str">
        <f t="shared" si="9"/>
        <v/>
      </c>
      <c r="G275" s="92" t="str">
        <f t="shared" si="8"/>
        <v/>
      </c>
      <c r="H275" s="172"/>
    </row>
    <row r="276" spans="1:8" ht="20.100000000000001" customHeight="1" x14ac:dyDescent="0.25">
      <c r="A276" s="38">
        <v>271</v>
      </c>
      <c r="B276" s="173"/>
      <c r="C276" s="173"/>
      <c r="D276" s="184"/>
      <c r="E276" s="184"/>
      <c r="F276" s="92" t="str">
        <f t="shared" si="9"/>
        <v/>
      </c>
      <c r="G276" s="92" t="str">
        <f t="shared" si="8"/>
        <v/>
      </c>
      <c r="H276" s="172"/>
    </row>
    <row r="277" spans="1:8" ht="20.100000000000001" customHeight="1" x14ac:dyDescent="0.25">
      <c r="A277" s="38">
        <v>272</v>
      </c>
      <c r="B277" s="173"/>
      <c r="C277" s="173"/>
      <c r="D277" s="184"/>
      <c r="E277" s="184"/>
      <c r="F277" s="92" t="str">
        <f t="shared" si="9"/>
        <v/>
      </c>
      <c r="G277" s="92" t="str">
        <f t="shared" si="8"/>
        <v/>
      </c>
      <c r="H277" s="172"/>
    </row>
    <row r="278" spans="1:8" ht="20.100000000000001" customHeight="1" x14ac:dyDescent="0.25">
      <c r="A278" s="38">
        <v>273</v>
      </c>
      <c r="B278" s="173"/>
      <c r="C278" s="173"/>
      <c r="D278" s="184"/>
      <c r="E278" s="184"/>
      <c r="F278" s="92" t="str">
        <f t="shared" si="9"/>
        <v/>
      </c>
      <c r="G278" s="92" t="str">
        <f t="shared" si="8"/>
        <v/>
      </c>
      <c r="H278" s="172"/>
    </row>
    <row r="279" spans="1:8" ht="20.100000000000001" customHeight="1" x14ac:dyDescent="0.25">
      <c r="A279" s="38">
        <v>274</v>
      </c>
      <c r="B279" s="173"/>
      <c r="C279" s="173"/>
      <c r="D279" s="184"/>
      <c r="E279" s="184"/>
      <c r="F279" s="92" t="str">
        <f t="shared" si="9"/>
        <v/>
      </c>
      <c r="G279" s="92" t="str">
        <f t="shared" si="8"/>
        <v/>
      </c>
      <c r="H279" s="172"/>
    </row>
    <row r="280" spans="1:8" ht="20.100000000000001" customHeight="1" x14ac:dyDescent="0.25">
      <c r="A280" s="38">
        <v>275</v>
      </c>
      <c r="B280" s="173"/>
      <c r="C280" s="173"/>
      <c r="D280" s="184"/>
      <c r="E280" s="184"/>
      <c r="F280" s="92" t="str">
        <f t="shared" si="9"/>
        <v/>
      </c>
      <c r="G280" s="92" t="str">
        <f t="shared" si="8"/>
        <v/>
      </c>
      <c r="H280" s="172"/>
    </row>
    <row r="281" spans="1:8" ht="20.100000000000001" customHeight="1" x14ac:dyDescent="0.25">
      <c r="A281" s="38">
        <v>276</v>
      </c>
      <c r="B281" s="173"/>
      <c r="C281" s="173"/>
      <c r="D281" s="184"/>
      <c r="E281" s="184"/>
      <c r="F281" s="92" t="str">
        <f t="shared" si="9"/>
        <v/>
      </c>
      <c r="G281" s="92" t="str">
        <f t="shared" si="8"/>
        <v/>
      </c>
      <c r="H281" s="172"/>
    </row>
    <row r="282" spans="1:8" ht="20.100000000000001" customHeight="1" x14ac:dyDescent="0.25">
      <c r="A282" s="38">
        <v>277</v>
      </c>
      <c r="B282" s="173"/>
      <c r="C282" s="173"/>
      <c r="D282" s="184"/>
      <c r="E282" s="184"/>
      <c r="F282" s="92" t="str">
        <f t="shared" si="9"/>
        <v/>
      </c>
      <c r="G282" s="92" t="str">
        <f t="shared" si="8"/>
        <v/>
      </c>
      <c r="H282" s="172"/>
    </row>
    <row r="283" spans="1:8" ht="20.100000000000001" customHeight="1" x14ac:dyDescent="0.25">
      <c r="A283" s="38">
        <v>278</v>
      </c>
      <c r="B283" s="173"/>
      <c r="C283" s="173"/>
      <c r="D283" s="184"/>
      <c r="E283" s="184"/>
      <c r="F283" s="92" t="str">
        <f t="shared" si="9"/>
        <v/>
      </c>
      <c r="G283" s="92" t="str">
        <f t="shared" si="8"/>
        <v/>
      </c>
      <c r="H283" s="172"/>
    </row>
    <row r="284" spans="1:8" ht="20.100000000000001" customHeight="1" x14ac:dyDescent="0.25">
      <c r="A284" s="38">
        <v>279</v>
      </c>
      <c r="B284" s="173"/>
      <c r="C284" s="173"/>
      <c r="D284" s="184"/>
      <c r="E284" s="184"/>
      <c r="F284" s="92" t="str">
        <f t="shared" si="9"/>
        <v/>
      </c>
      <c r="G284" s="92" t="str">
        <f t="shared" si="8"/>
        <v/>
      </c>
      <c r="H284" s="172"/>
    </row>
    <row r="285" spans="1:8" ht="20.100000000000001" customHeight="1" x14ac:dyDescent="0.25">
      <c r="A285" s="38">
        <v>280</v>
      </c>
      <c r="B285" s="173"/>
      <c r="C285" s="173"/>
      <c r="D285" s="184"/>
      <c r="E285" s="184"/>
      <c r="F285" s="92" t="str">
        <f t="shared" si="9"/>
        <v/>
      </c>
      <c r="G285" s="92" t="str">
        <f t="shared" si="8"/>
        <v/>
      </c>
      <c r="H285" s="172"/>
    </row>
    <row r="286" spans="1:8" ht="20.100000000000001" customHeight="1" x14ac:dyDescent="0.25">
      <c r="A286" s="38">
        <v>281</v>
      </c>
      <c r="B286" s="173"/>
      <c r="C286" s="173"/>
      <c r="D286" s="184"/>
      <c r="E286" s="184"/>
      <c r="F286" s="92" t="str">
        <f t="shared" si="9"/>
        <v/>
      </c>
      <c r="G286" s="92" t="str">
        <f t="shared" si="8"/>
        <v/>
      </c>
      <c r="H286" s="172"/>
    </row>
    <row r="287" spans="1:8" ht="20.100000000000001" customHeight="1" x14ac:dyDescent="0.25">
      <c r="A287" s="38">
        <v>282</v>
      </c>
      <c r="B287" s="173"/>
      <c r="C287" s="173"/>
      <c r="D287" s="184"/>
      <c r="E287" s="184"/>
      <c r="F287" s="92" t="str">
        <f t="shared" si="9"/>
        <v/>
      </c>
      <c r="G287" s="92" t="str">
        <f t="shared" si="8"/>
        <v/>
      </c>
      <c r="H287" s="172"/>
    </row>
    <row r="288" spans="1:8" ht="20.100000000000001" customHeight="1" x14ac:dyDescent="0.25">
      <c r="A288" s="38">
        <v>283</v>
      </c>
      <c r="B288" s="173"/>
      <c r="C288" s="173"/>
      <c r="D288" s="184"/>
      <c r="E288" s="184"/>
      <c r="F288" s="92" t="str">
        <f t="shared" si="9"/>
        <v/>
      </c>
      <c r="G288" s="92" t="str">
        <f t="shared" si="8"/>
        <v/>
      </c>
      <c r="H288" s="172"/>
    </row>
    <row r="289" spans="1:8" ht="20.100000000000001" customHeight="1" x14ac:dyDescent="0.25">
      <c r="A289" s="38">
        <v>284</v>
      </c>
      <c r="B289" s="173"/>
      <c r="C289" s="173"/>
      <c r="D289" s="184"/>
      <c r="E289" s="184"/>
      <c r="F289" s="92" t="str">
        <f t="shared" si="9"/>
        <v/>
      </c>
      <c r="G289" s="92" t="str">
        <f t="shared" si="8"/>
        <v/>
      </c>
      <c r="H289" s="172"/>
    </row>
    <row r="290" spans="1:8" ht="20.100000000000001" customHeight="1" x14ac:dyDescent="0.25">
      <c r="A290" s="38">
        <v>285</v>
      </c>
      <c r="B290" s="173"/>
      <c r="C290" s="173"/>
      <c r="D290" s="184"/>
      <c r="E290" s="184"/>
      <c r="F290" s="92" t="str">
        <f t="shared" si="9"/>
        <v/>
      </c>
      <c r="G290" s="92" t="str">
        <f t="shared" si="8"/>
        <v/>
      </c>
      <c r="H290" s="172"/>
    </row>
    <row r="291" spans="1:8" ht="20.100000000000001" customHeight="1" x14ac:dyDescent="0.25">
      <c r="A291" s="38">
        <v>286</v>
      </c>
      <c r="B291" s="173"/>
      <c r="C291" s="173"/>
      <c r="D291" s="184"/>
      <c r="E291" s="184"/>
      <c r="F291" s="92" t="str">
        <f t="shared" si="9"/>
        <v/>
      </c>
      <c r="G291" s="92" t="str">
        <f t="shared" si="8"/>
        <v/>
      </c>
      <c r="H291" s="172"/>
    </row>
    <row r="292" spans="1:8" ht="20.100000000000001" customHeight="1" x14ac:dyDescent="0.25">
      <c r="A292" s="38">
        <v>287</v>
      </c>
      <c r="B292" s="173"/>
      <c r="C292" s="173"/>
      <c r="D292" s="184"/>
      <c r="E292" s="184"/>
      <c r="F292" s="92" t="str">
        <f t="shared" si="9"/>
        <v/>
      </c>
      <c r="G292" s="92" t="str">
        <f t="shared" si="8"/>
        <v/>
      </c>
      <c r="H292" s="172"/>
    </row>
    <row r="293" spans="1:8" ht="20.100000000000001" customHeight="1" x14ac:dyDescent="0.25">
      <c r="A293" s="38">
        <v>288</v>
      </c>
      <c r="B293" s="173"/>
      <c r="C293" s="173"/>
      <c r="D293" s="184"/>
      <c r="E293" s="184"/>
      <c r="F293" s="92" t="str">
        <f t="shared" si="9"/>
        <v/>
      </c>
      <c r="G293" s="92" t="str">
        <f t="shared" si="8"/>
        <v/>
      </c>
      <c r="H293" s="172"/>
    </row>
    <row r="294" spans="1:8" ht="20.100000000000001" customHeight="1" x14ac:dyDescent="0.25">
      <c r="A294" s="38">
        <v>289</v>
      </c>
      <c r="B294" s="173"/>
      <c r="C294" s="173"/>
      <c r="D294" s="184"/>
      <c r="E294" s="184"/>
      <c r="F294" s="92" t="str">
        <f t="shared" si="9"/>
        <v/>
      </c>
      <c r="G294" s="92" t="str">
        <f t="shared" si="8"/>
        <v/>
      </c>
      <c r="H294" s="172"/>
    </row>
    <row r="295" spans="1:8" ht="20.100000000000001" customHeight="1" x14ac:dyDescent="0.25">
      <c r="A295" s="38">
        <v>290</v>
      </c>
      <c r="B295" s="173"/>
      <c r="C295" s="173"/>
      <c r="D295" s="184"/>
      <c r="E295" s="184"/>
      <c r="F295" s="92" t="str">
        <f t="shared" si="9"/>
        <v/>
      </c>
      <c r="G295" s="92" t="str">
        <f t="shared" si="8"/>
        <v/>
      </c>
      <c r="H295" s="172"/>
    </row>
    <row r="296" spans="1:8" ht="20.100000000000001" customHeight="1" x14ac:dyDescent="0.25">
      <c r="A296" s="38">
        <v>291</v>
      </c>
      <c r="B296" s="173"/>
      <c r="C296" s="173"/>
      <c r="D296" s="184"/>
      <c r="E296" s="184"/>
      <c r="F296" s="92" t="str">
        <f t="shared" si="9"/>
        <v/>
      </c>
      <c r="G296" s="92" t="str">
        <f t="shared" si="8"/>
        <v/>
      </c>
      <c r="H296" s="172"/>
    </row>
    <row r="297" spans="1:8" ht="20.100000000000001" customHeight="1" x14ac:dyDescent="0.25">
      <c r="A297" s="38">
        <v>292</v>
      </c>
      <c r="B297" s="173"/>
      <c r="C297" s="173"/>
      <c r="D297" s="184"/>
      <c r="E297" s="184"/>
      <c r="F297" s="92" t="str">
        <f t="shared" si="9"/>
        <v/>
      </c>
      <c r="G297" s="92" t="str">
        <f t="shared" si="8"/>
        <v/>
      </c>
      <c r="H297" s="172"/>
    </row>
    <row r="298" spans="1:8" ht="20.100000000000001" customHeight="1" x14ac:dyDescent="0.25">
      <c r="A298" s="38">
        <v>293</v>
      </c>
      <c r="B298" s="173"/>
      <c r="C298" s="173"/>
      <c r="D298" s="184"/>
      <c r="E298" s="184"/>
      <c r="F298" s="92" t="str">
        <f t="shared" si="9"/>
        <v/>
      </c>
      <c r="G298" s="92" t="str">
        <f t="shared" si="8"/>
        <v/>
      </c>
      <c r="H298" s="172"/>
    </row>
    <row r="299" spans="1:8" ht="20.100000000000001" customHeight="1" x14ac:dyDescent="0.25">
      <c r="A299" s="38">
        <v>294</v>
      </c>
      <c r="B299" s="173"/>
      <c r="C299" s="173"/>
      <c r="D299" s="184"/>
      <c r="E299" s="184"/>
      <c r="F299" s="92" t="str">
        <f t="shared" si="9"/>
        <v/>
      </c>
      <c r="G299" s="92" t="str">
        <f t="shared" si="8"/>
        <v/>
      </c>
      <c r="H299" s="172"/>
    </row>
    <row r="300" spans="1:8" ht="20.100000000000001" customHeight="1" x14ac:dyDescent="0.25">
      <c r="A300" s="38">
        <v>295</v>
      </c>
      <c r="B300" s="173"/>
      <c r="C300" s="173"/>
      <c r="D300" s="184"/>
      <c r="E300" s="184"/>
      <c r="F300" s="92" t="str">
        <f t="shared" si="9"/>
        <v/>
      </c>
      <c r="G300" s="92" t="str">
        <f t="shared" si="8"/>
        <v/>
      </c>
      <c r="H300" s="172"/>
    </row>
    <row r="301" spans="1:8" ht="20.100000000000001" customHeight="1" x14ac:dyDescent="0.25">
      <c r="A301" s="38">
        <v>296</v>
      </c>
      <c r="B301" s="173"/>
      <c r="C301" s="173"/>
      <c r="D301" s="184"/>
      <c r="E301" s="184"/>
      <c r="F301" s="92" t="str">
        <f t="shared" si="9"/>
        <v/>
      </c>
      <c r="G301" s="92" t="str">
        <f t="shared" si="8"/>
        <v/>
      </c>
      <c r="H301" s="172"/>
    </row>
    <row r="302" spans="1:8" ht="20.100000000000001" customHeight="1" x14ac:dyDescent="0.25">
      <c r="A302" s="38">
        <v>297</v>
      </c>
      <c r="B302" s="173"/>
      <c r="C302" s="173"/>
      <c r="D302" s="184"/>
      <c r="E302" s="184"/>
      <c r="F302" s="92" t="str">
        <f t="shared" si="9"/>
        <v/>
      </c>
      <c r="G302" s="92" t="str">
        <f t="shared" si="8"/>
        <v/>
      </c>
      <c r="H302" s="172"/>
    </row>
    <row r="303" spans="1:8" ht="20.100000000000001" customHeight="1" x14ac:dyDescent="0.25">
      <c r="A303" s="38">
        <v>298</v>
      </c>
      <c r="B303" s="173"/>
      <c r="C303" s="173"/>
      <c r="D303" s="184"/>
      <c r="E303" s="184"/>
      <c r="F303" s="92" t="str">
        <f t="shared" si="9"/>
        <v/>
      </c>
      <c r="G303" s="92" t="str">
        <f t="shared" si="8"/>
        <v/>
      </c>
      <c r="H303" s="172"/>
    </row>
    <row r="304" spans="1:8" ht="20.100000000000001" customHeight="1" x14ac:dyDescent="0.25">
      <c r="A304" s="38">
        <v>299</v>
      </c>
      <c r="B304" s="173"/>
      <c r="C304" s="173"/>
      <c r="D304" s="184"/>
      <c r="E304" s="184"/>
      <c r="F304" s="92" t="str">
        <f t="shared" si="9"/>
        <v/>
      </c>
      <c r="G304" s="92" t="str">
        <f t="shared" si="8"/>
        <v/>
      </c>
      <c r="H304" s="172"/>
    </row>
    <row r="305" spans="1:8" ht="20.100000000000001" customHeight="1" x14ac:dyDescent="0.25">
      <c r="A305" s="38">
        <v>300</v>
      </c>
      <c r="B305" s="173"/>
      <c r="C305" s="173"/>
      <c r="D305" s="184"/>
      <c r="E305" s="184"/>
      <c r="F305" s="92" t="str">
        <f t="shared" si="9"/>
        <v/>
      </c>
      <c r="G305" s="92" t="str">
        <f t="shared" si="8"/>
        <v/>
      </c>
      <c r="H305" s="172"/>
    </row>
    <row r="306" spans="1:8" ht="20.100000000000001" customHeight="1" x14ac:dyDescent="0.25">
      <c r="A306" s="38">
        <v>301</v>
      </c>
      <c r="B306" s="173"/>
      <c r="C306" s="173"/>
      <c r="D306" s="184"/>
      <c r="E306" s="184"/>
      <c r="F306" s="92" t="str">
        <f t="shared" si="9"/>
        <v/>
      </c>
      <c r="G306" s="92" t="str">
        <f t="shared" si="8"/>
        <v/>
      </c>
      <c r="H306" s="172"/>
    </row>
    <row r="307" spans="1:8" ht="20.100000000000001" customHeight="1" x14ac:dyDescent="0.25">
      <c r="A307" s="38">
        <v>302</v>
      </c>
      <c r="B307" s="173"/>
      <c r="C307" s="173"/>
      <c r="D307" s="184"/>
      <c r="E307" s="184"/>
      <c r="F307" s="92" t="str">
        <f t="shared" si="9"/>
        <v/>
      </c>
      <c r="G307" s="92" t="str">
        <f t="shared" si="8"/>
        <v/>
      </c>
      <c r="H307" s="172"/>
    </row>
    <row r="308" spans="1:8" ht="20.100000000000001" customHeight="1" x14ac:dyDescent="0.25">
      <c r="A308" s="38">
        <v>303</v>
      </c>
      <c r="B308" s="173"/>
      <c r="C308" s="173"/>
      <c r="D308" s="184"/>
      <c r="E308" s="184"/>
      <c r="F308" s="92" t="str">
        <f t="shared" si="9"/>
        <v/>
      </c>
      <c r="G308" s="92" t="str">
        <f t="shared" si="8"/>
        <v/>
      </c>
      <c r="H308" s="172"/>
    </row>
    <row r="309" spans="1:8" ht="20.100000000000001" customHeight="1" x14ac:dyDescent="0.25">
      <c r="A309" s="38">
        <v>304</v>
      </c>
      <c r="B309" s="173"/>
      <c r="C309" s="173"/>
      <c r="D309" s="184"/>
      <c r="E309" s="184"/>
      <c r="F309" s="92" t="str">
        <f t="shared" si="9"/>
        <v/>
      </c>
      <c r="G309" s="92" t="str">
        <f t="shared" si="8"/>
        <v/>
      </c>
      <c r="H309" s="172"/>
    </row>
    <row r="310" spans="1:8" ht="20.100000000000001" customHeight="1" x14ac:dyDescent="0.25">
      <c r="A310" s="38">
        <v>305</v>
      </c>
      <c r="B310" s="173"/>
      <c r="C310" s="173"/>
      <c r="D310" s="184"/>
      <c r="E310" s="184"/>
      <c r="F310" s="92" t="str">
        <f t="shared" si="9"/>
        <v/>
      </c>
      <c r="G310" s="92" t="str">
        <f t="shared" si="8"/>
        <v/>
      </c>
      <c r="H310" s="172"/>
    </row>
    <row r="311" spans="1:8" ht="20.100000000000001" customHeight="1" x14ac:dyDescent="0.25">
      <c r="A311" s="38">
        <v>306</v>
      </c>
      <c r="B311" s="173"/>
      <c r="C311" s="173"/>
      <c r="D311" s="184"/>
      <c r="E311" s="184"/>
      <c r="F311" s="92" t="str">
        <f t="shared" si="9"/>
        <v/>
      </c>
      <c r="G311" s="92" t="str">
        <f t="shared" si="8"/>
        <v/>
      </c>
      <c r="H311" s="172"/>
    </row>
    <row r="312" spans="1:8" ht="20.100000000000001" customHeight="1" x14ac:dyDescent="0.25">
      <c r="A312" s="38">
        <v>307</v>
      </c>
      <c r="B312" s="173"/>
      <c r="C312" s="173"/>
      <c r="D312" s="184"/>
      <c r="E312" s="184"/>
      <c r="F312" s="92" t="str">
        <f t="shared" si="9"/>
        <v/>
      </c>
      <c r="G312" s="92" t="str">
        <f t="shared" si="8"/>
        <v/>
      </c>
      <c r="H312" s="172"/>
    </row>
    <row r="313" spans="1:8" ht="20.100000000000001" customHeight="1" x14ac:dyDescent="0.25">
      <c r="A313" s="38">
        <v>308</v>
      </c>
      <c r="B313" s="173"/>
      <c r="C313" s="173"/>
      <c r="D313" s="184"/>
      <c r="E313" s="184"/>
      <c r="F313" s="92" t="str">
        <f t="shared" si="9"/>
        <v/>
      </c>
      <c r="G313" s="92" t="str">
        <f t="shared" si="8"/>
        <v/>
      </c>
      <c r="H313" s="172"/>
    </row>
    <row r="314" spans="1:8" ht="20.100000000000001" customHeight="1" x14ac:dyDescent="0.25">
      <c r="A314" s="38">
        <v>309</v>
      </c>
      <c r="B314" s="173"/>
      <c r="C314" s="173"/>
      <c r="D314" s="184"/>
      <c r="E314" s="184"/>
      <c r="F314" s="92" t="str">
        <f t="shared" si="9"/>
        <v/>
      </c>
      <c r="G314" s="92" t="str">
        <f t="shared" si="8"/>
        <v/>
      </c>
      <c r="H314" s="172"/>
    </row>
    <row r="315" spans="1:8" ht="20.100000000000001" customHeight="1" x14ac:dyDescent="0.25">
      <c r="A315" s="38">
        <v>310</v>
      </c>
      <c r="B315" s="173"/>
      <c r="C315" s="173"/>
      <c r="D315" s="184"/>
      <c r="E315" s="184"/>
      <c r="F315" s="92" t="str">
        <f t="shared" si="9"/>
        <v/>
      </c>
      <c r="G315" s="92" t="str">
        <f t="shared" si="8"/>
        <v/>
      </c>
      <c r="H315" s="172"/>
    </row>
    <row r="316" spans="1:8" ht="20.100000000000001" customHeight="1" x14ac:dyDescent="0.25">
      <c r="A316" s="38">
        <v>311</v>
      </c>
      <c r="B316" s="173"/>
      <c r="C316" s="173"/>
      <c r="D316" s="184"/>
      <c r="E316" s="184"/>
      <c r="F316" s="92" t="str">
        <f t="shared" si="9"/>
        <v/>
      </c>
      <c r="G316" s="92" t="str">
        <f t="shared" si="8"/>
        <v/>
      </c>
      <c r="H316" s="172"/>
    </row>
    <row r="317" spans="1:8" ht="20.100000000000001" customHeight="1" x14ac:dyDescent="0.25">
      <c r="A317" s="38">
        <v>312</v>
      </c>
      <c r="B317" s="173"/>
      <c r="C317" s="173"/>
      <c r="D317" s="184"/>
      <c r="E317" s="184"/>
      <c r="F317" s="92" t="str">
        <f t="shared" si="9"/>
        <v/>
      </c>
      <c r="G317" s="92" t="str">
        <f t="shared" si="8"/>
        <v/>
      </c>
      <c r="H317" s="172"/>
    </row>
    <row r="318" spans="1:8" ht="20.100000000000001" customHeight="1" x14ac:dyDescent="0.25">
      <c r="A318" s="38">
        <v>313</v>
      </c>
      <c r="B318" s="173"/>
      <c r="C318" s="173"/>
      <c r="D318" s="184"/>
      <c r="E318" s="184"/>
      <c r="F318" s="92" t="str">
        <f t="shared" si="9"/>
        <v/>
      </c>
      <c r="G318" s="92" t="str">
        <f t="shared" si="8"/>
        <v/>
      </c>
      <c r="H318" s="172"/>
    </row>
    <row r="319" spans="1:8" ht="20.100000000000001" customHeight="1" x14ac:dyDescent="0.25">
      <c r="A319" s="38">
        <v>314</v>
      </c>
      <c r="B319" s="173"/>
      <c r="C319" s="173"/>
      <c r="D319" s="184"/>
      <c r="E319" s="184"/>
      <c r="F319" s="92" t="str">
        <f t="shared" si="9"/>
        <v/>
      </c>
      <c r="G319" s="92" t="str">
        <f t="shared" si="8"/>
        <v/>
      </c>
      <c r="H319" s="172"/>
    </row>
    <row r="320" spans="1:8" ht="20.100000000000001" customHeight="1" x14ac:dyDescent="0.25">
      <c r="A320" s="38">
        <v>315</v>
      </c>
      <c r="B320" s="173"/>
      <c r="C320" s="173"/>
      <c r="D320" s="184"/>
      <c r="E320" s="184"/>
      <c r="F320" s="92" t="str">
        <f t="shared" si="9"/>
        <v/>
      </c>
      <c r="G320" s="92" t="str">
        <f t="shared" si="8"/>
        <v/>
      </c>
      <c r="H320" s="172"/>
    </row>
    <row r="321" spans="1:8" ht="20.100000000000001" customHeight="1" x14ac:dyDescent="0.25">
      <c r="A321" s="38">
        <v>316</v>
      </c>
      <c r="B321" s="173"/>
      <c r="C321" s="173"/>
      <c r="D321" s="184"/>
      <c r="E321" s="184"/>
      <c r="F321" s="92" t="str">
        <f t="shared" si="9"/>
        <v/>
      </c>
      <c r="G321" s="92" t="str">
        <f t="shared" si="8"/>
        <v/>
      </c>
      <c r="H321" s="172"/>
    </row>
    <row r="322" spans="1:8" ht="20.100000000000001" customHeight="1" x14ac:dyDescent="0.25">
      <c r="A322" s="38">
        <v>317</v>
      </c>
      <c r="B322" s="173"/>
      <c r="C322" s="173"/>
      <c r="D322" s="184"/>
      <c r="E322" s="184"/>
      <c r="F322" s="92" t="str">
        <f t="shared" si="9"/>
        <v/>
      </c>
      <c r="G322" s="92" t="str">
        <f t="shared" si="8"/>
        <v/>
      </c>
      <c r="H322" s="172"/>
    </row>
    <row r="323" spans="1:8" ht="20.100000000000001" customHeight="1" x14ac:dyDescent="0.25">
      <c r="A323" s="38">
        <v>318</v>
      </c>
      <c r="B323" s="173"/>
      <c r="C323" s="173"/>
      <c r="D323" s="184"/>
      <c r="E323" s="184"/>
      <c r="F323" s="92" t="str">
        <f t="shared" si="9"/>
        <v/>
      </c>
      <c r="G323" s="92" t="str">
        <f t="shared" si="8"/>
        <v/>
      </c>
      <c r="H323" s="172"/>
    </row>
    <row r="324" spans="1:8" ht="20.100000000000001" customHeight="1" x14ac:dyDescent="0.25">
      <c r="A324" s="38">
        <v>319</v>
      </c>
      <c r="B324" s="173"/>
      <c r="C324" s="173"/>
      <c r="D324" s="184"/>
      <c r="E324" s="184"/>
      <c r="F324" s="92" t="str">
        <f t="shared" si="9"/>
        <v/>
      </c>
      <c r="G324" s="92" t="str">
        <f t="shared" si="8"/>
        <v/>
      </c>
      <c r="H324" s="172"/>
    </row>
    <row r="325" spans="1:8" ht="20.100000000000001" customHeight="1" x14ac:dyDescent="0.25">
      <c r="A325" s="38">
        <v>320</v>
      </c>
      <c r="B325" s="173"/>
      <c r="C325" s="173"/>
      <c r="D325" s="184"/>
      <c r="E325" s="184"/>
      <c r="F325" s="92" t="str">
        <f t="shared" si="9"/>
        <v/>
      </c>
      <c r="G325" s="92" t="str">
        <f t="shared" si="8"/>
        <v/>
      </c>
      <c r="H325" s="172"/>
    </row>
    <row r="326" spans="1:8" ht="20.100000000000001" customHeight="1" x14ac:dyDescent="0.25">
      <c r="A326" s="38">
        <v>321</v>
      </c>
      <c r="B326" s="173"/>
      <c r="C326" s="173"/>
      <c r="D326" s="184"/>
      <c r="E326" s="184"/>
      <c r="F326" s="92" t="str">
        <f t="shared" si="9"/>
        <v/>
      </c>
      <c r="G326" s="92" t="str">
        <f t="shared" si="8"/>
        <v/>
      </c>
      <c r="H326" s="172"/>
    </row>
    <row r="327" spans="1:8" ht="20.100000000000001" customHeight="1" x14ac:dyDescent="0.25">
      <c r="A327" s="38">
        <v>322</v>
      </c>
      <c r="B327" s="173"/>
      <c r="C327" s="173"/>
      <c r="D327" s="184"/>
      <c r="E327" s="184"/>
      <c r="F327" s="92" t="str">
        <f t="shared" si="9"/>
        <v/>
      </c>
      <c r="G327" s="92" t="str">
        <f t="shared" ref="G327:G390" si="10">IF(C327="","",IF(AND(C327="Internes",D327&gt;=12),5.19*E327*D327,IF(AND(C327="Internes",D327&lt;12),11.42*E327*D327,IF(AND(C327="Mayotte",D327&gt;=12),12*E327*D327,IF(AND(C327="Mayotte",D327&lt;12),21.53*E327*D327,IF(AND(C327="Hors territoire",D327&gt;=12),23.73*E327*D327,IF(AND(C327="Hors territoire",D327&lt;12),39.97*E327*D327,"")))))))</f>
        <v/>
      </c>
      <c r="H327" s="172"/>
    </row>
    <row r="328" spans="1:8" ht="20.100000000000001" customHeight="1" x14ac:dyDescent="0.25">
      <c r="A328" s="38">
        <v>323</v>
      </c>
      <c r="B328" s="173"/>
      <c r="C328" s="173"/>
      <c r="D328" s="184"/>
      <c r="E328" s="184"/>
      <c r="F328" s="92" t="str">
        <f t="shared" ref="F328:F391" si="11">IF(C328="","",IF(AND(C328="Internes",D328&gt;=12),5.19,IF(AND(C328="Internes",D328&lt;12),11.42,IF(AND(C328="Mayotte",D328&gt;=12),12,IF(AND(C328="Mayotte",D328&lt;12),21.53,IF(AND(C328="Hors territoire",D328&gt;=12),23.73,IF(AND(C328="Hors territoire",D328&lt;12),39.97,"")))))))</f>
        <v/>
      </c>
      <c r="G328" s="92" t="str">
        <f t="shared" si="10"/>
        <v/>
      </c>
      <c r="H328" s="172"/>
    </row>
    <row r="329" spans="1:8" ht="20.100000000000001" customHeight="1" x14ac:dyDescent="0.25">
      <c r="A329" s="38">
        <v>324</v>
      </c>
      <c r="B329" s="173"/>
      <c r="C329" s="173"/>
      <c r="D329" s="184"/>
      <c r="E329" s="184"/>
      <c r="F329" s="92" t="str">
        <f t="shared" si="11"/>
        <v/>
      </c>
      <c r="G329" s="92" t="str">
        <f t="shared" si="10"/>
        <v/>
      </c>
      <c r="H329" s="172"/>
    </row>
    <row r="330" spans="1:8" ht="20.100000000000001" customHeight="1" x14ac:dyDescent="0.25">
      <c r="A330" s="38">
        <v>325</v>
      </c>
      <c r="B330" s="173"/>
      <c r="C330" s="173"/>
      <c r="D330" s="184"/>
      <c r="E330" s="184"/>
      <c r="F330" s="92" t="str">
        <f t="shared" si="11"/>
        <v/>
      </c>
      <c r="G330" s="92" t="str">
        <f t="shared" si="10"/>
        <v/>
      </c>
      <c r="H330" s="172"/>
    </row>
    <row r="331" spans="1:8" ht="20.100000000000001" customHeight="1" x14ac:dyDescent="0.25">
      <c r="A331" s="38">
        <v>326</v>
      </c>
      <c r="B331" s="173"/>
      <c r="C331" s="173"/>
      <c r="D331" s="184"/>
      <c r="E331" s="184"/>
      <c r="F331" s="92" t="str">
        <f t="shared" si="11"/>
        <v/>
      </c>
      <c r="G331" s="92" t="str">
        <f t="shared" si="10"/>
        <v/>
      </c>
      <c r="H331" s="172"/>
    </row>
    <row r="332" spans="1:8" ht="20.100000000000001" customHeight="1" x14ac:dyDescent="0.25">
      <c r="A332" s="38">
        <v>327</v>
      </c>
      <c r="B332" s="173"/>
      <c r="C332" s="173"/>
      <c r="D332" s="184"/>
      <c r="E332" s="184"/>
      <c r="F332" s="92" t="str">
        <f t="shared" si="11"/>
        <v/>
      </c>
      <c r="G332" s="92" t="str">
        <f t="shared" si="10"/>
        <v/>
      </c>
      <c r="H332" s="172"/>
    </row>
    <row r="333" spans="1:8" ht="20.100000000000001" customHeight="1" x14ac:dyDescent="0.25">
      <c r="A333" s="38">
        <v>328</v>
      </c>
      <c r="B333" s="173"/>
      <c r="C333" s="173"/>
      <c r="D333" s="184"/>
      <c r="E333" s="184"/>
      <c r="F333" s="92" t="str">
        <f t="shared" si="11"/>
        <v/>
      </c>
      <c r="G333" s="92" t="str">
        <f t="shared" si="10"/>
        <v/>
      </c>
      <c r="H333" s="172"/>
    </row>
    <row r="334" spans="1:8" ht="20.100000000000001" customHeight="1" x14ac:dyDescent="0.25">
      <c r="A334" s="38">
        <v>329</v>
      </c>
      <c r="B334" s="173"/>
      <c r="C334" s="173"/>
      <c r="D334" s="184"/>
      <c r="E334" s="184"/>
      <c r="F334" s="92" t="str">
        <f t="shared" si="11"/>
        <v/>
      </c>
      <c r="G334" s="92" t="str">
        <f t="shared" si="10"/>
        <v/>
      </c>
      <c r="H334" s="172"/>
    </row>
    <row r="335" spans="1:8" ht="20.100000000000001" customHeight="1" x14ac:dyDescent="0.25">
      <c r="A335" s="38">
        <v>330</v>
      </c>
      <c r="B335" s="173"/>
      <c r="C335" s="173"/>
      <c r="D335" s="184"/>
      <c r="E335" s="184"/>
      <c r="F335" s="92" t="str">
        <f t="shared" si="11"/>
        <v/>
      </c>
      <c r="G335" s="92" t="str">
        <f t="shared" si="10"/>
        <v/>
      </c>
      <c r="H335" s="172"/>
    </row>
    <row r="336" spans="1:8" ht="20.100000000000001" customHeight="1" x14ac:dyDescent="0.25">
      <c r="A336" s="38">
        <v>331</v>
      </c>
      <c r="B336" s="173"/>
      <c r="C336" s="173"/>
      <c r="D336" s="184"/>
      <c r="E336" s="184"/>
      <c r="F336" s="92" t="str">
        <f t="shared" si="11"/>
        <v/>
      </c>
      <c r="G336" s="92" t="str">
        <f t="shared" si="10"/>
        <v/>
      </c>
      <c r="H336" s="172"/>
    </row>
    <row r="337" spans="1:8" ht="20.100000000000001" customHeight="1" x14ac:dyDescent="0.25">
      <c r="A337" s="38">
        <v>332</v>
      </c>
      <c r="B337" s="173"/>
      <c r="C337" s="173"/>
      <c r="D337" s="184"/>
      <c r="E337" s="184"/>
      <c r="F337" s="92" t="str">
        <f t="shared" si="11"/>
        <v/>
      </c>
      <c r="G337" s="92" t="str">
        <f t="shared" si="10"/>
        <v/>
      </c>
      <c r="H337" s="172"/>
    </row>
    <row r="338" spans="1:8" ht="20.100000000000001" customHeight="1" x14ac:dyDescent="0.25">
      <c r="A338" s="38">
        <v>333</v>
      </c>
      <c r="B338" s="173"/>
      <c r="C338" s="173"/>
      <c r="D338" s="184"/>
      <c r="E338" s="184"/>
      <c r="F338" s="92" t="str">
        <f t="shared" si="11"/>
        <v/>
      </c>
      <c r="G338" s="92" t="str">
        <f t="shared" si="10"/>
        <v/>
      </c>
      <c r="H338" s="172"/>
    </row>
    <row r="339" spans="1:8" ht="20.100000000000001" customHeight="1" x14ac:dyDescent="0.25">
      <c r="A339" s="38">
        <v>334</v>
      </c>
      <c r="B339" s="173"/>
      <c r="C339" s="173"/>
      <c r="D339" s="184"/>
      <c r="E339" s="184"/>
      <c r="F339" s="92" t="str">
        <f t="shared" si="11"/>
        <v/>
      </c>
      <c r="G339" s="92" t="str">
        <f t="shared" si="10"/>
        <v/>
      </c>
      <c r="H339" s="172"/>
    </row>
    <row r="340" spans="1:8" ht="20.100000000000001" customHeight="1" x14ac:dyDescent="0.25">
      <c r="A340" s="38">
        <v>335</v>
      </c>
      <c r="B340" s="173"/>
      <c r="C340" s="173"/>
      <c r="D340" s="184"/>
      <c r="E340" s="184"/>
      <c r="F340" s="92" t="str">
        <f t="shared" si="11"/>
        <v/>
      </c>
      <c r="G340" s="92" t="str">
        <f t="shared" si="10"/>
        <v/>
      </c>
      <c r="H340" s="172"/>
    </row>
    <row r="341" spans="1:8" ht="20.100000000000001" customHeight="1" x14ac:dyDescent="0.25">
      <c r="A341" s="38">
        <v>336</v>
      </c>
      <c r="B341" s="173"/>
      <c r="C341" s="173"/>
      <c r="D341" s="184"/>
      <c r="E341" s="184"/>
      <c r="F341" s="92" t="str">
        <f t="shared" si="11"/>
        <v/>
      </c>
      <c r="G341" s="92" t="str">
        <f t="shared" si="10"/>
        <v/>
      </c>
      <c r="H341" s="172"/>
    </row>
    <row r="342" spans="1:8" ht="20.100000000000001" customHeight="1" x14ac:dyDescent="0.25">
      <c r="A342" s="38">
        <v>337</v>
      </c>
      <c r="B342" s="173"/>
      <c r="C342" s="173"/>
      <c r="D342" s="184"/>
      <c r="E342" s="184"/>
      <c r="F342" s="92" t="str">
        <f t="shared" si="11"/>
        <v/>
      </c>
      <c r="G342" s="92" t="str">
        <f t="shared" si="10"/>
        <v/>
      </c>
      <c r="H342" s="172"/>
    </row>
    <row r="343" spans="1:8" ht="20.100000000000001" customHeight="1" x14ac:dyDescent="0.25">
      <c r="A343" s="38">
        <v>338</v>
      </c>
      <c r="B343" s="173"/>
      <c r="C343" s="173"/>
      <c r="D343" s="184"/>
      <c r="E343" s="184"/>
      <c r="F343" s="92" t="str">
        <f t="shared" si="11"/>
        <v/>
      </c>
      <c r="G343" s="92" t="str">
        <f t="shared" si="10"/>
        <v/>
      </c>
      <c r="H343" s="172"/>
    </row>
    <row r="344" spans="1:8" ht="20.100000000000001" customHeight="1" x14ac:dyDescent="0.25">
      <c r="A344" s="38">
        <v>339</v>
      </c>
      <c r="B344" s="173"/>
      <c r="C344" s="173"/>
      <c r="D344" s="184"/>
      <c r="E344" s="184"/>
      <c r="F344" s="92" t="str">
        <f t="shared" si="11"/>
        <v/>
      </c>
      <c r="G344" s="92" t="str">
        <f t="shared" si="10"/>
        <v/>
      </c>
      <c r="H344" s="172"/>
    </row>
    <row r="345" spans="1:8" ht="20.100000000000001" customHeight="1" x14ac:dyDescent="0.25">
      <c r="A345" s="38">
        <v>340</v>
      </c>
      <c r="B345" s="173"/>
      <c r="C345" s="173"/>
      <c r="D345" s="184"/>
      <c r="E345" s="184"/>
      <c r="F345" s="92" t="str">
        <f t="shared" si="11"/>
        <v/>
      </c>
      <c r="G345" s="92" t="str">
        <f t="shared" si="10"/>
        <v/>
      </c>
      <c r="H345" s="172"/>
    </row>
    <row r="346" spans="1:8" ht="20.100000000000001" customHeight="1" x14ac:dyDescent="0.25">
      <c r="A346" s="38">
        <v>341</v>
      </c>
      <c r="B346" s="173"/>
      <c r="C346" s="173"/>
      <c r="D346" s="184"/>
      <c r="E346" s="184"/>
      <c r="F346" s="92" t="str">
        <f t="shared" si="11"/>
        <v/>
      </c>
      <c r="G346" s="92" t="str">
        <f t="shared" si="10"/>
        <v/>
      </c>
      <c r="H346" s="172"/>
    </row>
    <row r="347" spans="1:8" ht="20.100000000000001" customHeight="1" x14ac:dyDescent="0.25">
      <c r="A347" s="38">
        <v>342</v>
      </c>
      <c r="B347" s="173"/>
      <c r="C347" s="173"/>
      <c r="D347" s="184"/>
      <c r="E347" s="184"/>
      <c r="F347" s="92" t="str">
        <f t="shared" si="11"/>
        <v/>
      </c>
      <c r="G347" s="92" t="str">
        <f t="shared" si="10"/>
        <v/>
      </c>
      <c r="H347" s="172"/>
    </row>
    <row r="348" spans="1:8" ht="20.100000000000001" customHeight="1" x14ac:dyDescent="0.25">
      <c r="A348" s="38">
        <v>343</v>
      </c>
      <c r="B348" s="173"/>
      <c r="C348" s="173"/>
      <c r="D348" s="184"/>
      <c r="E348" s="184"/>
      <c r="F348" s="92" t="str">
        <f t="shared" si="11"/>
        <v/>
      </c>
      <c r="G348" s="92" t="str">
        <f t="shared" si="10"/>
        <v/>
      </c>
      <c r="H348" s="172"/>
    </row>
    <row r="349" spans="1:8" ht="20.100000000000001" customHeight="1" x14ac:dyDescent="0.25">
      <c r="A349" s="38">
        <v>344</v>
      </c>
      <c r="B349" s="173"/>
      <c r="C349" s="173"/>
      <c r="D349" s="184"/>
      <c r="E349" s="184"/>
      <c r="F349" s="92" t="str">
        <f t="shared" si="11"/>
        <v/>
      </c>
      <c r="G349" s="92" t="str">
        <f t="shared" si="10"/>
        <v/>
      </c>
      <c r="H349" s="172"/>
    </row>
    <row r="350" spans="1:8" ht="20.100000000000001" customHeight="1" x14ac:dyDescent="0.25">
      <c r="A350" s="38">
        <v>345</v>
      </c>
      <c r="B350" s="173"/>
      <c r="C350" s="173"/>
      <c r="D350" s="184"/>
      <c r="E350" s="184"/>
      <c r="F350" s="92" t="str">
        <f t="shared" si="11"/>
        <v/>
      </c>
      <c r="G350" s="92" t="str">
        <f t="shared" si="10"/>
        <v/>
      </c>
      <c r="H350" s="172"/>
    </row>
    <row r="351" spans="1:8" ht="20.100000000000001" customHeight="1" x14ac:dyDescent="0.25">
      <c r="A351" s="38">
        <v>346</v>
      </c>
      <c r="B351" s="173"/>
      <c r="C351" s="173"/>
      <c r="D351" s="184"/>
      <c r="E351" s="184"/>
      <c r="F351" s="92" t="str">
        <f t="shared" si="11"/>
        <v/>
      </c>
      <c r="G351" s="92" t="str">
        <f t="shared" si="10"/>
        <v/>
      </c>
      <c r="H351" s="172"/>
    </row>
    <row r="352" spans="1:8" ht="20.100000000000001" customHeight="1" x14ac:dyDescent="0.25">
      <c r="A352" s="38">
        <v>347</v>
      </c>
      <c r="B352" s="173"/>
      <c r="C352" s="173"/>
      <c r="D352" s="184"/>
      <c r="E352" s="184"/>
      <c r="F352" s="92" t="str">
        <f t="shared" si="11"/>
        <v/>
      </c>
      <c r="G352" s="92" t="str">
        <f t="shared" si="10"/>
        <v/>
      </c>
      <c r="H352" s="172"/>
    </row>
    <row r="353" spans="1:8" ht="20.100000000000001" customHeight="1" x14ac:dyDescent="0.25">
      <c r="A353" s="38">
        <v>348</v>
      </c>
      <c r="B353" s="173"/>
      <c r="C353" s="173"/>
      <c r="D353" s="184"/>
      <c r="E353" s="184"/>
      <c r="F353" s="92" t="str">
        <f t="shared" si="11"/>
        <v/>
      </c>
      <c r="G353" s="92" t="str">
        <f t="shared" si="10"/>
        <v/>
      </c>
      <c r="H353" s="172"/>
    </row>
    <row r="354" spans="1:8" ht="20.100000000000001" customHeight="1" x14ac:dyDescent="0.25">
      <c r="A354" s="38">
        <v>349</v>
      </c>
      <c r="B354" s="173"/>
      <c r="C354" s="173"/>
      <c r="D354" s="184"/>
      <c r="E354" s="184"/>
      <c r="F354" s="92" t="str">
        <f t="shared" si="11"/>
        <v/>
      </c>
      <c r="G354" s="92" t="str">
        <f t="shared" si="10"/>
        <v/>
      </c>
      <c r="H354" s="172"/>
    </row>
    <row r="355" spans="1:8" ht="20.100000000000001" customHeight="1" x14ac:dyDescent="0.25">
      <c r="A355" s="38">
        <v>350</v>
      </c>
      <c r="B355" s="173"/>
      <c r="C355" s="173"/>
      <c r="D355" s="184"/>
      <c r="E355" s="184"/>
      <c r="F355" s="92" t="str">
        <f t="shared" si="11"/>
        <v/>
      </c>
      <c r="G355" s="92" t="str">
        <f t="shared" si="10"/>
        <v/>
      </c>
      <c r="H355" s="172"/>
    </row>
    <row r="356" spans="1:8" ht="20.100000000000001" customHeight="1" x14ac:dyDescent="0.25">
      <c r="A356" s="38">
        <v>351</v>
      </c>
      <c r="B356" s="173"/>
      <c r="C356" s="173"/>
      <c r="D356" s="184"/>
      <c r="E356" s="184"/>
      <c r="F356" s="92" t="str">
        <f t="shared" si="11"/>
        <v/>
      </c>
      <c r="G356" s="92" t="str">
        <f t="shared" si="10"/>
        <v/>
      </c>
      <c r="H356" s="172"/>
    </row>
    <row r="357" spans="1:8" ht="20.100000000000001" customHeight="1" x14ac:dyDescent="0.25">
      <c r="A357" s="38">
        <v>352</v>
      </c>
      <c r="B357" s="173"/>
      <c r="C357" s="173"/>
      <c r="D357" s="184"/>
      <c r="E357" s="184"/>
      <c r="F357" s="92" t="str">
        <f t="shared" si="11"/>
        <v/>
      </c>
      <c r="G357" s="92" t="str">
        <f t="shared" si="10"/>
        <v/>
      </c>
      <c r="H357" s="172"/>
    </row>
    <row r="358" spans="1:8" ht="20.100000000000001" customHeight="1" x14ac:dyDescent="0.25">
      <c r="A358" s="38">
        <v>353</v>
      </c>
      <c r="B358" s="173"/>
      <c r="C358" s="173"/>
      <c r="D358" s="184"/>
      <c r="E358" s="184"/>
      <c r="F358" s="92" t="str">
        <f t="shared" si="11"/>
        <v/>
      </c>
      <c r="G358" s="92" t="str">
        <f t="shared" si="10"/>
        <v/>
      </c>
      <c r="H358" s="172"/>
    </row>
    <row r="359" spans="1:8" ht="20.100000000000001" customHeight="1" x14ac:dyDescent="0.25">
      <c r="A359" s="38">
        <v>354</v>
      </c>
      <c r="B359" s="173"/>
      <c r="C359" s="173"/>
      <c r="D359" s="184"/>
      <c r="E359" s="184"/>
      <c r="F359" s="92" t="str">
        <f t="shared" si="11"/>
        <v/>
      </c>
      <c r="G359" s="92" t="str">
        <f t="shared" si="10"/>
        <v/>
      </c>
      <c r="H359" s="172"/>
    </row>
    <row r="360" spans="1:8" ht="20.100000000000001" customHeight="1" x14ac:dyDescent="0.25">
      <c r="A360" s="38">
        <v>355</v>
      </c>
      <c r="B360" s="173"/>
      <c r="C360" s="173"/>
      <c r="D360" s="184"/>
      <c r="E360" s="184"/>
      <c r="F360" s="92" t="str">
        <f t="shared" si="11"/>
        <v/>
      </c>
      <c r="G360" s="92" t="str">
        <f t="shared" si="10"/>
        <v/>
      </c>
      <c r="H360" s="172"/>
    </row>
    <row r="361" spans="1:8" ht="20.100000000000001" customHeight="1" x14ac:dyDescent="0.25">
      <c r="A361" s="38">
        <v>356</v>
      </c>
      <c r="B361" s="173"/>
      <c r="C361" s="173"/>
      <c r="D361" s="184"/>
      <c r="E361" s="184"/>
      <c r="F361" s="92" t="str">
        <f t="shared" si="11"/>
        <v/>
      </c>
      <c r="G361" s="92" t="str">
        <f t="shared" si="10"/>
        <v/>
      </c>
      <c r="H361" s="172"/>
    </row>
    <row r="362" spans="1:8" ht="20.100000000000001" customHeight="1" x14ac:dyDescent="0.25">
      <c r="A362" s="38">
        <v>357</v>
      </c>
      <c r="B362" s="173"/>
      <c r="C362" s="173"/>
      <c r="D362" s="184"/>
      <c r="E362" s="184"/>
      <c r="F362" s="92" t="str">
        <f t="shared" si="11"/>
        <v/>
      </c>
      <c r="G362" s="92" t="str">
        <f t="shared" si="10"/>
        <v/>
      </c>
      <c r="H362" s="172"/>
    </row>
    <row r="363" spans="1:8" ht="20.100000000000001" customHeight="1" x14ac:dyDescent="0.25">
      <c r="A363" s="38">
        <v>358</v>
      </c>
      <c r="B363" s="173"/>
      <c r="C363" s="173"/>
      <c r="D363" s="184"/>
      <c r="E363" s="184"/>
      <c r="F363" s="92" t="str">
        <f t="shared" si="11"/>
        <v/>
      </c>
      <c r="G363" s="92" t="str">
        <f t="shared" si="10"/>
        <v/>
      </c>
      <c r="H363" s="172"/>
    </row>
    <row r="364" spans="1:8" ht="20.100000000000001" customHeight="1" x14ac:dyDescent="0.25">
      <c r="A364" s="38">
        <v>359</v>
      </c>
      <c r="B364" s="173"/>
      <c r="C364" s="173"/>
      <c r="D364" s="184"/>
      <c r="E364" s="184"/>
      <c r="F364" s="92" t="str">
        <f t="shared" si="11"/>
        <v/>
      </c>
      <c r="G364" s="92" t="str">
        <f t="shared" si="10"/>
        <v/>
      </c>
      <c r="H364" s="172"/>
    </row>
    <row r="365" spans="1:8" ht="20.100000000000001" customHeight="1" x14ac:dyDescent="0.25">
      <c r="A365" s="38">
        <v>360</v>
      </c>
      <c r="B365" s="173"/>
      <c r="C365" s="173"/>
      <c r="D365" s="184"/>
      <c r="E365" s="184"/>
      <c r="F365" s="92" t="str">
        <f t="shared" si="11"/>
        <v/>
      </c>
      <c r="G365" s="92" t="str">
        <f t="shared" si="10"/>
        <v/>
      </c>
      <c r="H365" s="172"/>
    </row>
    <row r="366" spans="1:8" ht="20.100000000000001" customHeight="1" x14ac:dyDescent="0.25">
      <c r="A366" s="38">
        <v>361</v>
      </c>
      <c r="B366" s="173"/>
      <c r="C366" s="173"/>
      <c r="D366" s="184"/>
      <c r="E366" s="184"/>
      <c r="F366" s="92" t="str">
        <f t="shared" si="11"/>
        <v/>
      </c>
      <c r="G366" s="92" t="str">
        <f t="shared" si="10"/>
        <v/>
      </c>
      <c r="H366" s="172"/>
    </row>
    <row r="367" spans="1:8" ht="20.100000000000001" customHeight="1" x14ac:dyDescent="0.25">
      <c r="A367" s="38">
        <v>362</v>
      </c>
      <c r="B367" s="173"/>
      <c r="C367" s="173"/>
      <c r="D367" s="184"/>
      <c r="E367" s="184"/>
      <c r="F367" s="92" t="str">
        <f t="shared" si="11"/>
        <v/>
      </c>
      <c r="G367" s="92" t="str">
        <f t="shared" si="10"/>
        <v/>
      </c>
      <c r="H367" s="172"/>
    </row>
    <row r="368" spans="1:8" ht="20.100000000000001" customHeight="1" x14ac:dyDescent="0.25">
      <c r="A368" s="38">
        <v>363</v>
      </c>
      <c r="B368" s="173"/>
      <c r="C368" s="173"/>
      <c r="D368" s="184"/>
      <c r="E368" s="184"/>
      <c r="F368" s="92" t="str">
        <f t="shared" si="11"/>
        <v/>
      </c>
      <c r="G368" s="92" t="str">
        <f t="shared" si="10"/>
        <v/>
      </c>
      <c r="H368" s="172"/>
    </row>
    <row r="369" spans="1:8" ht="20.100000000000001" customHeight="1" x14ac:dyDescent="0.25">
      <c r="A369" s="38">
        <v>364</v>
      </c>
      <c r="B369" s="173"/>
      <c r="C369" s="173"/>
      <c r="D369" s="184"/>
      <c r="E369" s="184"/>
      <c r="F369" s="92" t="str">
        <f t="shared" si="11"/>
        <v/>
      </c>
      <c r="G369" s="92" t="str">
        <f t="shared" si="10"/>
        <v/>
      </c>
      <c r="H369" s="172"/>
    </row>
    <row r="370" spans="1:8" ht="20.100000000000001" customHeight="1" x14ac:dyDescent="0.25">
      <c r="A370" s="38">
        <v>365</v>
      </c>
      <c r="B370" s="173"/>
      <c r="C370" s="173"/>
      <c r="D370" s="184"/>
      <c r="E370" s="184"/>
      <c r="F370" s="92" t="str">
        <f t="shared" si="11"/>
        <v/>
      </c>
      <c r="G370" s="92" t="str">
        <f t="shared" si="10"/>
        <v/>
      </c>
      <c r="H370" s="172"/>
    </row>
    <row r="371" spans="1:8" ht="20.100000000000001" customHeight="1" x14ac:dyDescent="0.25">
      <c r="A371" s="38">
        <v>366</v>
      </c>
      <c r="B371" s="173"/>
      <c r="C371" s="173"/>
      <c r="D371" s="184"/>
      <c r="E371" s="184"/>
      <c r="F371" s="92" t="str">
        <f t="shared" si="11"/>
        <v/>
      </c>
      <c r="G371" s="92" t="str">
        <f t="shared" si="10"/>
        <v/>
      </c>
      <c r="H371" s="172"/>
    </row>
    <row r="372" spans="1:8" ht="20.100000000000001" customHeight="1" x14ac:dyDescent="0.25">
      <c r="A372" s="38">
        <v>367</v>
      </c>
      <c r="B372" s="173"/>
      <c r="C372" s="173"/>
      <c r="D372" s="184"/>
      <c r="E372" s="184"/>
      <c r="F372" s="92" t="str">
        <f t="shared" si="11"/>
        <v/>
      </c>
      <c r="G372" s="92" t="str">
        <f t="shared" si="10"/>
        <v/>
      </c>
      <c r="H372" s="172"/>
    </row>
    <row r="373" spans="1:8" ht="20.100000000000001" customHeight="1" x14ac:dyDescent="0.25">
      <c r="A373" s="38">
        <v>368</v>
      </c>
      <c r="B373" s="173"/>
      <c r="C373" s="173"/>
      <c r="D373" s="184"/>
      <c r="E373" s="184"/>
      <c r="F373" s="92" t="str">
        <f t="shared" si="11"/>
        <v/>
      </c>
      <c r="G373" s="92" t="str">
        <f t="shared" si="10"/>
        <v/>
      </c>
      <c r="H373" s="172"/>
    </row>
    <row r="374" spans="1:8" ht="20.100000000000001" customHeight="1" x14ac:dyDescent="0.25">
      <c r="A374" s="38">
        <v>369</v>
      </c>
      <c r="B374" s="173"/>
      <c r="C374" s="173"/>
      <c r="D374" s="184"/>
      <c r="E374" s="184"/>
      <c r="F374" s="92" t="str">
        <f t="shared" si="11"/>
        <v/>
      </c>
      <c r="G374" s="92" t="str">
        <f t="shared" si="10"/>
        <v/>
      </c>
      <c r="H374" s="172"/>
    </row>
    <row r="375" spans="1:8" ht="20.100000000000001" customHeight="1" x14ac:dyDescent="0.25">
      <c r="A375" s="38">
        <v>370</v>
      </c>
      <c r="B375" s="173"/>
      <c r="C375" s="173"/>
      <c r="D375" s="184"/>
      <c r="E375" s="184"/>
      <c r="F375" s="92" t="str">
        <f t="shared" si="11"/>
        <v/>
      </c>
      <c r="G375" s="92" t="str">
        <f t="shared" si="10"/>
        <v/>
      </c>
      <c r="H375" s="172"/>
    </row>
    <row r="376" spans="1:8" ht="20.100000000000001" customHeight="1" x14ac:dyDescent="0.25">
      <c r="A376" s="38">
        <v>371</v>
      </c>
      <c r="B376" s="173"/>
      <c r="C376" s="173"/>
      <c r="D376" s="184"/>
      <c r="E376" s="184"/>
      <c r="F376" s="92" t="str">
        <f t="shared" si="11"/>
        <v/>
      </c>
      <c r="G376" s="92" t="str">
        <f t="shared" si="10"/>
        <v/>
      </c>
      <c r="H376" s="172"/>
    </row>
    <row r="377" spans="1:8" ht="20.100000000000001" customHeight="1" x14ac:dyDescent="0.25">
      <c r="A377" s="38">
        <v>372</v>
      </c>
      <c r="B377" s="173"/>
      <c r="C377" s="173"/>
      <c r="D377" s="184"/>
      <c r="E377" s="184"/>
      <c r="F377" s="92" t="str">
        <f t="shared" si="11"/>
        <v/>
      </c>
      <c r="G377" s="92" t="str">
        <f t="shared" si="10"/>
        <v/>
      </c>
      <c r="H377" s="172"/>
    </row>
    <row r="378" spans="1:8" ht="20.100000000000001" customHeight="1" x14ac:dyDescent="0.25">
      <c r="A378" s="38">
        <v>373</v>
      </c>
      <c r="B378" s="173"/>
      <c r="C378" s="173"/>
      <c r="D378" s="184"/>
      <c r="E378" s="184"/>
      <c r="F378" s="92" t="str">
        <f t="shared" si="11"/>
        <v/>
      </c>
      <c r="G378" s="92" t="str">
        <f t="shared" si="10"/>
        <v/>
      </c>
      <c r="H378" s="172"/>
    </row>
    <row r="379" spans="1:8" ht="20.100000000000001" customHeight="1" x14ac:dyDescent="0.25">
      <c r="A379" s="38">
        <v>374</v>
      </c>
      <c r="B379" s="173"/>
      <c r="C379" s="173"/>
      <c r="D379" s="184"/>
      <c r="E379" s="184"/>
      <c r="F379" s="92" t="str">
        <f t="shared" si="11"/>
        <v/>
      </c>
      <c r="G379" s="92" t="str">
        <f t="shared" si="10"/>
        <v/>
      </c>
      <c r="H379" s="172"/>
    </row>
    <row r="380" spans="1:8" ht="20.100000000000001" customHeight="1" x14ac:dyDescent="0.25">
      <c r="A380" s="38">
        <v>375</v>
      </c>
      <c r="B380" s="173"/>
      <c r="C380" s="173"/>
      <c r="D380" s="184"/>
      <c r="E380" s="184"/>
      <c r="F380" s="92" t="str">
        <f t="shared" si="11"/>
        <v/>
      </c>
      <c r="G380" s="92" t="str">
        <f t="shared" si="10"/>
        <v/>
      </c>
      <c r="H380" s="172"/>
    </row>
    <row r="381" spans="1:8" ht="20.100000000000001" customHeight="1" x14ac:dyDescent="0.25">
      <c r="A381" s="38">
        <v>376</v>
      </c>
      <c r="B381" s="173"/>
      <c r="C381" s="173"/>
      <c r="D381" s="184"/>
      <c r="E381" s="184"/>
      <c r="F381" s="92" t="str">
        <f t="shared" si="11"/>
        <v/>
      </c>
      <c r="G381" s="92" t="str">
        <f t="shared" si="10"/>
        <v/>
      </c>
      <c r="H381" s="172"/>
    </row>
    <row r="382" spans="1:8" ht="20.100000000000001" customHeight="1" x14ac:dyDescent="0.25">
      <c r="A382" s="38">
        <v>377</v>
      </c>
      <c r="B382" s="173"/>
      <c r="C382" s="173"/>
      <c r="D382" s="184"/>
      <c r="E382" s="184"/>
      <c r="F382" s="92" t="str">
        <f t="shared" si="11"/>
        <v/>
      </c>
      <c r="G382" s="92" t="str">
        <f t="shared" si="10"/>
        <v/>
      </c>
      <c r="H382" s="172"/>
    </row>
    <row r="383" spans="1:8" ht="20.100000000000001" customHeight="1" x14ac:dyDescent="0.25">
      <c r="A383" s="38">
        <v>378</v>
      </c>
      <c r="B383" s="173"/>
      <c r="C383" s="173"/>
      <c r="D383" s="184"/>
      <c r="E383" s="184"/>
      <c r="F383" s="92" t="str">
        <f t="shared" si="11"/>
        <v/>
      </c>
      <c r="G383" s="92" t="str">
        <f t="shared" si="10"/>
        <v/>
      </c>
      <c r="H383" s="172"/>
    </row>
    <row r="384" spans="1:8" ht="20.100000000000001" customHeight="1" x14ac:dyDescent="0.25">
      <c r="A384" s="38">
        <v>379</v>
      </c>
      <c r="B384" s="173"/>
      <c r="C384" s="173"/>
      <c r="D384" s="184"/>
      <c r="E384" s="184"/>
      <c r="F384" s="92" t="str">
        <f t="shared" si="11"/>
        <v/>
      </c>
      <c r="G384" s="92" t="str">
        <f t="shared" si="10"/>
        <v/>
      </c>
      <c r="H384" s="172"/>
    </row>
    <row r="385" spans="1:8" ht="20.100000000000001" customHeight="1" x14ac:dyDescent="0.25">
      <c r="A385" s="38">
        <v>380</v>
      </c>
      <c r="B385" s="173"/>
      <c r="C385" s="173"/>
      <c r="D385" s="184"/>
      <c r="E385" s="184"/>
      <c r="F385" s="92" t="str">
        <f t="shared" si="11"/>
        <v/>
      </c>
      <c r="G385" s="92" t="str">
        <f t="shared" si="10"/>
        <v/>
      </c>
      <c r="H385" s="172"/>
    </row>
    <row r="386" spans="1:8" ht="20.100000000000001" customHeight="1" x14ac:dyDescent="0.25">
      <c r="A386" s="38">
        <v>381</v>
      </c>
      <c r="B386" s="173"/>
      <c r="C386" s="173"/>
      <c r="D386" s="184"/>
      <c r="E386" s="184"/>
      <c r="F386" s="92" t="str">
        <f t="shared" si="11"/>
        <v/>
      </c>
      <c r="G386" s="92" t="str">
        <f t="shared" si="10"/>
        <v/>
      </c>
      <c r="H386" s="172"/>
    </row>
    <row r="387" spans="1:8" ht="20.100000000000001" customHeight="1" x14ac:dyDescent="0.25">
      <c r="A387" s="38">
        <v>382</v>
      </c>
      <c r="B387" s="173"/>
      <c r="C387" s="173"/>
      <c r="D387" s="184"/>
      <c r="E387" s="184"/>
      <c r="F387" s="92" t="str">
        <f t="shared" si="11"/>
        <v/>
      </c>
      <c r="G387" s="92" t="str">
        <f t="shared" si="10"/>
        <v/>
      </c>
      <c r="H387" s="172"/>
    </row>
    <row r="388" spans="1:8" ht="20.100000000000001" customHeight="1" x14ac:dyDescent="0.25">
      <c r="A388" s="38">
        <v>383</v>
      </c>
      <c r="B388" s="173"/>
      <c r="C388" s="173"/>
      <c r="D388" s="184"/>
      <c r="E388" s="184"/>
      <c r="F388" s="92" t="str">
        <f t="shared" si="11"/>
        <v/>
      </c>
      <c r="G388" s="92" t="str">
        <f t="shared" si="10"/>
        <v/>
      </c>
      <c r="H388" s="172"/>
    </row>
    <row r="389" spans="1:8" ht="20.100000000000001" customHeight="1" x14ac:dyDescent="0.25">
      <c r="A389" s="38">
        <v>384</v>
      </c>
      <c r="B389" s="173"/>
      <c r="C389" s="173"/>
      <c r="D389" s="184"/>
      <c r="E389" s="184"/>
      <c r="F389" s="92" t="str">
        <f t="shared" si="11"/>
        <v/>
      </c>
      <c r="G389" s="92" t="str">
        <f t="shared" si="10"/>
        <v/>
      </c>
      <c r="H389" s="172"/>
    </row>
    <row r="390" spans="1:8" ht="20.100000000000001" customHeight="1" x14ac:dyDescent="0.25">
      <c r="A390" s="38">
        <v>385</v>
      </c>
      <c r="B390" s="173"/>
      <c r="C390" s="173"/>
      <c r="D390" s="184"/>
      <c r="E390" s="184"/>
      <c r="F390" s="92" t="str">
        <f t="shared" si="11"/>
        <v/>
      </c>
      <c r="G390" s="92" t="str">
        <f t="shared" si="10"/>
        <v/>
      </c>
      <c r="H390" s="172"/>
    </row>
    <row r="391" spans="1:8" ht="20.100000000000001" customHeight="1" x14ac:dyDescent="0.25">
      <c r="A391" s="38">
        <v>386</v>
      </c>
      <c r="B391" s="173"/>
      <c r="C391" s="173"/>
      <c r="D391" s="184"/>
      <c r="E391" s="184"/>
      <c r="F391" s="92" t="str">
        <f t="shared" si="11"/>
        <v/>
      </c>
      <c r="G391" s="92" t="str">
        <f t="shared" ref="G391:G454" si="12">IF(C391="","",IF(AND(C391="Internes",D391&gt;=12),5.19*E391*D391,IF(AND(C391="Internes",D391&lt;12),11.42*E391*D391,IF(AND(C391="Mayotte",D391&gt;=12),12*E391*D391,IF(AND(C391="Mayotte",D391&lt;12),21.53*E391*D391,IF(AND(C391="Hors territoire",D391&gt;=12),23.73*E391*D391,IF(AND(C391="Hors territoire",D391&lt;12),39.97*E391*D391,"")))))))</f>
        <v/>
      </c>
      <c r="H391" s="172"/>
    </row>
    <row r="392" spans="1:8" ht="20.100000000000001" customHeight="1" x14ac:dyDescent="0.25">
      <c r="A392" s="38">
        <v>387</v>
      </c>
      <c r="B392" s="173"/>
      <c r="C392" s="173"/>
      <c r="D392" s="184"/>
      <c r="E392" s="184"/>
      <c r="F392" s="92" t="str">
        <f t="shared" ref="F392:F455" si="13">IF(C392="","",IF(AND(C392="Internes",D392&gt;=12),5.19,IF(AND(C392="Internes",D392&lt;12),11.42,IF(AND(C392="Mayotte",D392&gt;=12),12,IF(AND(C392="Mayotte",D392&lt;12),21.53,IF(AND(C392="Hors territoire",D392&gt;=12),23.73,IF(AND(C392="Hors territoire",D392&lt;12),39.97,"")))))))</f>
        <v/>
      </c>
      <c r="G392" s="92" t="str">
        <f t="shared" si="12"/>
        <v/>
      </c>
      <c r="H392" s="172"/>
    </row>
    <row r="393" spans="1:8" ht="20.100000000000001" customHeight="1" x14ac:dyDescent="0.25">
      <c r="A393" s="38">
        <v>388</v>
      </c>
      <c r="B393" s="173"/>
      <c r="C393" s="173"/>
      <c r="D393" s="184"/>
      <c r="E393" s="184"/>
      <c r="F393" s="92" t="str">
        <f t="shared" si="13"/>
        <v/>
      </c>
      <c r="G393" s="92" t="str">
        <f t="shared" si="12"/>
        <v/>
      </c>
      <c r="H393" s="172"/>
    </row>
    <row r="394" spans="1:8" ht="20.100000000000001" customHeight="1" x14ac:dyDescent="0.25">
      <c r="A394" s="38">
        <v>389</v>
      </c>
      <c r="B394" s="173"/>
      <c r="C394" s="173"/>
      <c r="D394" s="184"/>
      <c r="E394" s="184"/>
      <c r="F394" s="92" t="str">
        <f t="shared" si="13"/>
        <v/>
      </c>
      <c r="G394" s="92" t="str">
        <f t="shared" si="12"/>
        <v/>
      </c>
      <c r="H394" s="172"/>
    </row>
    <row r="395" spans="1:8" ht="20.100000000000001" customHeight="1" x14ac:dyDescent="0.25">
      <c r="A395" s="38">
        <v>390</v>
      </c>
      <c r="B395" s="173"/>
      <c r="C395" s="173"/>
      <c r="D395" s="184"/>
      <c r="E395" s="184"/>
      <c r="F395" s="92" t="str">
        <f t="shared" si="13"/>
        <v/>
      </c>
      <c r="G395" s="92" t="str">
        <f t="shared" si="12"/>
        <v/>
      </c>
      <c r="H395" s="172"/>
    </row>
    <row r="396" spans="1:8" ht="20.100000000000001" customHeight="1" x14ac:dyDescent="0.25">
      <c r="A396" s="38">
        <v>391</v>
      </c>
      <c r="B396" s="173"/>
      <c r="C396" s="173"/>
      <c r="D396" s="184"/>
      <c r="E396" s="184"/>
      <c r="F396" s="92" t="str">
        <f t="shared" si="13"/>
        <v/>
      </c>
      <c r="G396" s="92" t="str">
        <f t="shared" si="12"/>
        <v/>
      </c>
      <c r="H396" s="172"/>
    </row>
    <row r="397" spans="1:8" ht="20.100000000000001" customHeight="1" x14ac:dyDescent="0.25">
      <c r="A397" s="38">
        <v>392</v>
      </c>
      <c r="B397" s="173"/>
      <c r="C397" s="173"/>
      <c r="D397" s="184"/>
      <c r="E397" s="184"/>
      <c r="F397" s="92" t="str">
        <f t="shared" si="13"/>
        <v/>
      </c>
      <c r="G397" s="92" t="str">
        <f t="shared" si="12"/>
        <v/>
      </c>
      <c r="H397" s="172"/>
    </row>
    <row r="398" spans="1:8" ht="20.100000000000001" customHeight="1" x14ac:dyDescent="0.25">
      <c r="A398" s="38">
        <v>393</v>
      </c>
      <c r="B398" s="173"/>
      <c r="C398" s="173"/>
      <c r="D398" s="184"/>
      <c r="E398" s="184"/>
      <c r="F398" s="92" t="str">
        <f t="shared" si="13"/>
        <v/>
      </c>
      <c r="G398" s="92" t="str">
        <f t="shared" si="12"/>
        <v/>
      </c>
      <c r="H398" s="172"/>
    </row>
    <row r="399" spans="1:8" ht="20.100000000000001" customHeight="1" x14ac:dyDescent="0.25">
      <c r="A399" s="38">
        <v>394</v>
      </c>
      <c r="B399" s="173"/>
      <c r="C399" s="173"/>
      <c r="D399" s="184"/>
      <c r="E399" s="184"/>
      <c r="F399" s="92" t="str">
        <f t="shared" si="13"/>
        <v/>
      </c>
      <c r="G399" s="92" t="str">
        <f t="shared" si="12"/>
        <v/>
      </c>
      <c r="H399" s="172"/>
    </row>
    <row r="400" spans="1:8" ht="20.100000000000001" customHeight="1" x14ac:dyDescent="0.25">
      <c r="A400" s="38">
        <v>395</v>
      </c>
      <c r="B400" s="173"/>
      <c r="C400" s="173"/>
      <c r="D400" s="184"/>
      <c r="E400" s="184"/>
      <c r="F400" s="92" t="str">
        <f t="shared" si="13"/>
        <v/>
      </c>
      <c r="G400" s="92" t="str">
        <f t="shared" si="12"/>
        <v/>
      </c>
      <c r="H400" s="172"/>
    </row>
    <row r="401" spans="1:8" ht="20.100000000000001" customHeight="1" x14ac:dyDescent="0.25">
      <c r="A401" s="38">
        <v>396</v>
      </c>
      <c r="B401" s="173"/>
      <c r="C401" s="173"/>
      <c r="D401" s="184"/>
      <c r="E401" s="184"/>
      <c r="F401" s="92" t="str">
        <f t="shared" si="13"/>
        <v/>
      </c>
      <c r="G401" s="92" t="str">
        <f t="shared" si="12"/>
        <v/>
      </c>
      <c r="H401" s="172"/>
    </row>
    <row r="402" spans="1:8" ht="20.100000000000001" customHeight="1" x14ac:dyDescent="0.25">
      <c r="A402" s="38">
        <v>397</v>
      </c>
      <c r="B402" s="173"/>
      <c r="C402" s="173"/>
      <c r="D402" s="184"/>
      <c r="E402" s="184"/>
      <c r="F402" s="92" t="str">
        <f t="shared" si="13"/>
        <v/>
      </c>
      <c r="G402" s="92" t="str">
        <f t="shared" si="12"/>
        <v/>
      </c>
      <c r="H402" s="172"/>
    </row>
    <row r="403" spans="1:8" ht="20.100000000000001" customHeight="1" x14ac:dyDescent="0.25">
      <c r="A403" s="38">
        <v>398</v>
      </c>
      <c r="B403" s="173"/>
      <c r="C403" s="173"/>
      <c r="D403" s="184"/>
      <c r="E403" s="184"/>
      <c r="F403" s="92" t="str">
        <f t="shared" si="13"/>
        <v/>
      </c>
      <c r="G403" s="92" t="str">
        <f t="shared" si="12"/>
        <v/>
      </c>
      <c r="H403" s="172"/>
    </row>
    <row r="404" spans="1:8" ht="20.100000000000001" customHeight="1" x14ac:dyDescent="0.25">
      <c r="A404" s="38">
        <v>399</v>
      </c>
      <c r="B404" s="173"/>
      <c r="C404" s="173"/>
      <c r="D404" s="184"/>
      <c r="E404" s="184"/>
      <c r="F404" s="92" t="str">
        <f t="shared" si="13"/>
        <v/>
      </c>
      <c r="G404" s="92" t="str">
        <f t="shared" si="12"/>
        <v/>
      </c>
      <c r="H404" s="172"/>
    </row>
    <row r="405" spans="1:8" ht="20.100000000000001" customHeight="1" x14ac:dyDescent="0.25">
      <c r="A405" s="38">
        <v>400</v>
      </c>
      <c r="B405" s="173"/>
      <c r="C405" s="173"/>
      <c r="D405" s="184"/>
      <c r="E405" s="184"/>
      <c r="F405" s="92" t="str">
        <f t="shared" si="13"/>
        <v/>
      </c>
      <c r="G405" s="92" t="str">
        <f t="shared" si="12"/>
        <v/>
      </c>
      <c r="H405" s="172"/>
    </row>
    <row r="406" spans="1:8" ht="20.100000000000001" customHeight="1" x14ac:dyDescent="0.25">
      <c r="A406" s="38">
        <v>401</v>
      </c>
      <c r="B406" s="173"/>
      <c r="C406" s="173"/>
      <c r="D406" s="184"/>
      <c r="E406" s="184"/>
      <c r="F406" s="92" t="str">
        <f t="shared" si="13"/>
        <v/>
      </c>
      <c r="G406" s="92" t="str">
        <f t="shared" si="12"/>
        <v/>
      </c>
      <c r="H406" s="172"/>
    </row>
    <row r="407" spans="1:8" ht="20.100000000000001" customHeight="1" x14ac:dyDescent="0.25">
      <c r="A407" s="38">
        <v>402</v>
      </c>
      <c r="B407" s="173"/>
      <c r="C407" s="173"/>
      <c r="D407" s="184"/>
      <c r="E407" s="184"/>
      <c r="F407" s="92" t="str">
        <f t="shared" si="13"/>
        <v/>
      </c>
      <c r="G407" s="92" t="str">
        <f t="shared" si="12"/>
        <v/>
      </c>
      <c r="H407" s="172"/>
    </row>
    <row r="408" spans="1:8" ht="20.100000000000001" customHeight="1" x14ac:dyDescent="0.25">
      <c r="A408" s="38">
        <v>403</v>
      </c>
      <c r="B408" s="173"/>
      <c r="C408" s="173"/>
      <c r="D408" s="184"/>
      <c r="E408" s="184"/>
      <c r="F408" s="92" t="str">
        <f t="shared" si="13"/>
        <v/>
      </c>
      <c r="G408" s="92" t="str">
        <f t="shared" si="12"/>
        <v/>
      </c>
      <c r="H408" s="172"/>
    </row>
    <row r="409" spans="1:8" ht="20.100000000000001" customHeight="1" x14ac:dyDescent="0.25">
      <c r="A409" s="38">
        <v>404</v>
      </c>
      <c r="B409" s="173"/>
      <c r="C409" s="173"/>
      <c r="D409" s="184"/>
      <c r="E409" s="184"/>
      <c r="F409" s="92" t="str">
        <f t="shared" si="13"/>
        <v/>
      </c>
      <c r="G409" s="92" t="str">
        <f t="shared" si="12"/>
        <v/>
      </c>
      <c r="H409" s="172"/>
    </row>
    <row r="410" spans="1:8" ht="20.100000000000001" customHeight="1" x14ac:dyDescent="0.25">
      <c r="A410" s="38">
        <v>405</v>
      </c>
      <c r="B410" s="173"/>
      <c r="C410" s="173"/>
      <c r="D410" s="184"/>
      <c r="E410" s="184"/>
      <c r="F410" s="92" t="str">
        <f t="shared" si="13"/>
        <v/>
      </c>
      <c r="G410" s="92" t="str">
        <f t="shared" si="12"/>
        <v/>
      </c>
      <c r="H410" s="172"/>
    </row>
    <row r="411" spans="1:8" ht="20.100000000000001" customHeight="1" x14ac:dyDescent="0.25">
      <c r="A411" s="38">
        <v>406</v>
      </c>
      <c r="B411" s="173"/>
      <c r="C411" s="173"/>
      <c r="D411" s="184"/>
      <c r="E411" s="184"/>
      <c r="F411" s="92" t="str">
        <f t="shared" si="13"/>
        <v/>
      </c>
      <c r="G411" s="92" t="str">
        <f t="shared" si="12"/>
        <v/>
      </c>
      <c r="H411" s="172"/>
    </row>
    <row r="412" spans="1:8" ht="20.100000000000001" customHeight="1" x14ac:dyDescent="0.25">
      <c r="A412" s="38">
        <v>407</v>
      </c>
      <c r="B412" s="173"/>
      <c r="C412" s="173"/>
      <c r="D412" s="184"/>
      <c r="E412" s="184"/>
      <c r="F412" s="92" t="str">
        <f t="shared" si="13"/>
        <v/>
      </c>
      <c r="G412" s="92" t="str">
        <f t="shared" si="12"/>
        <v/>
      </c>
      <c r="H412" s="172"/>
    </row>
    <row r="413" spans="1:8" ht="20.100000000000001" customHeight="1" x14ac:dyDescent="0.25">
      <c r="A413" s="38">
        <v>408</v>
      </c>
      <c r="B413" s="173"/>
      <c r="C413" s="173"/>
      <c r="D413" s="184"/>
      <c r="E413" s="184"/>
      <c r="F413" s="92" t="str">
        <f t="shared" si="13"/>
        <v/>
      </c>
      <c r="G413" s="92" t="str">
        <f t="shared" si="12"/>
        <v/>
      </c>
      <c r="H413" s="172"/>
    </row>
    <row r="414" spans="1:8" ht="20.100000000000001" customHeight="1" x14ac:dyDescent="0.25">
      <c r="A414" s="38">
        <v>409</v>
      </c>
      <c r="B414" s="173"/>
      <c r="C414" s="173"/>
      <c r="D414" s="184"/>
      <c r="E414" s="184"/>
      <c r="F414" s="92" t="str">
        <f t="shared" si="13"/>
        <v/>
      </c>
      <c r="G414" s="92" t="str">
        <f t="shared" si="12"/>
        <v/>
      </c>
      <c r="H414" s="172"/>
    </row>
    <row r="415" spans="1:8" ht="20.100000000000001" customHeight="1" x14ac:dyDescent="0.25">
      <c r="A415" s="38">
        <v>410</v>
      </c>
      <c r="B415" s="173"/>
      <c r="C415" s="173"/>
      <c r="D415" s="184"/>
      <c r="E415" s="184"/>
      <c r="F415" s="92" t="str">
        <f t="shared" si="13"/>
        <v/>
      </c>
      <c r="G415" s="92" t="str">
        <f t="shared" si="12"/>
        <v/>
      </c>
      <c r="H415" s="172"/>
    </row>
    <row r="416" spans="1:8" ht="20.100000000000001" customHeight="1" x14ac:dyDescent="0.25">
      <c r="A416" s="38">
        <v>411</v>
      </c>
      <c r="B416" s="173"/>
      <c r="C416" s="173"/>
      <c r="D416" s="184"/>
      <c r="E416" s="184"/>
      <c r="F416" s="92" t="str">
        <f t="shared" si="13"/>
        <v/>
      </c>
      <c r="G416" s="92" t="str">
        <f t="shared" si="12"/>
        <v/>
      </c>
      <c r="H416" s="172"/>
    </row>
    <row r="417" spans="1:8" ht="20.100000000000001" customHeight="1" x14ac:dyDescent="0.25">
      <c r="A417" s="38">
        <v>412</v>
      </c>
      <c r="B417" s="173"/>
      <c r="C417" s="173"/>
      <c r="D417" s="184"/>
      <c r="E417" s="184"/>
      <c r="F417" s="92" t="str">
        <f t="shared" si="13"/>
        <v/>
      </c>
      <c r="G417" s="92" t="str">
        <f t="shared" si="12"/>
        <v/>
      </c>
      <c r="H417" s="172"/>
    </row>
    <row r="418" spans="1:8" ht="20.100000000000001" customHeight="1" x14ac:dyDescent="0.25">
      <c r="A418" s="38">
        <v>413</v>
      </c>
      <c r="B418" s="173"/>
      <c r="C418" s="173"/>
      <c r="D418" s="184"/>
      <c r="E418" s="184"/>
      <c r="F418" s="92" t="str">
        <f t="shared" si="13"/>
        <v/>
      </c>
      <c r="G418" s="92" t="str">
        <f t="shared" si="12"/>
        <v/>
      </c>
      <c r="H418" s="172"/>
    </row>
    <row r="419" spans="1:8" ht="20.100000000000001" customHeight="1" x14ac:dyDescent="0.25">
      <c r="A419" s="38">
        <v>414</v>
      </c>
      <c r="B419" s="173"/>
      <c r="C419" s="173"/>
      <c r="D419" s="184"/>
      <c r="E419" s="184"/>
      <c r="F419" s="92" t="str">
        <f t="shared" si="13"/>
        <v/>
      </c>
      <c r="G419" s="92" t="str">
        <f t="shared" si="12"/>
        <v/>
      </c>
      <c r="H419" s="172"/>
    </row>
    <row r="420" spans="1:8" ht="20.100000000000001" customHeight="1" x14ac:dyDescent="0.25">
      <c r="A420" s="38">
        <v>415</v>
      </c>
      <c r="B420" s="173"/>
      <c r="C420" s="173"/>
      <c r="D420" s="184"/>
      <c r="E420" s="184"/>
      <c r="F420" s="92" t="str">
        <f t="shared" si="13"/>
        <v/>
      </c>
      <c r="G420" s="92" t="str">
        <f t="shared" si="12"/>
        <v/>
      </c>
      <c r="H420" s="172"/>
    </row>
    <row r="421" spans="1:8" ht="20.100000000000001" customHeight="1" x14ac:dyDescent="0.25">
      <c r="A421" s="38">
        <v>416</v>
      </c>
      <c r="B421" s="173"/>
      <c r="C421" s="173"/>
      <c r="D421" s="184"/>
      <c r="E421" s="184"/>
      <c r="F421" s="92" t="str">
        <f t="shared" si="13"/>
        <v/>
      </c>
      <c r="G421" s="92" t="str">
        <f t="shared" si="12"/>
        <v/>
      </c>
      <c r="H421" s="172"/>
    </row>
    <row r="422" spans="1:8" ht="20.100000000000001" customHeight="1" x14ac:dyDescent="0.25">
      <c r="A422" s="38">
        <v>417</v>
      </c>
      <c r="B422" s="173"/>
      <c r="C422" s="173"/>
      <c r="D422" s="184"/>
      <c r="E422" s="184"/>
      <c r="F422" s="92" t="str">
        <f t="shared" si="13"/>
        <v/>
      </c>
      <c r="G422" s="92" t="str">
        <f t="shared" si="12"/>
        <v/>
      </c>
      <c r="H422" s="172"/>
    </row>
    <row r="423" spans="1:8" ht="20.100000000000001" customHeight="1" x14ac:dyDescent="0.25">
      <c r="A423" s="38">
        <v>418</v>
      </c>
      <c r="B423" s="173"/>
      <c r="C423" s="173"/>
      <c r="D423" s="184"/>
      <c r="E423" s="184"/>
      <c r="F423" s="92" t="str">
        <f t="shared" si="13"/>
        <v/>
      </c>
      <c r="G423" s="92" t="str">
        <f t="shared" si="12"/>
        <v/>
      </c>
      <c r="H423" s="172"/>
    </row>
    <row r="424" spans="1:8" ht="20.100000000000001" customHeight="1" x14ac:dyDescent="0.25">
      <c r="A424" s="38">
        <v>419</v>
      </c>
      <c r="B424" s="173"/>
      <c r="C424" s="173"/>
      <c r="D424" s="184"/>
      <c r="E424" s="184"/>
      <c r="F424" s="92" t="str">
        <f t="shared" si="13"/>
        <v/>
      </c>
      <c r="G424" s="92" t="str">
        <f t="shared" si="12"/>
        <v/>
      </c>
      <c r="H424" s="172"/>
    </row>
    <row r="425" spans="1:8" ht="20.100000000000001" customHeight="1" x14ac:dyDescent="0.25">
      <c r="A425" s="38">
        <v>420</v>
      </c>
      <c r="B425" s="173"/>
      <c r="C425" s="173"/>
      <c r="D425" s="184"/>
      <c r="E425" s="184"/>
      <c r="F425" s="92" t="str">
        <f t="shared" si="13"/>
        <v/>
      </c>
      <c r="G425" s="92" t="str">
        <f t="shared" si="12"/>
        <v/>
      </c>
      <c r="H425" s="172"/>
    </row>
    <row r="426" spans="1:8" ht="20.100000000000001" customHeight="1" x14ac:dyDescent="0.25">
      <c r="A426" s="38">
        <v>421</v>
      </c>
      <c r="B426" s="173"/>
      <c r="C426" s="173"/>
      <c r="D426" s="184"/>
      <c r="E426" s="184"/>
      <c r="F426" s="92" t="str">
        <f t="shared" si="13"/>
        <v/>
      </c>
      <c r="G426" s="92" t="str">
        <f t="shared" si="12"/>
        <v/>
      </c>
      <c r="H426" s="172"/>
    </row>
    <row r="427" spans="1:8" ht="20.100000000000001" customHeight="1" x14ac:dyDescent="0.25">
      <c r="A427" s="38">
        <v>422</v>
      </c>
      <c r="B427" s="173"/>
      <c r="C427" s="173"/>
      <c r="D427" s="184"/>
      <c r="E427" s="184"/>
      <c r="F427" s="92" t="str">
        <f t="shared" si="13"/>
        <v/>
      </c>
      <c r="G427" s="92" t="str">
        <f t="shared" si="12"/>
        <v/>
      </c>
      <c r="H427" s="172"/>
    </row>
    <row r="428" spans="1:8" ht="20.100000000000001" customHeight="1" x14ac:dyDescent="0.25">
      <c r="A428" s="38">
        <v>423</v>
      </c>
      <c r="B428" s="173"/>
      <c r="C428" s="173"/>
      <c r="D428" s="184"/>
      <c r="E428" s="184"/>
      <c r="F428" s="92" t="str">
        <f t="shared" si="13"/>
        <v/>
      </c>
      <c r="G428" s="92" t="str">
        <f t="shared" si="12"/>
        <v/>
      </c>
      <c r="H428" s="172"/>
    </row>
    <row r="429" spans="1:8" ht="20.100000000000001" customHeight="1" x14ac:dyDescent="0.25">
      <c r="A429" s="38">
        <v>424</v>
      </c>
      <c r="B429" s="173"/>
      <c r="C429" s="173"/>
      <c r="D429" s="184"/>
      <c r="E429" s="184"/>
      <c r="F429" s="92" t="str">
        <f t="shared" si="13"/>
        <v/>
      </c>
      <c r="G429" s="92" t="str">
        <f t="shared" si="12"/>
        <v/>
      </c>
      <c r="H429" s="172"/>
    </row>
    <row r="430" spans="1:8" ht="20.100000000000001" customHeight="1" x14ac:dyDescent="0.25">
      <c r="A430" s="38">
        <v>425</v>
      </c>
      <c r="B430" s="173"/>
      <c r="C430" s="173"/>
      <c r="D430" s="184"/>
      <c r="E430" s="184"/>
      <c r="F430" s="92" t="str">
        <f t="shared" si="13"/>
        <v/>
      </c>
      <c r="G430" s="92" t="str">
        <f t="shared" si="12"/>
        <v/>
      </c>
      <c r="H430" s="172"/>
    </row>
    <row r="431" spans="1:8" ht="20.100000000000001" customHeight="1" x14ac:dyDescent="0.25">
      <c r="A431" s="38">
        <v>426</v>
      </c>
      <c r="B431" s="173"/>
      <c r="C431" s="173"/>
      <c r="D431" s="184"/>
      <c r="E431" s="184"/>
      <c r="F431" s="92" t="str">
        <f t="shared" si="13"/>
        <v/>
      </c>
      <c r="G431" s="92" t="str">
        <f t="shared" si="12"/>
        <v/>
      </c>
      <c r="H431" s="172"/>
    </row>
    <row r="432" spans="1:8" ht="20.100000000000001" customHeight="1" x14ac:dyDescent="0.25">
      <c r="A432" s="38">
        <v>427</v>
      </c>
      <c r="B432" s="173"/>
      <c r="C432" s="173"/>
      <c r="D432" s="184"/>
      <c r="E432" s="184"/>
      <c r="F432" s="92" t="str">
        <f t="shared" si="13"/>
        <v/>
      </c>
      <c r="G432" s="92" t="str">
        <f t="shared" si="12"/>
        <v/>
      </c>
      <c r="H432" s="172"/>
    </row>
    <row r="433" spans="1:8" ht="20.100000000000001" customHeight="1" x14ac:dyDescent="0.25">
      <c r="A433" s="38">
        <v>428</v>
      </c>
      <c r="B433" s="173"/>
      <c r="C433" s="173"/>
      <c r="D433" s="184"/>
      <c r="E433" s="184"/>
      <c r="F433" s="92" t="str">
        <f t="shared" si="13"/>
        <v/>
      </c>
      <c r="G433" s="92" t="str">
        <f t="shared" si="12"/>
        <v/>
      </c>
      <c r="H433" s="172"/>
    </row>
    <row r="434" spans="1:8" ht="20.100000000000001" customHeight="1" x14ac:dyDescent="0.25">
      <c r="A434" s="38">
        <v>429</v>
      </c>
      <c r="B434" s="173"/>
      <c r="C434" s="173"/>
      <c r="D434" s="184"/>
      <c r="E434" s="184"/>
      <c r="F434" s="92" t="str">
        <f t="shared" si="13"/>
        <v/>
      </c>
      <c r="G434" s="92" t="str">
        <f t="shared" si="12"/>
        <v/>
      </c>
      <c r="H434" s="172"/>
    </row>
    <row r="435" spans="1:8" ht="20.100000000000001" customHeight="1" x14ac:dyDescent="0.25">
      <c r="A435" s="38">
        <v>430</v>
      </c>
      <c r="B435" s="173"/>
      <c r="C435" s="173"/>
      <c r="D435" s="184"/>
      <c r="E435" s="184"/>
      <c r="F435" s="92" t="str">
        <f t="shared" si="13"/>
        <v/>
      </c>
      <c r="G435" s="92" t="str">
        <f t="shared" si="12"/>
        <v/>
      </c>
      <c r="H435" s="172"/>
    </row>
    <row r="436" spans="1:8" ht="20.100000000000001" customHeight="1" x14ac:dyDescent="0.25">
      <c r="A436" s="38">
        <v>431</v>
      </c>
      <c r="B436" s="173"/>
      <c r="C436" s="173"/>
      <c r="D436" s="184"/>
      <c r="E436" s="184"/>
      <c r="F436" s="92" t="str">
        <f t="shared" si="13"/>
        <v/>
      </c>
      <c r="G436" s="92" t="str">
        <f t="shared" si="12"/>
        <v/>
      </c>
      <c r="H436" s="172"/>
    </row>
    <row r="437" spans="1:8" ht="20.100000000000001" customHeight="1" x14ac:dyDescent="0.25">
      <c r="A437" s="38">
        <v>432</v>
      </c>
      <c r="B437" s="173"/>
      <c r="C437" s="173"/>
      <c r="D437" s="184"/>
      <c r="E437" s="184"/>
      <c r="F437" s="92" t="str">
        <f t="shared" si="13"/>
        <v/>
      </c>
      <c r="G437" s="92" t="str">
        <f t="shared" si="12"/>
        <v/>
      </c>
      <c r="H437" s="172"/>
    </row>
    <row r="438" spans="1:8" ht="20.100000000000001" customHeight="1" x14ac:dyDescent="0.25">
      <c r="A438" s="38">
        <v>433</v>
      </c>
      <c r="B438" s="173"/>
      <c r="C438" s="173"/>
      <c r="D438" s="184"/>
      <c r="E438" s="184"/>
      <c r="F438" s="92" t="str">
        <f t="shared" si="13"/>
        <v/>
      </c>
      <c r="G438" s="92" t="str">
        <f t="shared" si="12"/>
        <v/>
      </c>
      <c r="H438" s="172"/>
    </row>
    <row r="439" spans="1:8" ht="20.100000000000001" customHeight="1" x14ac:dyDescent="0.25">
      <c r="A439" s="38">
        <v>434</v>
      </c>
      <c r="B439" s="173"/>
      <c r="C439" s="173"/>
      <c r="D439" s="184"/>
      <c r="E439" s="184"/>
      <c r="F439" s="92" t="str">
        <f t="shared" si="13"/>
        <v/>
      </c>
      <c r="G439" s="92" t="str">
        <f t="shared" si="12"/>
        <v/>
      </c>
      <c r="H439" s="172"/>
    </row>
    <row r="440" spans="1:8" ht="20.100000000000001" customHeight="1" x14ac:dyDescent="0.25">
      <c r="A440" s="38">
        <v>435</v>
      </c>
      <c r="B440" s="173"/>
      <c r="C440" s="173"/>
      <c r="D440" s="184"/>
      <c r="E440" s="184"/>
      <c r="F440" s="92" t="str">
        <f t="shared" si="13"/>
        <v/>
      </c>
      <c r="G440" s="92" t="str">
        <f t="shared" si="12"/>
        <v/>
      </c>
      <c r="H440" s="172"/>
    </row>
    <row r="441" spans="1:8" ht="20.100000000000001" customHeight="1" x14ac:dyDescent="0.25">
      <c r="A441" s="38">
        <v>436</v>
      </c>
      <c r="B441" s="173"/>
      <c r="C441" s="173"/>
      <c r="D441" s="184"/>
      <c r="E441" s="184"/>
      <c r="F441" s="92" t="str">
        <f t="shared" si="13"/>
        <v/>
      </c>
      <c r="G441" s="92" t="str">
        <f t="shared" si="12"/>
        <v/>
      </c>
      <c r="H441" s="172"/>
    </row>
    <row r="442" spans="1:8" ht="20.100000000000001" customHeight="1" x14ac:dyDescent="0.25">
      <c r="A442" s="38">
        <v>437</v>
      </c>
      <c r="B442" s="173"/>
      <c r="C442" s="173"/>
      <c r="D442" s="184"/>
      <c r="E442" s="184"/>
      <c r="F442" s="92" t="str">
        <f t="shared" si="13"/>
        <v/>
      </c>
      <c r="G442" s="92" t="str">
        <f t="shared" si="12"/>
        <v/>
      </c>
      <c r="H442" s="172"/>
    </row>
    <row r="443" spans="1:8" ht="20.100000000000001" customHeight="1" x14ac:dyDescent="0.25">
      <c r="A443" s="38">
        <v>438</v>
      </c>
      <c r="B443" s="173"/>
      <c r="C443" s="173"/>
      <c r="D443" s="184"/>
      <c r="E443" s="184"/>
      <c r="F443" s="92" t="str">
        <f t="shared" si="13"/>
        <v/>
      </c>
      <c r="G443" s="92" t="str">
        <f t="shared" si="12"/>
        <v/>
      </c>
      <c r="H443" s="172"/>
    </row>
    <row r="444" spans="1:8" ht="20.100000000000001" customHeight="1" x14ac:dyDescent="0.25">
      <c r="A444" s="38">
        <v>439</v>
      </c>
      <c r="B444" s="173"/>
      <c r="C444" s="173"/>
      <c r="D444" s="184"/>
      <c r="E444" s="184"/>
      <c r="F444" s="92" t="str">
        <f t="shared" si="13"/>
        <v/>
      </c>
      <c r="G444" s="92" t="str">
        <f t="shared" si="12"/>
        <v/>
      </c>
      <c r="H444" s="172"/>
    </row>
    <row r="445" spans="1:8" ht="20.100000000000001" customHeight="1" x14ac:dyDescent="0.25">
      <c r="A445" s="38">
        <v>440</v>
      </c>
      <c r="B445" s="173"/>
      <c r="C445" s="173"/>
      <c r="D445" s="184"/>
      <c r="E445" s="184"/>
      <c r="F445" s="92" t="str">
        <f t="shared" si="13"/>
        <v/>
      </c>
      <c r="G445" s="92" t="str">
        <f t="shared" si="12"/>
        <v/>
      </c>
      <c r="H445" s="172"/>
    </row>
    <row r="446" spans="1:8" ht="20.100000000000001" customHeight="1" x14ac:dyDescent="0.25">
      <c r="A446" s="38">
        <v>441</v>
      </c>
      <c r="B446" s="173"/>
      <c r="C446" s="173"/>
      <c r="D446" s="184"/>
      <c r="E446" s="184"/>
      <c r="F446" s="92" t="str">
        <f t="shared" si="13"/>
        <v/>
      </c>
      <c r="G446" s="92" t="str">
        <f t="shared" si="12"/>
        <v/>
      </c>
      <c r="H446" s="172"/>
    </row>
    <row r="447" spans="1:8" ht="20.100000000000001" customHeight="1" x14ac:dyDescent="0.25">
      <c r="A447" s="38">
        <v>442</v>
      </c>
      <c r="B447" s="173"/>
      <c r="C447" s="173"/>
      <c r="D447" s="184"/>
      <c r="E447" s="184"/>
      <c r="F447" s="92" t="str">
        <f t="shared" si="13"/>
        <v/>
      </c>
      <c r="G447" s="92" t="str">
        <f t="shared" si="12"/>
        <v/>
      </c>
      <c r="H447" s="172"/>
    </row>
    <row r="448" spans="1:8" ht="20.100000000000001" customHeight="1" x14ac:dyDescent="0.25">
      <c r="A448" s="38">
        <v>443</v>
      </c>
      <c r="B448" s="173"/>
      <c r="C448" s="173"/>
      <c r="D448" s="184"/>
      <c r="E448" s="184"/>
      <c r="F448" s="92" t="str">
        <f t="shared" si="13"/>
        <v/>
      </c>
      <c r="G448" s="92" t="str">
        <f t="shared" si="12"/>
        <v/>
      </c>
      <c r="H448" s="172"/>
    </row>
    <row r="449" spans="1:8" ht="20.100000000000001" customHeight="1" x14ac:dyDescent="0.25">
      <c r="A449" s="38">
        <v>444</v>
      </c>
      <c r="B449" s="173"/>
      <c r="C449" s="173"/>
      <c r="D449" s="184"/>
      <c r="E449" s="184"/>
      <c r="F449" s="92" t="str">
        <f t="shared" si="13"/>
        <v/>
      </c>
      <c r="G449" s="92" t="str">
        <f t="shared" si="12"/>
        <v/>
      </c>
      <c r="H449" s="172"/>
    </row>
    <row r="450" spans="1:8" ht="20.100000000000001" customHeight="1" x14ac:dyDescent="0.25">
      <c r="A450" s="38">
        <v>445</v>
      </c>
      <c r="B450" s="173"/>
      <c r="C450" s="173"/>
      <c r="D450" s="184"/>
      <c r="E450" s="184"/>
      <c r="F450" s="92" t="str">
        <f t="shared" si="13"/>
        <v/>
      </c>
      <c r="G450" s="92" t="str">
        <f t="shared" si="12"/>
        <v/>
      </c>
      <c r="H450" s="172"/>
    </row>
    <row r="451" spans="1:8" ht="20.100000000000001" customHeight="1" x14ac:dyDescent="0.25">
      <c r="A451" s="38">
        <v>446</v>
      </c>
      <c r="B451" s="173"/>
      <c r="C451" s="173"/>
      <c r="D451" s="184"/>
      <c r="E451" s="184"/>
      <c r="F451" s="92" t="str">
        <f t="shared" si="13"/>
        <v/>
      </c>
      <c r="G451" s="92" t="str">
        <f t="shared" si="12"/>
        <v/>
      </c>
      <c r="H451" s="172"/>
    </row>
    <row r="452" spans="1:8" ht="20.100000000000001" customHeight="1" x14ac:dyDescent="0.25">
      <c r="A452" s="38">
        <v>447</v>
      </c>
      <c r="B452" s="173"/>
      <c r="C452" s="173"/>
      <c r="D452" s="184"/>
      <c r="E452" s="184"/>
      <c r="F452" s="92" t="str">
        <f t="shared" si="13"/>
        <v/>
      </c>
      <c r="G452" s="92" t="str">
        <f t="shared" si="12"/>
        <v/>
      </c>
      <c r="H452" s="172"/>
    </row>
    <row r="453" spans="1:8" ht="20.100000000000001" customHeight="1" x14ac:dyDescent="0.25">
      <c r="A453" s="38">
        <v>448</v>
      </c>
      <c r="B453" s="173"/>
      <c r="C453" s="173"/>
      <c r="D453" s="184"/>
      <c r="E453" s="184"/>
      <c r="F453" s="92" t="str">
        <f t="shared" si="13"/>
        <v/>
      </c>
      <c r="G453" s="92" t="str">
        <f t="shared" si="12"/>
        <v/>
      </c>
      <c r="H453" s="172"/>
    </row>
    <row r="454" spans="1:8" ht="20.100000000000001" customHeight="1" x14ac:dyDescent="0.25">
      <c r="A454" s="38">
        <v>449</v>
      </c>
      <c r="B454" s="173"/>
      <c r="C454" s="173"/>
      <c r="D454" s="184"/>
      <c r="E454" s="184"/>
      <c r="F454" s="92" t="str">
        <f t="shared" si="13"/>
        <v/>
      </c>
      <c r="G454" s="92" t="str">
        <f t="shared" si="12"/>
        <v/>
      </c>
      <c r="H454" s="172"/>
    </row>
    <row r="455" spans="1:8" ht="20.100000000000001" customHeight="1" x14ac:dyDescent="0.25">
      <c r="A455" s="38">
        <v>450</v>
      </c>
      <c r="B455" s="173"/>
      <c r="C455" s="173"/>
      <c r="D455" s="184"/>
      <c r="E455" s="184"/>
      <c r="F455" s="92" t="str">
        <f t="shared" si="13"/>
        <v/>
      </c>
      <c r="G455" s="92" t="str">
        <f t="shared" ref="G455:G505" si="14">IF(C455="","",IF(AND(C455="Internes",D455&gt;=12),5.19*E455*D455,IF(AND(C455="Internes",D455&lt;12),11.42*E455*D455,IF(AND(C455="Mayotte",D455&gt;=12),12*E455*D455,IF(AND(C455="Mayotte",D455&lt;12),21.53*E455*D455,IF(AND(C455="Hors territoire",D455&gt;=12),23.73*E455*D455,IF(AND(C455="Hors territoire",D455&lt;12),39.97*E455*D455,"")))))))</f>
        <v/>
      </c>
      <c r="H455" s="172"/>
    </row>
    <row r="456" spans="1:8" ht="20.100000000000001" customHeight="1" x14ac:dyDescent="0.25">
      <c r="A456" s="38">
        <v>451</v>
      </c>
      <c r="B456" s="173"/>
      <c r="C456" s="173"/>
      <c r="D456" s="184"/>
      <c r="E456" s="184"/>
      <c r="F456" s="92" t="str">
        <f t="shared" ref="F456:F505" si="15">IF(C456="","",IF(AND(C456="Internes",D456&gt;=12),5.19,IF(AND(C456="Internes",D456&lt;12),11.42,IF(AND(C456="Mayotte",D456&gt;=12),12,IF(AND(C456="Mayotte",D456&lt;12),21.53,IF(AND(C456="Hors territoire",D456&gt;=12),23.73,IF(AND(C456="Hors territoire",D456&lt;12),39.97,"")))))))</f>
        <v/>
      </c>
      <c r="G456" s="92" t="str">
        <f t="shared" si="14"/>
        <v/>
      </c>
      <c r="H456" s="172"/>
    </row>
    <row r="457" spans="1:8" ht="20.100000000000001" customHeight="1" x14ac:dyDescent="0.25">
      <c r="A457" s="38">
        <v>452</v>
      </c>
      <c r="B457" s="173"/>
      <c r="C457" s="173"/>
      <c r="D457" s="184"/>
      <c r="E457" s="184"/>
      <c r="F457" s="92" t="str">
        <f t="shared" si="15"/>
        <v/>
      </c>
      <c r="G457" s="92" t="str">
        <f t="shared" si="14"/>
        <v/>
      </c>
      <c r="H457" s="172"/>
    </row>
    <row r="458" spans="1:8" ht="20.100000000000001" customHeight="1" x14ac:dyDescent="0.25">
      <c r="A458" s="38">
        <v>453</v>
      </c>
      <c r="B458" s="173"/>
      <c r="C458" s="173"/>
      <c r="D458" s="184"/>
      <c r="E458" s="184"/>
      <c r="F458" s="92" t="str">
        <f t="shared" si="15"/>
        <v/>
      </c>
      <c r="G458" s="92" t="str">
        <f t="shared" si="14"/>
        <v/>
      </c>
      <c r="H458" s="172"/>
    </row>
    <row r="459" spans="1:8" ht="20.100000000000001" customHeight="1" x14ac:dyDescent="0.25">
      <c r="A459" s="38">
        <v>454</v>
      </c>
      <c r="B459" s="173"/>
      <c r="C459" s="173"/>
      <c r="D459" s="184"/>
      <c r="E459" s="184"/>
      <c r="F459" s="92" t="str">
        <f t="shared" si="15"/>
        <v/>
      </c>
      <c r="G459" s="92" t="str">
        <f t="shared" si="14"/>
        <v/>
      </c>
      <c r="H459" s="172"/>
    </row>
    <row r="460" spans="1:8" ht="20.100000000000001" customHeight="1" x14ac:dyDescent="0.25">
      <c r="A460" s="38">
        <v>455</v>
      </c>
      <c r="B460" s="173"/>
      <c r="C460" s="173"/>
      <c r="D460" s="184"/>
      <c r="E460" s="184"/>
      <c r="F460" s="92" t="str">
        <f t="shared" si="15"/>
        <v/>
      </c>
      <c r="G460" s="92" t="str">
        <f t="shared" si="14"/>
        <v/>
      </c>
      <c r="H460" s="172"/>
    </row>
    <row r="461" spans="1:8" ht="20.100000000000001" customHeight="1" x14ac:dyDescent="0.25">
      <c r="A461" s="38">
        <v>456</v>
      </c>
      <c r="B461" s="173"/>
      <c r="C461" s="173"/>
      <c r="D461" s="184"/>
      <c r="E461" s="184"/>
      <c r="F461" s="92" t="str">
        <f t="shared" si="15"/>
        <v/>
      </c>
      <c r="G461" s="92" t="str">
        <f t="shared" si="14"/>
        <v/>
      </c>
      <c r="H461" s="172"/>
    </row>
    <row r="462" spans="1:8" ht="20.100000000000001" customHeight="1" x14ac:dyDescent="0.25">
      <c r="A462" s="38">
        <v>457</v>
      </c>
      <c r="B462" s="173"/>
      <c r="C462" s="173"/>
      <c r="D462" s="184"/>
      <c r="E462" s="184"/>
      <c r="F462" s="92" t="str">
        <f t="shared" si="15"/>
        <v/>
      </c>
      <c r="G462" s="92" t="str">
        <f t="shared" si="14"/>
        <v/>
      </c>
      <c r="H462" s="172"/>
    </row>
    <row r="463" spans="1:8" ht="20.100000000000001" customHeight="1" x14ac:dyDescent="0.25">
      <c r="A463" s="38">
        <v>458</v>
      </c>
      <c r="B463" s="173"/>
      <c r="C463" s="173"/>
      <c r="D463" s="184"/>
      <c r="E463" s="184"/>
      <c r="F463" s="92" t="str">
        <f t="shared" si="15"/>
        <v/>
      </c>
      <c r="G463" s="92" t="str">
        <f t="shared" si="14"/>
        <v/>
      </c>
      <c r="H463" s="172"/>
    </row>
    <row r="464" spans="1:8" ht="20.100000000000001" customHeight="1" x14ac:dyDescent="0.25">
      <c r="A464" s="38">
        <v>459</v>
      </c>
      <c r="B464" s="173"/>
      <c r="C464" s="173"/>
      <c r="D464" s="184"/>
      <c r="E464" s="184"/>
      <c r="F464" s="92" t="str">
        <f t="shared" si="15"/>
        <v/>
      </c>
      <c r="G464" s="92" t="str">
        <f t="shared" si="14"/>
        <v/>
      </c>
      <c r="H464" s="172"/>
    </row>
    <row r="465" spans="1:8" ht="20.100000000000001" customHeight="1" x14ac:dyDescent="0.25">
      <c r="A465" s="38">
        <v>460</v>
      </c>
      <c r="B465" s="173"/>
      <c r="C465" s="173"/>
      <c r="D465" s="184"/>
      <c r="E465" s="184"/>
      <c r="F465" s="92" t="str">
        <f t="shared" si="15"/>
        <v/>
      </c>
      <c r="G465" s="92" t="str">
        <f t="shared" si="14"/>
        <v/>
      </c>
      <c r="H465" s="172"/>
    </row>
    <row r="466" spans="1:8" ht="20.100000000000001" customHeight="1" x14ac:dyDescent="0.25">
      <c r="A466" s="38">
        <v>461</v>
      </c>
      <c r="B466" s="173"/>
      <c r="C466" s="173"/>
      <c r="D466" s="184"/>
      <c r="E466" s="184"/>
      <c r="F466" s="92" t="str">
        <f t="shared" si="15"/>
        <v/>
      </c>
      <c r="G466" s="92" t="str">
        <f t="shared" si="14"/>
        <v/>
      </c>
      <c r="H466" s="172"/>
    </row>
    <row r="467" spans="1:8" ht="20.100000000000001" customHeight="1" x14ac:dyDescent="0.25">
      <c r="A467" s="38">
        <v>462</v>
      </c>
      <c r="B467" s="173"/>
      <c r="C467" s="173"/>
      <c r="D467" s="184"/>
      <c r="E467" s="184"/>
      <c r="F467" s="92" t="str">
        <f t="shared" si="15"/>
        <v/>
      </c>
      <c r="G467" s="92" t="str">
        <f t="shared" si="14"/>
        <v/>
      </c>
      <c r="H467" s="172"/>
    </row>
    <row r="468" spans="1:8" ht="20.100000000000001" customHeight="1" x14ac:dyDescent="0.25">
      <c r="A468" s="38">
        <v>463</v>
      </c>
      <c r="B468" s="173"/>
      <c r="C468" s="173"/>
      <c r="D468" s="184"/>
      <c r="E468" s="184"/>
      <c r="F468" s="92" t="str">
        <f t="shared" si="15"/>
        <v/>
      </c>
      <c r="G468" s="92" t="str">
        <f t="shared" si="14"/>
        <v/>
      </c>
      <c r="H468" s="172"/>
    </row>
    <row r="469" spans="1:8" ht="20.100000000000001" customHeight="1" x14ac:dyDescent="0.25">
      <c r="A469" s="38">
        <v>464</v>
      </c>
      <c r="B469" s="173"/>
      <c r="C469" s="173"/>
      <c r="D469" s="184"/>
      <c r="E469" s="184"/>
      <c r="F469" s="92" t="str">
        <f t="shared" si="15"/>
        <v/>
      </c>
      <c r="G469" s="92" t="str">
        <f t="shared" si="14"/>
        <v/>
      </c>
      <c r="H469" s="172"/>
    </row>
    <row r="470" spans="1:8" ht="20.100000000000001" customHeight="1" x14ac:dyDescent="0.25">
      <c r="A470" s="38">
        <v>465</v>
      </c>
      <c r="B470" s="173"/>
      <c r="C470" s="173"/>
      <c r="D470" s="184"/>
      <c r="E470" s="184"/>
      <c r="F470" s="92" t="str">
        <f t="shared" si="15"/>
        <v/>
      </c>
      <c r="G470" s="92" t="str">
        <f t="shared" si="14"/>
        <v/>
      </c>
      <c r="H470" s="172"/>
    </row>
    <row r="471" spans="1:8" ht="20.100000000000001" customHeight="1" x14ac:dyDescent="0.25">
      <c r="A471" s="38">
        <v>466</v>
      </c>
      <c r="B471" s="173"/>
      <c r="C471" s="173"/>
      <c r="D471" s="184"/>
      <c r="E471" s="184"/>
      <c r="F471" s="92" t="str">
        <f t="shared" si="15"/>
        <v/>
      </c>
      <c r="G471" s="92" t="str">
        <f t="shared" si="14"/>
        <v/>
      </c>
      <c r="H471" s="172"/>
    </row>
    <row r="472" spans="1:8" ht="20.100000000000001" customHeight="1" x14ac:dyDescent="0.25">
      <c r="A472" s="38">
        <v>467</v>
      </c>
      <c r="B472" s="173"/>
      <c r="C472" s="173"/>
      <c r="D472" s="184"/>
      <c r="E472" s="184"/>
      <c r="F472" s="92" t="str">
        <f t="shared" si="15"/>
        <v/>
      </c>
      <c r="G472" s="92" t="str">
        <f t="shared" si="14"/>
        <v/>
      </c>
      <c r="H472" s="172"/>
    </row>
    <row r="473" spans="1:8" ht="20.100000000000001" customHeight="1" x14ac:dyDescent="0.25">
      <c r="A473" s="38">
        <v>468</v>
      </c>
      <c r="B473" s="173"/>
      <c r="C473" s="173"/>
      <c r="D473" s="184"/>
      <c r="E473" s="184"/>
      <c r="F473" s="92" t="str">
        <f t="shared" si="15"/>
        <v/>
      </c>
      <c r="G473" s="92" t="str">
        <f t="shared" si="14"/>
        <v/>
      </c>
      <c r="H473" s="172"/>
    </row>
    <row r="474" spans="1:8" ht="20.100000000000001" customHeight="1" x14ac:dyDescent="0.25">
      <c r="A474" s="38">
        <v>469</v>
      </c>
      <c r="B474" s="173"/>
      <c r="C474" s="173"/>
      <c r="D474" s="184"/>
      <c r="E474" s="184"/>
      <c r="F474" s="92" t="str">
        <f t="shared" si="15"/>
        <v/>
      </c>
      <c r="G474" s="92" t="str">
        <f t="shared" si="14"/>
        <v/>
      </c>
      <c r="H474" s="172"/>
    </row>
    <row r="475" spans="1:8" ht="20.100000000000001" customHeight="1" x14ac:dyDescent="0.25">
      <c r="A475" s="38">
        <v>470</v>
      </c>
      <c r="B475" s="173"/>
      <c r="C475" s="173"/>
      <c r="D475" s="184"/>
      <c r="E475" s="184"/>
      <c r="F475" s="92" t="str">
        <f t="shared" si="15"/>
        <v/>
      </c>
      <c r="G475" s="92" t="str">
        <f t="shared" si="14"/>
        <v/>
      </c>
      <c r="H475" s="172"/>
    </row>
    <row r="476" spans="1:8" ht="20.100000000000001" customHeight="1" x14ac:dyDescent="0.25">
      <c r="A476" s="38">
        <v>471</v>
      </c>
      <c r="B476" s="173"/>
      <c r="C476" s="173"/>
      <c r="D476" s="184"/>
      <c r="E476" s="184"/>
      <c r="F476" s="92" t="str">
        <f t="shared" si="15"/>
        <v/>
      </c>
      <c r="G476" s="92" t="str">
        <f t="shared" si="14"/>
        <v/>
      </c>
      <c r="H476" s="172"/>
    </row>
    <row r="477" spans="1:8" ht="20.100000000000001" customHeight="1" x14ac:dyDescent="0.25">
      <c r="A477" s="38">
        <v>472</v>
      </c>
      <c r="B477" s="173"/>
      <c r="C477" s="173"/>
      <c r="D477" s="184"/>
      <c r="E477" s="184"/>
      <c r="F477" s="92" t="str">
        <f t="shared" si="15"/>
        <v/>
      </c>
      <c r="G477" s="92" t="str">
        <f t="shared" si="14"/>
        <v/>
      </c>
      <c r="H477" s="172"/>
    </row>
    <row r="478" spans="1:8" ht="20.100000000000001" customHeight="1" x14ac:dyDescent="0.25">
      <c r="A478" s="38">
        <v>473</v>
      </c>
      <c r="B478" s="173"/>
      <c r="C478" s="173"/>
      <c r="D478" s="184"/>
      <c r="E478" s="184"/>
      <c r="F478" s="92" t="str">
        <f t="shared" si="15"/>
        <v/>
      </c>
      <c r="G478" s="92" t="str">
        <f t="shared" si="14"/>
        <v/>
      </c>
      <c r="H478" s="172"/>
    </row>
    <row r="479" spans="1:8" ht="20.100000000000001" customHeight="1" x14ac:dyDescent="0.25">
      <c r="A479" s="38">
        <v>474</v>
      </c>
      <c r="B479" s="173"/>
      <c r="C479" s="173"/>
      <c r="D479" s="184"/>
      <c r="E479" s="184"/>
      <c r="F479" s="92" t="str">
        <f t="shared" si="15"/>
        <v/>
      </c>
      <c r="G479" s="92" t="str">
        <f t="shared" si="14"/>
        <v/>
      </c>
      <c r="H479" s="172"/>
    </row>
    <row r="480" spans="1:8" ht="20.100000000000001" customHeight="1" x14ac:dyDescent="0.25">
      <c r="A480" s="38">
        <v>475</v>
      </c>
      <c r="B480" s="173"/>
      <c r="C480" s="173"/>
      <c r="D480" s="184"/>
      <c r="E480" s="184"/>
      <c r="F480" s="92" t="str">
        <f t="shared" si="15"/>
        <v/>
      </c>
      <c r="G480" s="92" t="str">
        <f t="shared" si="14"/>
        <v/>
      </c>
      <c r="H480" s="172"/>
    </row>
    <row r="481" spans="1:8" ht="20.100000000000001" customHeight="1" x14ac:dyDescent="0.25">
      <c r="A481" s="38">
        <v>476</v>
      </c>
      <c r="B481" s="173"/>
      <c r="C481" s="173"/>
      <c r="D481" s="184"/>
      <c r="E481" s="184"/>
      <c r="F481" s="92" t="str">
        <f t="shared" si="15"/>
        <v/>
      </c>
      <c r="G481" s="92" t="str">
        <f t="shared" si="14"/>
        <v/>
      </c>
      <c r="H481" s="172"/>
    </row>
    <row r="482" spans="1:8" ht="20.100000000000001" customHeight="1" x14ac:dyDescent="0.25">
      <c r="A482" s="38">
        <v>477</v>
      </c>
      <c r="B482" s="173"/>
      <c r="C482" s="173"/>
      <c r="D482" s="184"/>
      <c r="E482" s="184"/>
      <c r="F482" s="92" t="str">
        <f t="shared" si="15"/>
        <v/>
      </c>
      <c r="G482" s="92" t="str">
        <f t="shared" si="14"/>
        <v/>
      </c>
      <c r="H482" s="172"/>
    </row>
    <row r="483" spans="1:8" ht="20.100000000000001" customHeight="1" x14ac:dyDescent="0.25">
      <c r="A483" s="38">
        <v>478</v>
      </c>
      <c r="B483" s="173"/>
      <c r="C483" s="173"/>
      <c r="D483" s="184"/>
      <c r="E483" s="184"/>
      <c r="F483" s="92" t="str">
        <f t="shared" si="15"/>
        <v/>
      </c>
      <c r="G483" s="92" t="str">
        <f t="shared" si="14"/>
        <v/>
      </c>
      <c r="H483" s="172"/>
    </row>
    <row r="484" spans="1:8" ht="20.100000000000001" customHeight="1" x14ac:dyDescent="0.25">
      <c r="A484" s="38">
        <v>479</v>
      </c>
      <c r="B484" s="173"/>
      <c r="C484" s="173"/>
      <c r="D484" s="184"/>
      <c r="E484" s="184"/>
      <c r="F484" s="92" t="str">
        <f t="shared" si="15"/>
        <v/>
      </c>
      <c r="G484" s="92" t="str">
        <f t="shared" si="14"/>
        <v/>
      </c>
      <c r="H484" s="172"/>
    </row>
    <row r="485" spans="1:8" ht="20.100000000000001" customHeight="1" x14ac:dyDescent="0.25">
      <c r="A485" s="38">
        <v>480</v>
      </c>
      <c r="B485" s="173"/>
      <c r="C485" s="173"/>
      <c r="D485" s="184"/>
      <c r="E485" s="184"/>
      <c r="F485" s="92" t="str">
        <f t="shared" si="15"/>
        <v/>
      </c>
      <c r="G485" s="92" t="str">
        <f t="shared" si="14"/>
        <v/>
      </c>
      <c r="H485" s="172"/>
    </row>
    <row r="486" spans="1:8" ht="20.100000000000001" customHeight="1" x14ac:dyDescent="0.25">
      <c r="A486" s="38">
        <v>481</v>
      </c>
      <c r="B486" s="173"/>
      <c r="C486" s="173"/>
      <c r="D486" s="184"/>
      <c r="E486" s="184"/>
      <c r="F486" s="92" t="str">
        <f t="shared" si="15"/>
        <v/>
      </c>
      <c r="G486" s="92" t="str">
        <f t="shared" si="14"/>
        <v/>
      </c>
      <c r="H486" s="172"/>
    </row>
    <row r="487" spans="1:8" ht="20.100000000000001" customHeight="1" x14ac:dyDescent="0.25">
      <c r="A487" s="38">
        <v>482</v>
      </c>
      <c r="B487" s="173"/>
      <c r="C487" s="173"/>
      <c r="D487" s="184"/>
      <c r="E487" s="184"/>
      <c r="F487" s="92" t="str">
        <f t="shared" si="15"/>
        <v/>
      </c>
      <c r="G487" s="92" t="str">
        <f t="shared" si="14"/>
        <v/>
      </c>
      <c r="H487" s="172"/>
    </row>
    <row r="488" spans="1:8" ht="20.100000000000001" customHeight="1" x14ac:dyDescent="0.25">
      <c r="A488" s="38">
        <v>483</v>
      </c>
      <c r="B488" s="173"/>
      <c r="C488" s="173"/>
      <c r="D488" s="184"/>
      <c r="E488" s="184"/>
      <c r="F488" s="92" t="str">
        <f t="shared" si="15"/>
        <v/>
      </c>
      <c r="G488" s="92" t="str">
        <f t="shared" si="14"/>
        <v/>
      </c>
      <c r="H488" s="172"/>
    </row>
    <row r="489" spans="1:8" ht="20.100000000000001" customHeight="1" x14ac:dyDescent="0.25">
      <c r="A489" s="38">
        <v>484</v>
      </c>
      <c r="B489" s="173"/>
      <c r="C489" s="173"/>
      <c r="D489" s="184"/>
      <c r="E489" s="184"/>
      <c r="F489" s="92" t="str">
        <f t="shared" si="15"/>
        <v/>
      </c>
      <c r="G489" s="92" t="str">
        <f t="shared" si="14"/>
        <v/>
      </c>
      <c r="H489" s="172"/>
    </row>
    <row r="490" spans="1:8" ht="20.100000000000001" customHeight="1" x14ac:dyDescent="0.25">
      <c r="A490" s="38">
        <v>485</v>
      </c>
      <c r="B490" s="173"/>
      <c r="C490" s="173"/>
      <c r="D490" s="184"/>
      <c r="E490" s="184"/>
      <c r="F490" s="92" t="str">
        <f t="shared" si="15"/>
        <v/>
      </c>
      <c r="G490" s="92" t="str">
        <f t="shared" si="14"/>
        <v/>
      </c>
      <c r="H490" s="172"/>
    </row>
    <row r="491" spans="1:8" ht="20.100000000000001" customHeight="1" x14ac:dyDescent="0.25">
      <c r="A491" s="38">
        <v>486</v>
      </c>
      <c r="B491" s="173"/>
      <c r="C491" s="173"/>
      <c r="D491" s="184"/>
      <c r="E491" s="184"/>
      <c r="F491" s="92" t="str">
        <f t="shared" si="15"/>
        <v/>
      </c>
      <c r="G491" s="92" t="str">
        <f t="shared" si="14"/>
        <v/>
      </c>
      <c r="H491" s="172"/>
    </row>
    <row r="492" spans="1:8" ht="20.100000000000001" customHeight="1" x14ac:dyDescent="0.25">
      <c r="A492" s="38">
        <v>487</v>
      </c>
      <c r="B492" s="173"/>
      <c r="C492" s="173"/>
      <c r="D492" s="184"/>
      <c r="E492" s="184"/>
      <c r="F492" s="92" t="str">
        <f t="shared" si="15"/>
        <v/>
      </c>
      <c r="G492" s="92" t="str">
        <f t="shared" si="14"/>
        <v/>
      </c>
      <c r="H492" s="172"/>
    </row>
    <row r="493" spans="1:8" ht="20.100000000000001" customHeight="1" x14ac:dyDescent="0.25">
      <c r="A493" s="38">
        <v>488</v>
      </c>
      <c r="B493" s="173"/>
      <c r="C493" s="173"/>
      <c r="D493" s="184"/>
      <c r="E493" s="184"/>
      <c r="F493" s="92" t="str">
        <f t="shared" si="15"/>
        <v/>
      </c>
      <c r="G493" s="92" t="str">
        <f t="shared" si="14"/>
        <v/>
      </c>
      <c r="H493" s="172"/>
    </row>
    <row r="494" spans="1:8" ht="20.100000000000001" customHeight="1" x14ac:dyDescent="0.25">
      <c r="A494" s="38">
        <v>489</v>
      </c>
      <c r="B494" s="173"/>
      <c r="C494" s="173"/>
      <c r="D494" s="184"/>
      <c r="E494" s="184"/>
      <c r="F494" s="92" t="str">
        <f t="shared" si="15"/>
        <v/>
      </c>
      <c r="G494" s="92" t="str">
        <f t="shared" si="14"/>
        <v/>
      </c>
      <c r="H494" s="172"/>
    </row>
    <row r="495" spans="1:8" ht="20.100000000000001" customHeight="1" x14ac:dyDescent="0.25">
      <c r="A495" s="38">
        <v>490</v>
      </c>
      <c r="B495" s="173"/>
      <c r="C495" s="173"/>
      <c r="D495" s="184"/>
      <c r="E495" s="184"/>
      <c r="F495" s="92" t="str">
        <f t="shared" si="15"/>
        <v/>
      </c>
      <c r="G495" s="92" t="str">
        <f t="shared" si="14"/>
        <v/>
      </c>
      <c r="H495" s="172"/>
    </row>
    <row r="496" spans="1:8" ht="20.100000000000001" customHeight="1" x14ac:dyDescent="0.25">
      <c r="A496" s="38">
        <v>491</v>
      </c>
      <c r="B496" s="173"/>
      <c r="C496" s="173"/>
      <c r="D496" s="184"/>
      <c r="E496" s="184"/>
      <c r="F496" s="92" t="str">
        <f t="shared" si="15"/>
        <v/>
      </c>
      <c r="G496" s="92" t="str">
        <f t="shared" si="14"/>
        <v/>
      </c>
      <c r="H496" s="172"/>
    </row>
    <row r="497" spans="1:8" ht="20.100000000000001" customHeight="1" x14ac:dyDescent="0.25">
      <c r="A497" s="38">
        <v>492</v>
      </c>
      <c r="B497" s="173"/>
      <c r="C497" s="173"/>
      <c r="D497" s="184"/>
      <c r="E497" s="184"/>
      <c r="F497" s="92" t="str">
        <f t="shared" si="15"/>
        <v/>
      </c>
      <c r="G497" s="92" t="str">
        <f t="shared" si="14"/>
        <v/>
      </c>
      <c r="H497" s="172"/>
    </row>
    <row r="498" spans="1:8" ht="20.100000000000001" customHeight="1" x14ac:dyDescent="0.25">
      <c r="A498" s="38">
        <v>493</v>
      </c>
      <c r="B498" s="173"/>
      <c r="C498" s="173"/>
      <c r="D498" s="184"/>
      <c r="E498" s="184"/>
      <c r="F498" s="92" t="str">
        <f t="shared" si="15"/>
        <v/>
      </c>
      <c r="G498" s="92" t="str">
        <f t="shared" si="14"/>
        <v/>
      </c>
      <c r="H498" s="172"/>
    </row>
    <row r="499" spans="1:8" ht="20.100000000000001" customHeight="1" x14ac:dyDescent="0.25">
      <c r="A499" s="38">
        <v>494</v>
      </c>
      <c r="B499" s="173"/>
      <c r="C499" s="173"/>
      <c r="D499" s="184"/>
      <c r="E499" s="184"/>
      <c r="F499" s="92" t="str">
        <f t="shared" si="15"/>
        <v/>
      </c>
      <c r="G499" s="92" t="str">
        <f t="shared" si="14"/>
        <v/>
      </c>
      <c r="H499" s="172"/>
    </row>
    <row r="500" spans="1:8" ht="20.100000000000001" customHeight="1" x14ac:dyDescent="0.25">
      <c r="A500" s="38">
        <v>495</v>
      </c>
      <c r="B500" s="173"/>
      <c r="C500" s="173"/>
      <c r="D500" s="184"/>
      <c r="E500" s="184"/>
      <c r="F500" s="92" t="str">
        <f t="shared" si="15"/>
        <v/>
      </c>
      <c r="G500" s="92" t="str">
        <f t="shared" si="14"/>
        <v/>
      </c>
      <c r="H500" s="172"/>
    </row>
    <row r="501" spans="1:8" ht="20.100000000000001" customHeight="1" x14ac:dyDescent="0.25">
      <c r="A501" s="38">
        <v>496</v>
      </c>
      <c r="B501" s="173"/>
      <c r="C501" s="173"/>
      <c r="D501" s="184"/>
      <c r="E501" s="184"/>
      <c r="F501" s="92" t="str">
        <f t="shared" si="15"/>
        <v/>
      </c>
      <c r="G501" s="92" t="str">
        <f t="shared" si="14"/>
        <v/>
      </c>
      <c r="H501" s="172"/>
    </row>
    <row r="502" spans="1:8" ht="20.100000000000001" customHeight="1" x14ac:dyDescent="0.25">
      <c r="A502" s="38">
        <v>497</v>
      </c>
      <c r="B502" s="173"/>
      <c r="C502" s="173"/>
      <c r="D502" s="184"/>
      <c r="E502" s="184"/>
      <c r="F502" s="92" t="str">
        <f t="shared" si="15"/>
        <v/>
      </c>
      <c r="G502" s="92" t="str">
        <f t="shared" si="14"/>
        <v/>
      </c>
      <c r="H502" s="172"/>
    </row>
    <row r="503" spans="1:8" ht="20.100000000000001" customHeight="1" x14ac:dyDescent="0.25">
      <c r="A503" s="38">
        <v>498</v>
      </c>
      <c r="B503" s="173"/>
      <c r="C503" s="173"/>
      <c r="D503" s="184"/>
      <c r="E503" s="184"/>
      <c r="F503" s="92" t="str">
        <f t="shared" si="15"/>
        <v/>
      </c>
      <c r="G503" s="92" t="str">
        <f t="shared" si="14"/>
        <v/>
      </c>
      <c r="H503" s="172"/>
    </row>
    <row r="504" spans="1:8" ht="20.100000000000001" customHeight="1" x14ac:dyDescent="0.25">
      <c r="A504" s="38">
        <v>499</v>
      </c>
      <c r="B504" s="173"/>
      <c r="C504" s="173"/>
      <c r="D504" s="184"/>
      <c r="E504" s="184"/>
      <c r="F504" s="92" t="str">
        <f t="shared" si="15"/>
        <v/>
      </c>
      <c r="G504" s="92" t="str">
        <f t="shared" si="14"/>
        <v/>
      </c>
      <c r="H504" s="172"/>
    </row>
    <row r="505" spans="1:8" ht="20.100000000000001" customHeight="1" thickBot="1" x14ac:dyDescent="0.3">
      <c r="A505" s="39">
        <v>500</v>
      </c>
      <c r="B505" s="174"/>
      <c r="C505" s="174"/>
      <c r="D505" s="186"/>
      <c r="E505" s="186"/>
      <c r="F505" s="92" t="str">
        <f t="shared" si="15"/>
        <v/>
      </c>
      <c r="G505" s="92" t="str">
        <f t="shared" si="14"/>
        <v/>
      </c>
      <c r="H505" s="176"/>
    </row>
    <row r="506" spans="1:8" s="40" customFormat="1" ht="20.100000000000001" customHeight="1" thickBot="1" x14ac:dyDescent="0.35">
      <c r="F506" s="157" t="s">
        <v>2</v>
      </c>
      <c r="G506" s="41">
        <f>SUM(G6:G505)</f>
        <v>0</v>
      </c>
      <c r="H506" s="26"/>
    </row>
  </sheetData>
  <sheetProtection algorithmName="SHA-512" hashValue="JDsjrafI/vK1hJi/Dh1QEqtdTbgF3xxVyfMmqkwgmU9lPtUZt8EEapdDQZ+H19VX8B4bnTqLorfg7Tqlppqp2g==" saltValue="Q8bImrHAbFRoTMzi9+T2sg==" spinCount="100000" sheet="1" objects="1" scenarios="1"/>
  <mergeCells count="3">
    <mergeCell ref="A1:H1"/>
    <mergeCell ref="A2:H2"/>
    <mergeCell ref="A3:A4"/>
  </mergeCells>
  <pageMargins left="0.7" right="0.7" top="0.75" bottom="0.75" header="0.3" footer="0.3"/>
  <pageSetup paperSize="9" scale="50" fitToHeight="0" orientation="landscape" r:id="rId1"/>
  <extLst>
    <ext xmlns:x14="http://schemas.microsoft.com/office/spreadsheetml/2009/9/main" uri="{78C0D931-6437-407d-A8EE-F0AAD7539E65}">
      <x14:conditionalFormattings>
        <x14:conditionalFormatting xmlns:xm="http://schemas.microsoft.com/office/excel/2006/main">
          <x14:cfRule type="expression" priority="2" id="{40D03755-9DF4-4E67-A7D1-5B7137F28B7A}">
            <xm:f>'Synthèse dépenses bénéficiaire'!$C$26&lt;&gt;"Actions de conseil collectif et/ou individualisé, de diffusion et d’échanges de connaissances et d’informations"</xm:f>
            <x14:dxf>
              <font>
                <b val="0"/>
                <i val="0"/>
              </font>
            </x14:dxf>
          </x14:cfRule>
          <x14:cfRule type="expression" priority="3" id="{7A950CCA-E29A-4A09-940E-FE8B45BF9035}">
            <xm:f>'Synthèse dépenses bénéficiaire'!$C$26="Actions de conseil collectif et/ou individualisé, de diffusion et d’échanges de connaissances et d’informations"</xm:f>
            <x14:dxf>
              <font>
                <b/>
                <i val="0"/>
                <color auto="1"/>
              </font>
              <fill>
                <patternFill>
                  <bgColor rgb="FFFF0000"/>
                </patternFill>
              </fill>
            </x14:dxf>
          </x14:cfRule>
          <xm:sqref>A2:H2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Listes!$A$96:$A$98</xm:f>
          </x14:formula1>
          <xm:sqref>C5:C505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tabColor theme="5" tint="0.39997558519241921"/>
    <pageSetUpPr fitToPage="1"/>
  </sheetPr>
  <dimension ref="A1:K121"/>
  <sheetViews>
    <sheetView topLeftCell="B12" zoomScale="93" zoomScaleNormal="93" workbookViewId="0">
      <selection activeCell="D21" sqref="D21"/>
    </sheetView>
  </sheetViews>
  <sheetFormatPr baseColWidth="10" defaultColWidth="23.140625" defaultRowHeight="15" x14ac:dyDescent="0.25"/>
  <cols>
    <col min="1" max="1" width="8.7109375" style="187" customWidth="1"/>
    <col min="2" max="2" width="44.85546875" style="187" customWidth="1"/>
    <col min="3" max="5" width="23.140625" style="187"/>
    <col min="6" max="6" width="29" style="187" customWidth="1"/>
    <col min="7" max="7" width="41.140625" style="187" customWidth="1"/>
    <col min="8" max="8" width="42.42578125" style="187" customWidth="1"/>
    <col min="9" max="9" width="5.85546875" style="187" customWidth="1"/>
    <col min="10" max="10" width="41" style="187" customWidth="1"/>
    <col min="11" max="11" width="83.85546875" style="187" customWidth="1"/>
    <col min="12" max="12" width="51.5703125" style="187" customWidth="1"/>
    <col min="13" max="16384" width="23.140625" style="187"/>
  </cols>
  <sheetData>
    <row r="1" spans="1:11" ht="15" customHeight="1" x14ac:dyDescent="0.25">
      <c r="B1" s="188"/>
      <c r="C1" s="188"/>
      <c r="D1" s="188"/>
      <c r="E1" s="188"/>
      <c r="F1" s="188"/>
      <c r="G1" s="188"/>
    </row>
    <row r="2" spans="1:11" ht="15" customHeight="1" x14ac:dyDescent="0.25"/>
    <row r="3" spans="1:11" ht="15" customHeight="1" x14ac:dyDescent="0.25"/>
    <row r="4" spans="1:11" ht="15" customHeight="1" x14ac:dyDescent="0.25"/>
    <row r="5" spans="1:11" ht="15" customHeight="1" x14ac:dyDescent="0.25"/>
    <row r="6" spans="1:11" ht="15" customHeight="1" x14ac:dyDescent="0.25"/>
    <row r="7" spans="1:11" ht="15" customHeight="1" x14ac:dyDescent="0.25">
      <c r="B7" s="189"/>
      <c r="C7" s="189"/>
    </row>
    <row r="8" spans="1:11" ht="15" customHeight="1" x14ac:dyDescent="0.25">
      <c r="B8" s="189"/>
      <c r="C8" s="189"/>
    </row>
    <row r="9" spans="1:11" ht="60.6" customHeight="1" x14ac:dyDescent="0.25">
      <c r="A9" s="431" t="s">
        <v>202</v>
      </c>
      <c r="B9" s="432"/>
      <c r="C9" s="432"/>
      <c r="D9" s="432"/>
      <c r="E9" s="432"/>
      <c r="F9" s="432"/>
      <c r="G9" s="432"/>
      <c r="H9" s="432"/>
      <c r="I9" s="432"/>
      <c r="J9" s="432"/>
      <c r="K9" s="433"/>
    </row>
    <row r="10" spans="1:11" ht="20.100000000000001" customHeight="1" x14ac:dyDescent="0.25">
      <c r="A10" s="430" t="s">
        <v>55</v>
      </c>
      <c r="B10" s="430"/>
      <c r="C10" s="430"/>
      <c r="D10" s="430"/>
      <c r="E10" s="434" t="str">
        <f>IF('Synthèse dépenses bénéficiaire'!$E$10:$J$10="","",'Synthèse dépenses bénéficiaire'!$E$10:$J$10)</f>
        <v/>
      </c>
      <c r="F10" s="435"/>
      <c r="G10" s="435"/>
      <c r="H10" s="435"/>
      <c r="I10" s="435"/>
      <c r="J10" s="435"/>
      <c r="K10" s="436"/>
    </row>
    <row r="11" spans="1:11" ht="20.100000000000001" customHeight="1" x14ac:dyDescent="0.25">
      <c r="A11" s="430" t="s">
        <v>54</v>
      </c>
      <c r="B11" s="430"/>
      <c r="C11" s="430"/>
      <c r="D11" s="430"/>
      <c r="E11" s="434" t="str">
        <f>IF('Synthèse dépenses bénéficiaire'!$E$11:$J$11="","",'Synthèse dépenses bénéficiaire'!$E$11:$J$11)</f>
        <v/>
      </c>
      <c r="F11" s="435"/>
      <c r="G11" s="435"/>
      <c r="H11" s="435"/>
      <c r="I11" s="435"/>
      <c r="J11" s="435"/>
      <c r="K11" s="436"/>
    </row>
    <row r="12" spans="1:11" ht="24.95" customHeight="1" x14ac:dyDescent="0.25">
      <c r="A12" s="431" t="s">
        <v>24</v>
      </c>
      <c r="B12" s="432"/>
      <c r="C12" s="432"/>
      <c r="D12" s="432"/>
      <c r="E12" s="432"/>
      <c r="F12" s="432"/>
      <c r="G12" s="432"/>
      <c r="H12" s="432"/>
      <c r="I12" s="432"/>
      <c r="J12" s="432"/>
      <c r="K12" s="433"/>
    </row>
    <row r="13" spans="1:11" ht="15" customHeight="1" x14ac:dyDescent="0.25">
      <c r="A13" s="190"/>
      <c r="B13" s="190"/>
      <c r="C13" s="190"/>
      <c r="D13" s="190"/>
      <c r="E13" s="190"/>
      <c r="F13" s="190"/>
      <c r="G13" s="190"/>
      <c r="H13" s="190"/>
      <c r="I13" s="190"/>
      <c r="J13" s="190"/>
    </row>
    <row r="14" spans="1:11" ht="15" customHeight="1" thickBot="1" x14ac:dyDescent="0.3">
      <c r="B14" s="190"/>
      <c r="C14" s="190"/>
      <c r="D14" s="190"/>
      <c r="E14" s="190"/>
      <c r="F14" s="190"/>
      <c r="G14" s="190"/>
    </row>
    <row r="15" spans="1:11" ht="19.5" customHeight="1" thickBot="1" x14ac:dyDescent="0.3">
      <c r="A15" s="191"/>
      <c r="B15" s="192" t="s">
        <v>25</v>
      </c>
      <c r="C15" s="193" t="s">
        <v>26</v>
      </c>
      <c r="D15" s="193" t="s">
        <v>28</v>
      </c>
      <c r="E15" s="194" t="s">
        <v>31</v>
      </c>
      <c r="F15" s="195"/>
      <c r="G15" s="196" t="s">
        <v>32</v>
      </c>
    </row>
    <row r="16" spans="1:11" ht="19.5" customHeight="1" thickBot="1" x14ac:dyDescent="0.3">
      <c r="A16" s="191"/>
      <c r="B16" s="197" t="s">
        <v>80</v>
      </c>
      <c r="C16" s="198">
        <f>C25</f>
        <v>0</v>
      </c>
      <c r="D16" s="198">
        <f>G25</f>
        <v>0</v>
      </c>
      <c r="E16" s="199">
        <f t="shared" ref="E16:E21" si="0">IF(C16-D16&lt;=0,0,C16-D16)</f>
        <v>0</v>
      </c>
      <c r="F16" s="195"/>
      <c r="G16" s="200">
        <f>D22</f>
        <v>0</v>
      </c>
    </row>
    <row r="17" spans="1:11" ht="20.100000000000001" customHeight="1" x14ac:dyDescent="0.25">
      <c r="A17" s="191"/>
      <c r="B17" s="197" t="s">
        <v>66</v>
      </c>
      <c r="C17" s="198">
        <f>C31</f>
        <v>0</v>
      </c>
      <c r="D17" s="198">
        <f>G31</f>
        <v>0</v>
      </c>
      <c r="E17" s="199">
        <f t="shared" si="0"/>
        <v>0</v>
      </c>
      <c r="F17" s="195"/>
      <c r="G17" s="201"/>
    </row>
    <row r="18" spans="1:11" ht="20.100000000000001" customHeight="1" x14ac:dyDescent="0.25">
      <c r="A18" s="191"/>
      <c r="B18" s="197" t="s">
        <v>81</v>
      </c>
      <c r="C18" s="198">
        <f>C34</f>
        <v>0</v>
      </c>
      <c r="D18" s="198">
        <f>G34</f>
        <v>0</v>
      </c>
      <c r="E18" s="199">
        <f t="shared" si="0"/>
        <v>0</v>
      </c>
      <c r="F18" s="195"/>
    </row>
    <row r="19" spans="1:11" ht="20.100000000000001" customHeight="1" x14ac:dyDescent="0.25">
      <c r="A19" s="191"/>
      <c r="B19" s="197" t="s">
        <v>67</v>
      </c>
      <c r="C19" s="198">
        <f>C36</f>
        <v>0</v>
      </c>
      <c r="D19" s="198">
        <f>G36</f>
        <v>0</v>
      </c>
      <c r="E19" s="199">
        <f t="shared" si="0"/>
        <v>0</v>
      </c>
      <c r="F19" s="195"/>
    </row>
    <row r="20" spans="1:11" ht="20.100000000000001" customHeight="1" x14ac:dyDescent="0.25">
      <c r="A20" s="191"/>
      <c r="B20" s="197" t="s">
        <v>68</v>
      </c>
      <c r="C20" s="198">
        <f>C39</f>
        <v>0</v>
      </c>
      <c r="D20" s="198">
        <f>G39</f>
        <v>0</v>
      </c>
      <c r="E20" s="199">
        <f t="shared" si="0"/>
        <v>0</v>
      </c>
      <c r="F20" s="195"/>
    </row>
    <row r="21" spans="1:11" ht="16.5" thickBot="1" x14ac:dyDescent="0.3">
      <c r="A21" s="191"/>
      <c r="B21" s="197" t="s">
        <v>206</v>
      </c>
      <c r="C21" s="198">
        <f>C43</f>
        <v>0</v>
      </c>
      <c r="D21" s="198">
        <f>G43</f>
        <v>0</v>
      </c>
      <c r="E21" s="199">
        <f t="shared" si="0"/>
        <v>0</v>
      </c>
      <c r="F21" s="195"/>
    </row>
    <row r="22" spans="1:11" ht="20.25" customHeight="1" thickBot="1" x14ac:dyDescent="0.3">
      <c r="B22" s="192" t="s">
        <v>2</v>
      </c>
      <c r="C22" s="202">
        <f>SUM(C16:C21)</f>
        <v>0</v>
      </c>
      <c r="D22" s="202">
        <f>SUM(D16:D21)</f>
        <v>0</v>
      </c>
      <c r="E22" s="203">
        <f>SUM(E16:E21)</f>
        <v>0</v>
      </c>
      <c r="F22" s="195"/>
    </row>
    <row r="23" spans="1:11" ht="15" customHeight="1" thickBot="1" x14ac:dyDescent="0.3">
      <c r="B23" s="195"/>
      <c r="C23" s="195"/>
      <c r="D23" s="195"/>
      <c r="E23" s="195"/>
      <c r="F23" s="195"/>
    </row>
    <row r="24" spans="1:11" ht="30.75" thickBot="1" x14ac:dyDescent="0.3">
      <c r="B24" s="204" t="s">
        <v>61</v>
      </c>
      <c r="C24" s="193" t="s">
        <v>26</v>
      </c>
      <c r="D24" s="205" t="s">
        <v>29</v>
      </c>
      <c r="E24" s="206" t="s">
        <v>27</v>
      </c>
      <c r="F24" s="205" t="s">
        <v>51</v>
      </c>
      <c r="G24" s="194" t="s">
        <v>196</v>
      </c>
      <c r="J24" s="437" t="s">
        <v>261</v>
      </c>
      <c r="K24" s="438"/>
    </row>
    <row r="25" spans="1:11" ht="35.25" customHeight="1" thickBot="1" x14ac:dyDescent="0.3">
      <c r="B25" s="309" t="s">
        <v>80</v>
      </c>
      <c r="C25" s="310">
        <f>SUM(C26:C30)</f>
        <v>0</v>
      </c>
      <c r="D25" s="310">
        <f>SUM(D26:D30)</f>
        <v>0</v>
      </c>
      <c r="E25" s="310">
        <f>SUM(E26:E30)</f>
        <v>0</v>
      </c>
      <c r="F25" s="311"/>
      <c r="G25" s="312">
        <f>SUM(G26:G30)</f>
        <v>0</v>
      </c>
      <c r="J25" s="192" t="s">
        <v>236</v>
      </c>
      <c r="K25" s="210" t="str">
        <f>IF('Synthèse dépenses bénéficiaire'!C26="","",'Synthèse dépenses bénéficiaire'!C26)</f>
        <v>Actions de conseil collectif et/ou individualisé, de diffusion et d’échanges de connaissances et d’informations</v>
      </c>
    </row>
    <row r="26" spans="1:11" x14ac:dyDescent="0.25">
      <c r="B26" s="211" t="s">
        <v>69</v>
      </c>
      <c r="C26" s="212">
        <f>SUMIF('Instruction Devis - Autres'!$E$7:$E$506,'Synthèse dépenses SI'!B26,'Instruction Devis - Autres'!$F$7:$F$506)</f>
        <v>0</v>
      </c>
      <c r="D26" s="212">
        <f>SUMIF('Instruction Devis - Autres'!$E$7:$E$506,'Synthèse dépenses SI'!B26,'Instruction Devis - Autres'!$I$7:$I$506)</f>
        <v>0</v>
      </c>
      <c r="E26" s="212">
        <f>SUMIF('Instruction Devis - Autres'!$E$7:$E$506,'Synthèse dépenses SI'!B26,'Instruction Devis - Autres'!$L$7:$L$506)</f>
        <v>0</v>
      </c>
      <c r="F26" s="209"/>
      <c r="G26" s="226">
        <f>SUMIF('Instruction Devis - Autres'!$E$7:$E$506,'Synthèse dépenses SI'!B26,'Instruction Devis - Autres'!$L$7:$L$506)</f>
        <v>0</v>
      </c>
      <c r="J26" s="439" t="s">
        <v>260</v>
      </c>
      <c r="K26" s="441" t="str">
        <f>IF(K25="Actions de formation exclusivement","Saisir un plafond de 500 000€ de FEADER dans les données servant au calcul dans Safran",IF(K25="Actions de conseil collectif et/ou individualisé, de diffusion et d’échanges de connaissances et d’informations","Saisir un plafond de 250 000€ de FEADER dans les données servant au calcul dans Safran",""))</f>
        <v>Saisir un plafond de 250 000€ de FEADER dans les données servant au calcul dans Safran</v>
      </c>
    </row>
    <row r="27" spans="1:11" ht="19.5" customHeight="1" thickBot="1" x14ac:dyDescent="0.3">
      <c r="B27" s="197" t="s">
        <v>210</v>
      </c>
      <c r="C27" s="212">
        <f>SUMIF('Instruction Devis - Autres'!$E$7:$E$506,'Synthèse dépenses SI'!B27,'Instruction Devis - Autres'!$F$7:$F$506)</f>
        <v>0</v>
      </c>
      <c r="D27" s="212">
        <f>SUMIF('Instruction Devis - Autres'!$E$7:$E$506,'Synthèse dépenses SI'!B27,'Instruction Devis - Autres'!$I$7:$I$506)</f>
        <v>0</v>
      </c>
      <c r="E27" s="212">
        <f>SUMIF('Instruction Devis - Autres'!$E$7:$E$506,'Synthèse dépenses SI'!B27,'Instruction Devis - Autres'!$L$7:$L$506)</f>
        <v>0</v>
      </c>
      <c r="F27" s="209"/>
      <c r="G27" s="226">
        <f>SUMIF('Instruction Devis - Autres'!$E$7:$E$506,'Synthèse dépenses SI'!B27,'Instruction Devis - Autres'!$L$7:$L$506)</f>
        <v>0</v>
      </c>
      <c r="J27" s="440"/>
      <c r="K27" s="441"/>
    </row>
    <row r="28" spans="1:11" ht="19.5" customHeight="1" x14ac:dyDescent="0.25">
      <c r="B28" s="213" t="s">
        <v>71</v>
      </c>
      <c r="C28" s="212">
        <f>SUMIF('Instruction Devis - Autres'!$E$7:$E$506,'Synthèse dépenses SI'!B28,'Instruction Devis - Autres'!$F$7:$F$506)</f>
        <v>0</v>
      </c>
      <c r="D28" s="212">
        <f>SUMIF('Instruction Devis - Autres'!$E$7:$E$506,'Synthèse dépenses SI'!B28,'Instruction Devis - Autres'!$I$7:$I$506)</f>
        <v>0</v>
      </c>
      <c r="E28" s="212">
        <f>SUMIF('Instruction Devis - Autres'!$E$7:$E$506,'Synthèse dépenses SI'!B28,'Instruction Devis - Autres'!$L$7:$L$506)</f>
        <v>0</v>
      </c>
      <c r="F28" s="209"/>
      <c r="G28" s="226">
        <f>SUMIF('Instruction Devis - Autres'!$E$7:$E$506,'Synthèse dépenses SI'!B28,'Instruction Devis - Autres'!$L$7:$L$506)</f>
        <v>0</v>
      </c>
    </row>
    <row r="29" spans="1:11" ht="19.5" customHeight="1" x14ac:dyDescent="0.25">
      <c r="B29" s="211" t="s">
        <v>211</v>
      </c>
      <c r="C29" s="212">
        <f>SUMIF('Instruction Devis - Autres'!$E$7:$E$506,'Synthèse dépenses SI'!B29,'Instruction Devis - Autres'!$F$7:$F$506)</f>
        <v>0</v>
      </c>
      <c r="D29" s="212">
        <f>SUMIF('Instruction Devis - Autres'!$E$7:$E$506,'Synthèse dépenses SI'!B29,'Instruction Devis - Autres'!$I$7:$I$506)</f>
        <v>0</v>
      </c>
      <c r="E29" s="212">
        <f>SUMIF('Instruction Devis - Autres'!$E$7:$E$506,'Synthèse dépenses SI'!B29,'Instruction Devis - Autres'!$L$7:$L$506)</f>
        <v>0</v>
      </c>
      <c r="F29" s="209"/>
      <c r="G29" s="226">
        <f>SUMIF('Instruction Devis - Autres'!$E$7:$E$506,'Synthèse dépenses SI'!B29,'Instruction Devis - Autres'!$L$7:$L$506)</f>
        <v>0</v>
      </c>
    </row>
    <row r="30" spans="1:11" ht="19.5" customHeight="1" x14ac:dyDescent="0.25">
      <c r="B30" s="197" t="s">
        <v>72</v>
      </c>
      <c r="C30" s="212">
        <f>SUMIF('Instruction Devis - Autres'!$E$7:$E$506,'Synthèse dépenses SI'!B30,'Instruction Devis - Autres'!$F$7:$F$506)</f>
        <v>0</v>
      </c>
      <c r="D30" s="212">
        <f>SUMIF('Instruction Devis - Autres'!$E$7:$E$506,'Synthèse dépenses SI'!B30,'Instruction Devis - Autres'!$I$7:$I$506)</f>
        <v>0</v>
      </c>
      <c r="E30" s="212">
        <f>SUMIF('Instruction Devis - Autres'!$E$7:$E$506,'Synthèse dépenses SI'!B30,'Instruction Devis - Autres'!$L$7:$L$506)</f>
        <v>0</v>
      </c>
      <c r="F30" s="209"/>
      <c r="G30" s="226">
        <f>SUMIF('Instruction Devis - Autres'!$E$7:$E$506,'Synthèse dépenses SI'!B30,'Instruction Devis - Autres'!$L$7:$L$506)</f>
        <v>0</v>
      </c>
    </row>
    <row r="31" spans="1:11" ht="19.5" customHeight="1" x14ac:dyDescent="0.25">
      <c r="B31" s="214" t="s">
        <v>66</v>
      </c>
      <c r="C31" s="208">
        <f>SUM(C32:C33)</f>
        <v>0</v>
      </c>
      <c r="D31" s="208">
        <f>SUM(D32:D33)</f>
        <v>0</v>
      </c>
      <c r="E31" s="208">
        <f>SUM(E32:E33)</f>
        <v>0</v>
      </c>
      <c r="F31" s="209"/>
      <c r="G31" s="313">
        <f>SUM(G32:G33)</f>
        <v>0</v>
      </c>
    </row>
    <row r="32" spans="1:11" ht="19.5" customHeight="1" x14ac:dyDescent="0.25">
      <c r="B32" s="216" t="s">
        <v>73</v>
      </c>
      <c r="C32" s="212">
        <f>SUMIF('Instruction Frais de personnel'!$E$7:$E$506,'Synthèse dépenses SI'!B32,'Instruction Frais de personnel'!$I$7:$I$506)</f>
        <v>0</v>
      </c>
      <c r="D32" s="212">
        <f>SUMIF('Instruction Frais de personnel'!$E$7:$E$506,'Synthèse dépenses SI'!B32,'Instruction Frais de personnel'!$M$7:$M$506)</f>
        <v>0</v>
      </c>
      <c r="E32" s="212">
        <f>SUMIF('Instruction Frais de personnel'!$E$7:$E$506,'Synthèse dépenses SI'!B32,'Instruction Frais de personnel'!$P$7:$P$506)</f>
        <v>0</v>
      </c>
      <c r="F32" s="217" t="s">
        <v>157</v>
      </c>
      <c r="G32" s="226">
        <f>SUMIF('Instruction Frais de personnel'!$E$7:$E$506,'Synthèse dépenses SI'!B32,'Instruction Frais de personnel'!$Q$7:$Q$506)</f>
        <v>0</v>
      </c>
    </row>
    <row r="33" spans="2:10" ht="19.5" customHeight="1" x14ac:dyDescent="0.25">
      <c r="B33" s="213" t="s">
        <v>74</v>
      </c>
      <c r="C33" s="212">
        <f>SUMIF('Instruction Frais de personnel'!$E$7:$E$506,'Synthèse dépenses SI'!B33,'Instruction Frais de personnel'!$I$7:$I$506)</f>
        <v>0</v>
      </c>
      <c r="D33" s="212">
        <f>SUMIF('Instruction Frais de personnel'!$E$7:$E$506,'Synthèse dépenses SI'!B33,'Instruction Frais de personnel'!$M$7:$M$506)</f>
        <v>0</v>
      </c>
      <c r="E33" s="212">
        <f>SUMIF('Instruction Frais de personnel'!$E$7:$E$506,'Synthèse dépenses SI'!B33,'Instruction Frais de personnel'!$P$7:$P$506)</f>
        <v>0</v>
      </c>
      <c r="F33" s="217" t="s">
        <v>156</v>
      </c>
      <c r="G33" s="226">
        <f>SUMIF('Instruction Frais de personnel'!$E$7:$E$506,'Synthèse dépenses SI'!B33,'Instruction Frais de personnel'!$Q$7:$Q$506)</f>
        <v>0</v>
      </c>
    </row>
    <row r="34" spans="2:10" ht="19.5" customHeight="1" x14ac:dyDescent="0.25">
      <c r="B34" s="214" t="s">
        <v>81</v>
      </c>
      <c r="C34" s="218">
        <f>SUM(C35)</f>
        <v>0</v>
      </c>
      <c r="D34" s="218">
        <f>SUM(D35)</f>
        <v>0</v>
      </c>
      <c r="E34" s="218">
        <f>SUM(E35)</f>
        <v>0</v>
      </c>
      <c r="F34" s="217"/>
      <c r="G34" s="215">
        <f>SUM(G35)</f>
        <v>0</v>
      </c>
      <c r="J34" s="220"/>
    </row>
    <row r="35" spans="2:10" ht="19.5" customHeight="1" x14ac:dyDescent="0.25">
      <c r="B35" s="219" t="s">
        <v>82</v>
      </c>
      <c r="C35" s="212">
        <f>'Synthèse dépenses bénéficiaire'!G25</f>
        <v>0</v>
      </c>
      <c r="D35" s="212">
        <f>IF(C35=0,0,(D31)*0.15)</f>
        <v>0</v>
      </c>
      <c r="E35" s="212">
        <f>IF(D35=0,0,(E31)*0.15)</f>
        <v>0</v>
      </c>
      <c r="F35" s="217"/>
      <c r="G35" s="226">
        <f>IF(E35=0,0,(G31)*0.15)</f>
        <v>0</v>
      </c>
    </row>
    <row r="36" spans="2:10" ht="19.5" customHeight="1" x14ac:dyDescent="0.25">
      <c r="B36" s="214" t="s">
        <v>67</v>
      </c>
      <c r="C36" s="208">
        <f>SUM(C37:C38)</f>
        <v>0</v>
      </c>
      <c r="D36" s="208">
        <f>SUM(D37:D38)</f>
        <v>0</v>
      </c>
      <c r="E36" s="208">
        <f>SUM(E37:E38)</f>
        <v>0</v>
      </c>
      <c r="F36" s="217"/>
      <c r="G36" s="313">
        <f>SUM(G37:G38)</f>
        <v>0</v>
      </c>
    </row>
    <row r="37" spans="2:10" ht="19.5" customHeight="1" x14ac:dyDescent="0.25">
      <c r="B37" s="219" t="s">
        <v>75</v>
      </c>
      <c r="C37" s="212">
        <f>SUMIF('Instruction Frais réels'!$E$7:$E$506,'Synthèse dépenses SI'!B37,'Instruction Frais réels'!$G$7:$G$506)</f>
        <v>0</v>
      </c>
      <c r="D37" s="212">
        <f>SUMIF('Instruction Frais réels'!$E$7:$E$506,'Synthèse dépenses SI'!B37,'Instruction Frais réels'!$H$7:$H$506)</f>
        <v>0</v>
      </c>
      <c r="E37" s="212">
        <f>SUMIF('Instruction Frais réels'!$E$7:$E$506,'Synthèse dépenses SI'!B37,'Instruction Frais réels'!$J$7:$J$506)</f>
        <v>0</v>
      </c>
      <c r="F37" s="217" t="s">
        <v>158</v>
      </c>
      <c r="G37" s="226">
        <f>SUMIF('Instruction Frais réels'!$E$7:$E$506,'Synthèse dépenses SI'!B37,'Instruction Frais réels'!$L$7:$L$506)</f>
        <v>0</v>
      </c>
    </row>
    <row r="38" spans="2:10" ht="19.5" customHeight="1" x14ac:dyDescent="0.25">
      <c r="B38" s="213" t="s">
        <v>76</v>
      </c>
      <c r="C38" s="212">
        <f>SUMIF('Instruction Frais réels'!$E$7:$E$506,'Synthèse dépenses SI'!B38,'Instruction Frais réels'!$G$7:$G$506)</f>
        <v>0</v>
      </c>
      <c r="D38" s="212">
        <f>SUMIF('Instruction Frais réels'!$E$7:$E$506,'Synthèse dépenses SI'!B38,'Instruction Frais réels'!$H$7:$H$506)</f>
        <v>0</v>
      </c>
      <c r="E38" s="212">
        <f>SUMIF('Instruction Frais réels'!$E$7:$E$506,'Synthèse dépenses SI'!B38,'Instruction Frais réels'!$J$7:$J$506)</f>
        <v>0</v>
      </c>
      <c r="F38" s="217"/>
      <c r="G38" s="226">
        <f>SUMIF('Instruction Frais réels'!$E$7:$E$506,'Synthèse dépenses SI'!B38,'Instruction Frais réels'!$L$7:$L$506)</f>
        <v>0</v>
      </c>
    </row>
    <row r="39" spans="2:10" ht="19.5" customHeight="1" x14ac:dyDescent="0.25">
      <c r="B39" s="214" t="s">
        <v>68</v>
      </c>
      <c r="C39" s="208">
        <f>SUM(C40:C42)</f>
        <v>0</v>
      </c>
      <c r="D39" s="208">
        <f>SUM(D40:D42)</f>
        <v>0</v>
      </c>
      <c r="E39" s="208">
        <f>SUM(E40:E42)</f>
        <v>0</v>
      </c>
      <c r="F39" s="217"/>
      <c r="G39" s="215">
        <f>SUM(G40:G42)</f>
        <v>0</v>
      </c>
    </row>
    <row r="40" spans="2:10" ht="19.5" customHeight="1" x14ac:dyDescent="0.25">
      <c r="B40" s="213" t="s">
        <v>77</v>
      </c>
      <c r="C40" s="212">
        <f>SUMIF('Instruction Barèmes'!$G$7:$G$506,'Synthèse dépenses SI'!B40,'Instruction Barèmes'!$M$7:$M$506)</f>
        <v>0</v>
      </c>
      <c r="D40" s="212">
        <f>SUMIF('Instruction Barèmes'!$G$7:$G$506,'Synthèse dépenses SI'!B40,'Instruction Barèmes'!$N$7:$N$506)</f>
        <v>0</v>
      </c>
      <c r="E40" s="212">
        <f>SUMIF('Instruction Barèmes'!$G$7:$G$506,'Synthèse dépenses SI'!B40,'Instruction Barèmes'!$P$7:$P$506)</f>
        <v>0</v>
      </c>
      <c r="F40" s="217"/>
      <c r="G40" s="226">
        <f>SUMIF('Instruction Barèmes'!$G$7:$G$506,'Synthèse dépenses SI'!B40,'Instruction Barèmes'!$Q$7:$Q$506)</f>
        <v>0</v>
      </c>
    </row>
    <row r="41" spans="2:10" ht="19.5" customHeight="1" x14ac:dyDescent="0.25">
      <c r="B41" s="219" t="s">
        <v>78</v>
      </c>
      <c r="C41" s="212">
        <f>SUMIF('Instruction Barèmes'!$G$7:$G$506,'Synthèse dépenses SI'!B41,'Instruction Barèmes'!$M$7:$M$506)</f>
        <v>0</v>
      </c>
      <c r="D41" s="212">
        <f>SUMIF('Instruction Barèmes'!$G$7:$G$506,'Synthèse dépenses SI'!B41,'Instruction Barèmes'!$N$7:$N$506)</f>
        <v>0</v>
      </c>
      <c r="E41" s="212">
        <f>SUMIF('Instruction Barèmes'!$G$7:$G$506,'Synthèse dépenses SI'!B41,'Instruction Barèmes'!$P$7:$P$506)</f>
        <v>0</v>
      </c>
      <c r="F41" s="217"/>
      <c r="G41" s="226">
        <f>SUMIF('Instruction Barèmes'!$G$7:$G$506,'Synthèse dépenses SI'!B41,'Instruction Barèmes'!$Q$7:$Q$506)</f>
        <v>0</v>
      </c>
      <c r="J41" s="220"/>
    </row>
    <row r="42" spans="2:10" ht="19.5" customHeight="1" x14ac:dyDescent="0.25">
      <c r="B42" s="219" t="s">
        <v>79</v>
      </c>
      <c r="C42" s="212">
        <f>SUMIF('Instruction Barèmes'!$G$7:$G$506,'Synthèse dépenses SI'!B42,'Instruction Barèmes'!$M$7:$M$506)</f>
        <v>0</v>
      </c>
      <c r="D42" s="212">
        <f>SUMIF('Instruction Barèmes'!$G$7:$G$506,'Synthèse dépenses SI'!B42,'Instruction Barèmes'!$N$7:$N$506)</f>
        <v>0</v>
      </c>
      <c r="E42" s="212">
        <f>SUMIF('Instruction Barèmes'!$G$7:$G$506,'Synthèse dépenses SI'!B42,'Instruction Barèmes'!$P$7:$P$506)</f>
        <v>0</v>
      </c>
      <c r="F42" s="217"/>
      <c r="G42" s="226">
        <f>SUMIF('Instruction Barèmes'!$G$7:$G$506,'Synthèse dépenses SI'!B42,'Instruction Barèmes'!$Q$7:$Q$506)</f>
        <v>0</v>
      </c>
    </row>
    <row r="43" spans="2:10" ht="19.5" customHeight="1" x14ac:dyDescent="0.25">
      <c r="B43" s="214" t="s">
        <v>206</v>
      </c>
      <c r="C43" s="218">
        <f>SUM(C44)</f>
        <v>0</v>
      </c>
      <c r="D43" s="218">
        <f>SUM(D44)</f>
        <v>0</v>
      </c>
      <c r="E43" s="218">
        <f>SUM(E44)</f>
        <v>0</v>
      </c>
      <c r="F43" s="217"/>
      <c r="G43" s="215">
        <f>SUM(G44)</f>
        <v>0</v>
      </c>
    </row>
    <row r="44" spans="2:10" ht="19.5" customHeight="1" thickBot="1" x14ac:dyDescent="0.3">
      <c r="B44" s="314" t="s">
        <v>207</v>
      </c>
      <c r="C44" s="315">
        <f>SUM('Instruction OCS'!$G$7:$G$506)</f>
        <v>0</v>
      </c>
      <c r="D44" s="315">
        <f>SUM('Instruction OCS'!$L$7:$L$506)</f>
        <v>0</v>
      </c>
      <c r="E44" s="315">
        <f>SUM('Instruction OCS'!$N$7:$N$506)</f>
        <v>0</v>
      </c>
      <c r="F44" s="221"/>
      <c r="G44" s="316">
        <f>SUM('Instruction OCS'!$O$7:$O$506)</f>
        <v>0</v>
      </c>
    </row>
    <row r="45" spans="2:10" ht="19.5" customHeight="1" thickBot="1" x14ac:dyDescent="0.3">
      <c r="B45" s="192" t="s">
        <v>2</v>
      </c>
      <c r="C45" s="202">
        <f>C25+C31+C34+C36+C39+C43</f>
        <v>0</v>
      </c>
      <c r="D45" s="202">
        <f>D25+D31+D34+D36+D39+D43</f>
        <v>0</v>
      </c>
      <c r="E45" s="222">
        <f>E25+E31+E34+E36+E39+E43</f>
        <v>0</v>
      </c>
      <c r="F45" s="223"/>
      <c r="G45" s="317">
        <f>G25+G31+G34+G36+G39+G43</f>
        <v>0</v>
      </c>
    </row>
    <row r="46" spans="2:10" ht="19.5" customHeight="1" x14ac:dyDescent="0.25">
      <c r="B46" s="195"/>
      <c r="C46" s="195"/>
      <c r="D46" s="195"/>
      <c r="E46" s="195"/>
      <c r="F46" s="195"/>
      <c r="G46" s="195"/>
    </row>
    <row r="47" spans="2:10" ht="34.5" customHeight="1" thickBot="1" x14ac:dyDescent="0.3">
      <c r="B47" s="429" t="s">
        <v>198</v>
      </c>
      <c r="C47" s="429"/>
      <c r="D47" s="195"/>
      <c r="E47" s="195"/>
      <c r="F47" s="224"/>
      <c r="G47" s="224"/>
      <c r="H47" s="224"/>
    </row>
    <row r="48" spans="2:10" ht="30.75" thickBot="1" x14ac:dyDescent="0.3">
      <c r="B48" s="204" t="s">
        <v>61</v>
      </c>
      <c r="C48" s="194" t="s">
        <v>28</v>
      </c>
      <c r="D48" s="224"/>
      <c r="E48" s="224"/>
      <c r="F48" s="224"/>
      <c r="G48" s="224"/>
    </row>
    <row r="49" spans="2:7" ht="30" customHeight="1" x14ac:dyDescent="0.25">
      <c r="B49" s="207" t="s">
        <v>80</v>
      </c>
      <c r="C49" s="215">
        <f>SUM(C50:C54)</f>
        <v>0</v>
      </c>
      <c r="D49" s="225"/>
      <c r="E49" s="224"/>
      <c r="F49" s="224"/>
      <c r="G49" s="224"/>
    </row>
    <row r="50" spans="2:7" ht="24.95" customHeight="1" x14ac:dyDescent="0.25">
      <c r="B50" s="211" t="s">
        <v>69</v>
      </c>
      <c r="C50" s="212">
        <f>G26</f>
        <v>0</v>
      </c>
      <c r="D50" s="225"/>
      <c r="E50" s="224"/>
      <c r="F50" s="224"/>
      <c r="G50" s="224"/>
    </row>
    <row r="51" spans="2:7" ht="20.100000000000001" customHeight="1" x14ac:dyDescent="0.25">
      <c r="B51" s="197" t="s">
        <v>210</v>
      </c>
      <c r="C51" s="212">
        <f t="shared" ref="C51:C54" si="1">G27</f>
        <v>0</v>
      </c>
      <c r="D51" s="224"/>
      <c r="E51" s="224"/>
      <c r="F51" s="224"/>
      <c r="G51" s="224"/>
    </row>
    <row r="52" spans="2:7" ht="20.100000000000001" customHeight="1" x14ac:dyDescent="0.25">
      <c r="B52" s="213" t="s">
        <v>71</v>
      </c>
      <c r="C52" s="212">
        <f t="shared" si="1"/>
        <v>0</v>
      </c>
      <c r="D52" s="224"/>
      <c r="E52" s="224"/>
      <c r="F52" s="224"/>
      <c r="G52" s="224"/>
    </row>
    <row r="53" spans="2:7" ht="20.100000000000001" customHeight="1" x14ac:dyDescent="0.25">
      <c r="B53" s="211" t="s">
        <v>211</v>
      </c>
      <c r="C53" s="212">
        <f t="shared" si="1"/>
        <v>0</v>
      </c>
    </row>
    <row r="54" spans="2:7" ht="20.100000000000001" customHeight="1" x14ac:dyDescent="0.25">
      <c r="B54" s="197" t="s">
        <v>72</v>
      </c>
      <c r="C54" s="212">
        <f t="shared" si="1"/>
        <v>0</v>
      </c>
    </row>
    <row r="55" spans="2:7" ht="20.100000000000001" customHeight="1" x14ac:dyDescent="0.25">
      <c r="B55" s="214" t="s">
        <v>66</v>
      </c>
      <c r="C55" s="215">
        <f>SUM(C56:C57)</f>
        <v>0</v>
      </c>
    </row>
    <row r="56" spans="2:7" ht="20.100000000000001" customHeight="1" x14ac:dyDescent="0.25">
      <c r="B56" s="216" t="s">
        <v>73</v>
      </c>
      <c r="C56" s="212">
        <f>G32</f>
        <v>0</v>
      </c>
    </row>
    <row r="57" spans="2:7" ht="20.100000000000001" customHeight="1" x14ac:dyDescent="0.25">
      <c r="B57" s="213" t="s">
        <v>74</v>
      </c>
      <c r="C57" s="212">
        <f>G33</f>
        <v>0</v>
      </c>
    </row>
    <row r="58" spans="2:7" ht="19.5" customHeight="1" x14ac:dyDescent="0.25">
      <c r="B58" s="214" t="s">
        <v>81</v>
      </c>
      <c r="C58" s="215">
        <f>SUM(C59)</f>
        <v>0</v>
      </c>
    </row>
    <row r="59" spans="2:7" ht="20.100000000000001" customHeight="1" x14ac:dyDescent="0.25">
      <c r="B59" s="219" t="s">
        <v>82</v>
      </c>
      <c r="C59" s="212">
        <f>G35</f>
        <v>0</v>
      </c>
    </row>
    <row r="60" spans="2:7" ht="20.100000000000001" customHeight="1" x14ac:dyDescent="0.25">
      <c r="B60" s="214" t="s">
        <v>67</v>
      </c>
      <c r="C60" s="215">
        <f>SUM(C61:C62)</f>
        <v>0</v>
      </c>
    </row>
    <row r="61" spans="2:7" ht="20.100000000000001" customHeight="1" x14ac:dyDescent="0.25">
      <c r="B61" s="219" t="s">
        <v>75</v>
      </c>
      <c r="C61" s="212">
        <f>G37</f>
        <v>0</v>
      </c>
    </row>
    <row r="62" spans="2:7" ht="20.100000000000001" customHeight="1" x14ac:dyDescent="0.25">
      <c r="B62" s="213" t="s">
        <v>76</v>
      </c>
      <c r="C62" s="212">
        <f>G38</f>
        <v>0</v>
      </c>
    </row>
    <row r="63" spans="2:7" ht="20.100000000000001" customHeight="1" x14ac:dyDescent="0.25">
      <c r="B63" s="214" t="s">
        <v>68</v>
      </c>
      <c r="C63" s="215">
        <f>SUM(C64:C66)</f>
        <v>0</v>
      </c>
    </row>
    <row r="64" spans="2:7" ht="20.100000000000001" customHeight="1" x14ac:dyDescent="0.25">
      <c r="B64" s="213" t="s">
        <v>77</v>
      </c>
      <c r="C64" s="212">
        <f>G40</f>
        <v>0</v>
      </c>
    </row>
    <row r="65" spans="2:7" ht="20.100000000000001" customHeight="1" x14ac:dyDescent="0.25">
      <c r="B65" s="219" t="s">
        <v>78</v>
      </c>
      <c r="C65" s="212">
        <f t="shared" ref="C65:C66" si="2">G41</f>
        <v>0</v>
      </c>
    </row>
    <row r="66" spans="2:7" ht="20.100000000000001" customHeight="1" x14ac:dyDescent="0.25">
      <c r="B66" s="219" t="s">
        <v>79</v>
      </c>
      <c r="C66" s="212">
        <f t="shared" si="2"/>
        <v>0</v>
      </c>
    </row>
    <row r="67" spans="2:7" ht="20.100000000000001" customHeight="1" x14ac:dyDescent="0.25">
      <c r="B67" s="214" t="s">
        <v>206</v>
      </c>
      <c r="C67" s="215">
        <f>SUM(C68)</f>
        <v>0</v>
      </c>
    </row>
    <row r="68" spans="2:7" ht="20.100000000000001" customHeight="1" thickBot="1" x14ac:dyDescent="0.3">
      <c r="B68" s="219" t="s">
        <v>207</v>
      </c>
      <c r="C68" s="212">
        <f>G44</f>
        <v>0</v>
      </c>
    </row>
    <row r="69" spans="2:7" ht="20.100000000000001" customHeight="1" thickBot="1" x14ac:dyDescent="0.3">
      <c r="B69" s="192" t="s">
        <v>2</v>
      </c>
      <c r="C69" s="203">
        <f>C67+C63+C60+C58+C55+C49</f>
        <v>0</v>
      </c>
    </row>
    <row r="70" spans="2:7" ht="20.100000000000001" customHeight="1" x14ac:dyDescent="0.25"/>
    <row r="71" spans="2:7" ht="20.100000000000001" customHeight="1" x14ac:dyDescent="0.25"/>
    <row r="72" spans="2:7" ht="20.100000000000001" customHeight="1" x14ac:dyDescent="0.25">
      <c r="G72" s="195"/>
    </row>
    <row r="73" spans="2:7" ht="24.95" customHeight="1" x14ac:dyDescent="0.25">
      <c r="G73" s="195"/>
    </row>
    <row r="74" spans="2:7" ht="15.75" x14ac:dyDescent="0.25">
      <c r="G74" s="195"/>
    </row>
    <row r="75" spans="2:7" ht="15.75" x14ac:dyDescent="0.25">
      <c r="G75" s="195"/>
    </row>
    <row r="76" spans="2:7" ht="15.75" x14ac:dyDescent="0.25">
      <c r="G76" s="195"/>
    </row>
    <row r="77" spans="2:7" ht="15.75" x14ac:dyDescent="0.25">
      <c r="G77" s="195"/>
    </row>
    <row r="78" spans="2:7" ht="15.75" x14ac:dyDescent="0.25">
      <c r="G78" s="195"/>
    </row>
    <row r="98" spans="6:7" x14ac:dyDescent="0.25">
      <c r="F98" s="227"/>
    </row>
    <row r="103" spans="6:7" ht="16.5" customHeight="1" x14ac:dyDescent="0.25"/>
    <row r="104" spans="6:7" ht="16.5" customHeight="1" x14ac:dyDescent="0.25"/>
    <row r="105" spans="6:7" ht="16.5" customHeight="1" x14ac:dyDescent="0.25">
      <c r="G105" s="227"/>
    </row>
    <row r="106" spans="6:7" ht="16.5" customHeight="1" x14ac:dyDescent="0.25"/>
    <row r="107" spans="6:7" ht="16.5" customHeight="1" x14ac:dyDescent="0.25"/>
    <row r="108" spans="6:7" ht="16.5" customHeight="1" x14ac:dyDescent="0.25"/>
    <row r="109" spans="6:7" ht="16.5" customHeight="1" x14ac:dyDescent="0.25"/>
    <row r="110" spans="6:7" ht="16.5" customHeight="1" x14ac:dyDescent="0.25"/>
    <row r="111" spans="6:7" ht="16.5" customHeight="1" x14ac:dyDescent="0.25"/>
    <row r="112" spans="6:7" ht="16.5" customHeight="1" x14ac:dyDescent="0.25"/>
    <row r="113" ht="16.5" customHeight="1" x14ac:dyDescent="0.25"/>
    <row r="114" ht="16.5" customHeight="1" x14ac:dyDescent="0.25"/>
    <row r="115" ht="16.5" customHeight="1" x14ac:dyDescent="0.25"/>
    <row r="116" ht="16.5" customHeight="1" x14ac:dyDescent="0.25"/>
    <row r="117" ht="16.5" customHeight="1" x14ac:dyDescent="0.25"/>
    <row r="118" ht="16.5" customHeight="1" x14ac:dyDescent="0.25"/>
    <row r="119" ht="16.5" customHeight="1" x14ac:dyDescent="0.25"/>
    <row r="120" ht="16.5" customHeight="1" x14ac:dyDescent="0.25"/>
    <row r="121" ht="16.5" customHeight="1" x14ac:dyDescent="0.25"/>
  </sheetData>
  <mergeCells count="10">
    <mergeCell ref="B47:C47"/>
    <mergeCell ref="A10:D10"/>
    <mergeCell ref="A11:D11"/>
    <mergeCell ref="A9:K9"/>
    <mergeCell ref="A12:K12"/>
    <mergeCell ref="E10:K10"/>
    <mergeCell ref="E11:K11"/>
    <mergeCell ref="J24:K24"/>
    <mergeCell ref="J26:J27"/>
    <mergeCell ref="K26:K27"/>
  </mergeCells>
  <conditionalFormatting sqref="K26">
    <cfRule type="cellIs" dxfId="11" priority="1" operator="equal">
      <formula>0</formula>
    </cfRule>
  </conditionalFormatting>
  <pageMargins left="0.25" right="0.25" top="0.75" bottom="0.75" header="0.3" footer="0.3"/>
  <pageSetup paperSize="9" scale="63" fitToHeight="0" orientation="landscape" r:id="rId1"/>
  <rowBreaks count="1" manualBreakCount="1">
    <brk id="73" min="1" max="14"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tabColor theme="5" tint="0.39997558519241921"/>
  </sheetPr>
  <dimension ref="A1:N510"/>
  <sheetViews>
    <sheetView zoomScaleNormal="100" workbookViewId="0">
      <pane ySplit="6" topLeftCell="A7" activePane="bottomLeft" state="frozen"/>
      <selection activeCell="F81" sqref="F81"/>
      <selection pane="bottomLeft" activeCell="B7" sqref="B7"/>
    </sheetView>
  </sheetViews>
  <sheetFormatPr baseColWidth="10" defaultColWidth="11.42578125" defaultRowHeight="15" x14ac:dyDescent="0.25"/>
  <cols>
    <col min="1" max="1" width="10.7109375" style="228" customWidth="1"/>
    <col min="2" max="2" width="50.7109375" style="228" customWidth="1"/>
    <col min="3" max="3" width="30.7109375" style="228" customWidth="1"/>
    <col min="4" max="4" width="20.7109375" style="228" customWidth="1"/>
    <col min="5" max="5" width="81.7109375" style="228" bestFit="1" customWidth="1"/>
    <col min="6" max="9" width="17.7109375" style="228" customWidth="1"/>
    <col min="10" max="10" width="65.85546875" style="228" bestFit="1" customWidth="1"/>
    <col min="11" max="11" width="24.140625" style="228" customWidth="1"/>
    <col min="12" max="12" width="25.7109375" style="228" customWidth="1"/>
    <col min="13" max="13" width="75.7109375" style="228" customWidth="1"/>
    <col min="14" max="14" width="10.7109375" style="228" customWidth="1"/>
    <col min="15" max="16384" width="11.42578125" style="228"/>
  </cols>
  <sheetData>
    <row r="1" spans="1:14" ht="30" customHeight="1" thickBot="1" x14ac:dyDescent="0.3">
      <c r="A1" s="442" t="s">
        <v>186</v>
      </c>
      <c r="B1" s="443"/>
      <c r="C1" s="443"/>
      <c r="D1" s="443"/>
      <c r="E1" s="443"/>
      <c r="F1" s="443"/>
      <c r="G1" s="443"/>
      <c r="H1" s="443"/>
      <c r="I1" s="443"/>
      <c r="J1" s="443"/>
      <c r="K1" s="443"/>
      <c r="L1" s="443"/>
      <c r="M1" s="443"/>
      <c r="N1" s="444"/>
    </row>
    <row r="2" spans="1:14" ht="45" customHeight="1" thickBot="1" x14ac:dyDescent="0.3">
      <c r="A2" s="445" t="s">
        <v>209</v>
      </c>
      <c r="B2" s="446"/>
      <c r="C2" s="446"/>
      <c r="D2" s="446"/>
      <c r="E2" s="446"/>
      <c r="F2" s="446"/>
      <c r="G2" s="446"/>
      <c r="H2" s="446"/>
      <c r="I2" s="446"/>
      <c r="J2" s="446"/>
      <c r="K2" s="446"/>
      <c r="L2" s="446"/>
      <c r="M2" s="446"/>
      <c r="N2" s="447"/>
    </row>
    <row r="3" spans="1:14" ht="30" customHeight="1" x14ac:dyDescent="0.25">
      <c r="A3" s="448" t="s">
        <v>0</v>
      </c>
      <c r="B3" s="229" t="s">
        <v>3</v>
      </c>
      <c r="C3" s="229" t="s">
        <v>43</v>
      </c>
      <c r="D3" s="229" t="s">
        <v>52</v>
      </c>
      <c r="E3" s="229" t="s">
        <v>44</v>
      </c>
      <c r="F3" s="229" t="s">
        <v>45</v>
      </c>
      <c r="G3" s="229" t="s">
        <v>249</v>
      </c>
      <c r="H3" s="229" t="s">
        <v>250</v>
      </c>
      <c r="I3" s="230" t="s">
        <v>56</v>
      </c>
      <c r="J3" s="230" t="s">
        <v>5</v>
      </c>
      <c r="K3" s="230" t="s">
        <v>251</v>
      </c>
      <c r="L3" s="230" t="s">
        <v>195</v>
      </c>
      <c r="M3" s="230" t="s">
        <v>23</v>
      </c>
      <c r="N3" s="231" t="s">
        <v>63</v>
      </c>
    </row>
    <row r="4" spans="1:14" ht="42.75" customHeight="1" x14ac:dyDescent="0.25">
      <c r="A4" s="449"/>
      <c r="B4" s="148" t="s">
        <v>36</v>
      </c>
      <c r="C4" s="148" t="s">
        <v>57</v>
      </c>
      <c r="D4" s="148" t="s">
        <v>53</v>
      </c>
      <c r="E4" s="148" t="s">
        <v>37</v>
      </c>
      <c r="F4" s="148" t="s">
        <v>58</v>
      </c>
      <c r="G4" s="148" t="s">
        <v>248</v>
      </c>
      <c r="H4" s="148" t="s">
        <v>248</v>
      </c>
      <c r="I4" s="152"/>
      <c r="J4" s="232" t="s">
        <v>62</v>
      </c>
      <c r="K4" s="152"/>
      <c r="L4" s="152"/>
      <c r="M4" s="232"/>
      <c r="N4" s="233"/>
    </row>
    <row r="5" spans="1:14" ht="15.75" thickBot="1" x14ac:dyDescent="0.3">
      <c r="A5" s="234" t="s">
        <v>39</v>
      </c>
      <c r="B5" s="235" t="s">
        <v>47</v>
      </c>
      <c r="C5" s="235" t="s">
        <v>40</v>
      </c>
      <c r="D5" s="235" t="s">
        <v>48</v>
      </c>
      <c r="E5" s="235" t="s">
        <v>211</v>
      </c>
      <c r="F5" s="112">
        <v>2850</v>
      </c>
      <c r="G5" s="113">
        <v>2644</v>
      </c>
      <c r="H5" s="149"/>
      <c r="I5" s="113">
        <v>2644</v>
      </c>
      <c r="J5" s="236" t="s">
        <v>17</v>
      </c>
      <c r="K5" s="153">
        <f>MIN(F5,G5,H5)*1.15</f>
        <v>3040.6</v>
      </c>
      <c r="L5" s="113">
        <v>2644</v>
      </c>
      <c r="M5" s="237" t="s">
        <v>65</v>
      </c>
      <c r="N5" s="238" t="s">
        <v>64</v>
      </c>
    </row>
    <row r="6" spans="1:14" ht="18" thickBot="1" x14ac:dyDescent="0.35">
      <c r="A6" s="239"/>
      <c r="B6" s="240"/>
      <c r="C6" s="241"/>
      <c r="D6" s="241"/>
      <c r="E6" s="240"/>
      <c r="F6" s="240"/>
      <c r="G6" s="150"/>
      <c r="H6" s="127" t="s">
        <v>2</v>
      </c>
      <c r="I6" s="128">
        <f>SUM(I7:I506)</f>
        <v>0</v>
      </c>
      <c r="J6" s="150"/>
      <c r="K6" s="127" t="s">
        <v>2</v>
      </c>
      <c r="L6" s="128">
        <f>SUM(L7:L506)</f>
        <v>0</v>
      </c>
      <c r="M6" s="150"/>
      <c r="N6" s="242"/>
    </row>
    <row r="7" spans="1:14" ht="20.100000000000001" customHeight="1" x14ac:dyDescent="0.25">
      <c r="A7" s="243">
        <v>1</v>
      </c>
      <c r="B7" s="251" t="str">
        <f>IF('Devis - Autres'!B6="","",'Devis - Autres'!B6)</f>
        <v/>
      </c>
      <c r="C7" s="252" t="str">
        <f>IF('Devis - Autres'!C6="","",'Devis - Autres'!C6)</f>
        <v/>
      </c>
      <c r="D7" s="252" t="str">
        <f>IF('Devis - Autres'!D6="","",'Devis - Autres'!D6)</f>
        <v/>
      </c>
      <c r="E7" s="251" t="str">
        <f>IF('Devis - Autres'!E6="","",'Devis - Autres'!E6)</f>
        <v/>
      </c>
      <c r="F7" s="253" t="str">
        <f>IF('Devis - Autres'!F6="","",'Devis - Autres'!F6)</f>
        <v/>
      </c>
      <c r="G7" s="253" t="str">
        <f>IF('Devis - Autres'!G6="","",'Devis - Autres'!G6)</f>
        <v/>
      </c>
      <c r="H7" s="253" t="str">
        <f>IF('Devis - Autres'!H6="","",'Devis - Autres'!H6)</f>
        <v/>
      </c>
      <c r="I7" s="94"/>
      <c r="J7" s="254" t="str">
        <f>IF($I7="","",IF($I7&gt;MAX($F7:$H7),"Le montant éligible ne peut etre supérieur au montant présenté",""))</f>
        <v/>
      </c>
      <c r="K7" s="154" t="str">
        <f t="shared" ref="K7" si="0">IF(I7="","",MIN(F7,G7,H7)*1.15)</f>
        <v/>
      </c>
      <c r="L7" s="258" t="str">
        <f>IF(K7="","",MIN(I7,K7))</f>
        <v/>
      </c>
      <c r="M7" s="259"/>
      <c r="N7" s="126"/>
    </row>
    <row r="8" spans="1:14" ht="20.100000000000001" customHeight="1" x14ac:dyDescent="0.25">
      <c r="A8" s="244">
        <v>2</v>
      </c>
      <c r="B8" s="251" t="str">
        <f>IF('Devis - Autres'!B7="","",'Devis - Autres'!B7)</f>
        <v/>
      </c>
      <c r="C8" s="252" t="str">
        <f>IF('Devis - Autres'!C7="","",'Devis - Autres'!C7)</f>
        <v/>
      </c>
      <c r="D8" s="252" t="str">
        <f>IF('Devis - Autres'!D7="","",'Devis - Autres'!D7)</f>
        <v/>
      </c>
      <c r="E8" s="251" t="str">
        <f>IF('Devis - Autres'!E7="","",'Devis - Autres'!E7)</f>
        <v/>
      </c>
      <c r="F8" s="253" t="str">
        <f>IF('Devis - Autres'!F7="","",'Devis - Autres'!F7)</f>
        <v/>
      </c>
      <c r="G8" s="253" t="str">
        <f>IF('Devis - Autres'!G7="","",'Devis - Autres'!G7)</f>
        <v/>
      </c>
      <c r="H8" s="253" t="str">
        <f>IF('Devis - Autres'!H7="","",'Devis - Autres'!H7)</f>
        <v/>
      </c>
      <c r="I8" s="94"/>
      <c r="J8" s="254" t="str">
        <f t="shared" ref="J8:J71" si="1">IF($I8="","",IF($I8&gt;MAX($F8:$H8),"Le montant éligible ne peut etre supérieur au montant présenté",""))</f>
        <v/>
      </c>
      <c r="K8" s="154" t="str">
        <f t="shared" ref="K8:K71" si="2">IF(I8="","",MIN(F8,G8,H8)*1.15)</f>
        <v/>
      </c>
      <c r="L8" s="258" t="str">
        <f t="shared" ref="L8:L71" si="3">IF(K8="","",MIN(I8,K8))</f>
        <v/>
      </c>
      <c r="M8" s="259"/>
      <c r="N8" s="126"/>
    </row>
    <row r="9" spans="1:14" ht="20.100000000000001" customHeight="1" x14ac:dyDescent="0.25">
      <c r="A9" s="244">
        <v>3</v>
      </c>
      <c r="B9" s="251" t="str">
        <f>IF('Devis - Autres'!B8="","",'Devis - Autres'!B8)</f>
        <v/>
      </c>
      <c r="C9" s="252" t="str">
        <f>IF('Devis - Autres'!C8="","",'Devis - Autres'!C8)</f>
        <v/>
      </c>
      <c r="D9" s="252" t="str">
        <f>IF('Devis - Autres'!D8="","",'Devis - Autres'!D8)</f>
        <v/>
      </c>
      <c r="E9" s="251" t="str">
        <f>IF('Devis - Autres'!E8="","",'Devis - Autres'!E8)</f>
        <v/>
      </c>
      <c r="F9" s="253" t="str">
        <f>IF('Devis - Autres'!F8="","",'Devis - Autres'!F8)</f>
        <v/>
      </c>
      <c r="G9" s="253" t="str">
        <f>IF('Devis - Autres'!G8="","",'Devis - Autres'!G8)</f>
        <v/>
      </c>
      <c r="H9" s="253" t="str">
        <f>IF('Devis - Autres'!H8="","",'Devis - Autres'!H8)</f>
        <v/>
      </c>
      <c r="I9" s="94"/>
      <c r="J9" s="254" t="str">
        <f t="shared" si="1"/>
        <v/>
      </c>
      <c r="K9" s="154" t="str">
        <f t="shared" si="2"/>
        <v/>
      </c>
      <c r="L9" s="258" t="str">
        <f t="shared" si="3"/>
        <v/>
      </c>
      <c r="M9" s="259"/>
      <c r="N9" s="126"/>
    </row>
    <row r="10" spans="1:14" ht="20.100000000000001" customHeight="1" x14ac:dyDescent="0.25">
      <c r="A10" s="244">
        <v>4</v>
      </c>
      <c r="B10" s="251" t="str">
        <f>IF('Devis - Autres'!B9="","",'Devis - Autres'!B9)</f>
        <v/>
      </c>
      <c r="C10" s="252" t="str">
        <f>IF('Devis - Autres'!C9="","",'Devis - Autres'!C9)</f>
        <v/>
      </c>
      <c r="D10" s="252" t="str">
        <f>IF('Devis - Autres'!D9="","",'Devis - Autres'!D9)</f>
        <v/>
      </c>
      <c r="E10" s="251" t="str">
        <f>IF('Devis - Autres'!E9="","",'Devis - Autres'!E9)</f>
        <v/>
      </c>
      <c r="F10" s="253" t="str">
        <f>IF('Devis - Autres'!F9="","",'Devis - Autres'!F9)</f>
        <v/>
      </c>
      <c r="G10" s="253" t="str">
        <f>IF('Devis - Autres'!G9="","",'Devis - Autres'!G9)</f>
        <v/>
      </c>
      <c r="H10" s="253" t="str">
        <f>IF('Devis - Autres'!H9="","",'Devis - Autres'!H9)</f>
        <v/>
      </c>
      <c r="I10" s="94"/>
      <c r="J10" s="254" t="str">
        <f t="shared" si="1"/>
        <v/>
      </c>
      <c r="K10" s="154" t="str">
        <f t="shared" si="2"/>
        <v/>
      </c>
      <c r="L10" s="258" t="str">
        <f t="shared" si="3"/>
        <v/>
      </c>
      <c r="M10" s="259"/>
      <c r="N10" s="126"/>
    </row>
    <row r="11" spans="1:14" ht="20.100000000000001" customHeight="1" x14ac:dyDescent="0.25">
      <c r="A11" s="244">
        <v>5</v>
      </c>
      <c r="B11" s="251" t="str">
        <f>IF('Devis - Autres'!B10="","",'Devis - Autres'!B10)</f>
        <v/>
      </c>
      <c r="C11" s="252" t="str">
        <f>IF('Devis - Autres'!C10="","",'Devis - Autres'!C10)</f>
        <v/>
      </c>
      <c r="D11" s="252" t="str">
        <f>IF('Devis - Autres'!D10="","",'Devis - Autres'!D10)</f>
        <v/>
      </c>
      <c r="E11" s="251" t="str">
        <f>IF('Devis - Autres'!E10="","",'Devis - Autres'!E10)</f>
        <v/>
      </c>
      <c r="F11" s="253" t="str">
        <f>IF('Devis - Autres'!F10="","",'Devis - Autres'!F10)</f>
        <v/>
      </c>
      <c r="G11" s="253" t="str">
        <f>IF('Devis - Autres'!G10="","",'Devis - Autres'!G10)</f>
        <v/>
      </c>
      <c r="H11" s="253" t="str">
        <f>IF('Devis - Autres'!H10="","",'Devis - Autres'!H10)</f>
        <v/>
      </c>
      <c r="I11" s="94"/>
      <c r="J11" s="254" t="str">
        <f t="shared" si="1"/>
        <v/>
      </c>
      <c r="K11" s="154" t="str">
        <f t="shared" si="2"/>
        <v/>
      </c>
      <c r="L11" s="258" t="str">
        <f t="shared" si="3"/>
        <v/>
      </c>
      <c r="M11" s="259"/>
      <c r="N11" s="126"/>
    </row>
    <row r="12" spans="1:14" ht="20.100000000000001" customHeight="1" x14ac:dyDescent="0.25">
      <c r="A12" s="244">
        <v>6</v>
      </c>
      <c r="B12" s="251" t="str">
        <f>IF('Devis - Autres'!B11="","",'Devis - Autres'!B11)</f>
        <v/>
      </c>
      <c r="C12" s="252" t="str">
        <f>IF('Devis - Autres'!C11="","",'Devis - Autres'!C11)</f>
        <v/>
      </c>
      <c r="D12" s="252" t="str">
        <f>IF('Devis - Autres'!D11="","",'Devis - Autres'!D11)</f>
        <v/>
      </c>
      <c r="E12" s="251" t="str">
        <f>IF('Devis - Autres'!E11="","",'Devis - Autres'!E11)</f>
        <v/>
      </c>
      <c r="F12" s="253" t="str">
        <f>IF('Devis - Autres'!F11="","",'Devis - Autres'!F11)</f>
        <v/>
      </c>
      <c r="G12" s="253" t="str">
        <f>IF('Devis - Autres'!G11="","",'Devis - Autres'!G11)</f>
        <v/>
      </c>
      <c r="H12" s="253" t="str">
        <f>IF('Devis - Autres'!H11="","",'Devis - Autres'!H11)</f>
        <v/>
      </c>
      <c r="I12" s="94"/>
      <c r="J12" s="254" t="str">
        <f t="shared" si="1"/>
        <v/>
      </c>
      <c r="K12" s="154" t="str">
        <f t="shared" si="2"/>
        <v/>
      </c>
      <c r="L12" s="258" t="str">
        <f t="shared" si="3"/>
        <v/>
      </c>
      <c r="M12" s="259"/>
      <c r="N12" s="126"/>
    </row>
    <row r="13" spans="1:14" ht="20.100000000000001" customHeight="1" x14ac:dyDescent="0.25">
      <c r="A13" s="244">
        <v>7</v>
      </c>
      <c r="B13" s="251" t="str">
        <f>IF('Devis - Autres'!B12="","",'Devis - Autres'!B12)</f>
        <v/>
      </c>
      <c r="C13" s="252" t="str">
        <f>IF('Devis - Autres'!C12="","",'Devis - Autres'!C12)</f>
        <v/>
      </c>
      <c r="D13" s="252" t="str">
        <f>IF('Devis - Autres'!D12="","",'Devis - Autres'!D12)</f>
        <v/>
      </c>
      <c r="E13" s="251" t="str">
        <f>IF('Devis - Autres'!E12="","",'Devis - Autres'!E12)</f>
        <v/>
      </c>
      <c r="F13" s="253" t="str">
        <f>IF('Devis - Autres'!F12="","",'Devis - Autres'!F12)</f>
        <v/>
      </c>
      <c r="G13" s="253" t="str">
        <f>IF('Devis - Autres'!G12="","",'Devis - Autres'!G12)</f>
        <v/>
      </c>
      <c r="H13" s="253" t="str">
        <f>IF('Devis - Autres'!H12="","",'Devis - Autres'!H12)</f>
        <v/>
      </c>
      <c r="I13" s="94"/>
      <c r="J13" s="254" t="str">
        <f t="shared" si="1"/>
        <v/>
      </c>
      <c r="K13" s="154" t="str">
        <f t="shared" si="2"/>
        <v/>
      </c>
      <c r="L13" s="258" t="str">
        <f t="shared" si="3"/>
        <v/>
      </c>
      <c r="M13" s="259"/>
      <c r="N13" s="126"/>
    </row>
    <row r="14" spans="1:14" ht="20.100000000000001" customHeight="1" x14ac:dyDescent="0.25">
      <c r="A14" s="244">
        <v>8</v>
      </c>
      <c r="B14" s="251" t="str">
        <f>IF('Devis - Autres'!B13="","",'Devis - Autres'!B13)</f>
        <v/>
      </c>
      <c r="C14" s="252" t="str">
        <f>IF('Devis - Autres'!C13="","",'Devis - Autres'!C13)</f>
        <v/>
      </c>
      <c r="D14" s="252" t="str">
        <f>IF('Devis - Autres'!D13="","",'Devis - Autres'!D13)</f>
        <v/>
      </c>
      <c r="E14" s="251" t="str">
        <f>IF('Devis - Autres'!E13="","",'Devis - Autres'!E13)</f>
        <v/>
      </c>
      <c r="F14" s="253" t="str">
        <f>IF('Devis - Autres'!F13="","",'Devis - Autres'!F13)</f>
        <v/>
      </c>
      <c r="G14" s="253" t="str">
        <f>IF('Devis - Autres'!G13="","",'Devis - Autres'!G13)</f>
        <v/>
      </c>
      <c r="H14" s="253" t="str">
        <f>IF('Devis - Autres'!H13="","",'Devis - Autres'!H13)</f>
        <v/>
      </c>
      <c r="I14" s="94"/>
      <c r="J14" s="254" t="str">
        <f t="shared" si="1"/>
        <v/>
      </c>
      <c r="K14" s="154" t="str">
        <f t="shared" si="2"/>
        <v/>
      </c>
      <c r="L14" s="258" t="str">
        <f t="shared" si="3"/>
        <v/>
      </c>
      <c r="M14" s="259"/>
      <c r="N14" s="126"/>
    </row>
    <row r="15" spans="1:14" ht="20.100000000000001" customHeight="1" x14ac:dyDescent="0.25">
      <c r="A15" s="244">
        <v>9</v>
      </c>
      <c r="B15" s="251" t="str">
        <f>IF('Devis - Autres'!B14="","",'Devis - Autres'!B14)</f>
        <v/>
      </c>
      <c r="C15" s="252" t="str">
        <f>IF('Devis - Autres'!C14="","",'Devis - Autres'!C14)</f>
        <v/>
      </c>
      <c r="D15" s="252" t="str">
        <f>IF('Devis - Autres'!D14="","",'Devis - Autres'!D14)</f>
        <v/>
      </c>
      <c r="E15" s="251" t="str">
        <f>IF('Devis - Autres'!E14="","",'Devis - Autres'!E14)</f>
        <v/>
      </c>
      <c r="F15" s="253" t="str">
        <f>IF('Devis - Autres'!F14="","",'Devis - Autres'!F14)</f>
        <v/>
      </c>
      <c r="G15" s="253" t="str">
        <f>IF('Devis - Autres'!G14="","",'Devis - Autres'!G14)</f>
        <v/>
      </c>
      <c r="H15" s="253" t="str">
        <f>IF('Devis - Autres'!H14="","",'Devis - Autres'!H14)</f>
        <v/>
      </c>
      <c r="I15" s="94"/>
      <c r="J15" s="254" t="str">
        <f t="shared" si="1"/>
        <v/>
      </c>
      <c r="K15" s="154" t="str">
        <f t="shared" si="2"/>
        <v/>
      </c>
      <c r="L15" s="258" t="str">
        <f t="shared" si="3"/>
        <v/>
      </c>
      <c r="M15" s="259"/>
      <c r="N15" s="126"/>
    </row>
    <row r="16" spans="1:14" ht="20.100000000000001" customHeight="1" x14ac:dyDescent="0.25">
      <c r="A16" s="244">
        <v>10</v>
      </c>
      <c r="B16" s="251" t="str">
        <f>IF('Devis - Autres'!B15="","",'Devis - Autres'!B15)</f>
        <v/>
      </c>
      <c r="C16" s="252" t="str">
        <f>IF('Devis - Autres'!C15="","",'Devis - Autres'!C15)</f>
        <v/>
      </c>
      <c r="D16" s="252" t="str">
        <f>IF('Devis - Autres'!D15="","",'Devis - Autres'!D15)</f>
        <v/>
      </c>
      <c r="E16" s="251" t="str">
        <f>IF('Devis - Autres'!E15="","",'Devis - Autres'!E15)</f>
        <v/>
      </c>
      <c r="F16" s="253" t="str">
        <f>IF('Devis - Autres'!F15="","",'Devis - Autres'!F15)</f>
        <v/>
      </c>
      <c r="G16" s="253" t="str">
        <f>IF('Devis - Autres'!G15="","",'Devis - Autres'!G15)</f>
        <v/>
      </c>
      <c r="H16" s="253" t="str">
        <f>IF('Devis - Autres'!H15="","",'Devis - Autres'!H15)</f>
        <v/>
      </c>
      <c r="I16" s="94"/>
      <c r="J16" s="254" t="str">
        <f t="shared" si="1"/>
        <v/>
      </c>
      <c r="K16" s="154" t="str">
        <f t="shared" si="2"/>
        <v/>
      </c>
      <c r="L16" s="258" t="str">
        <f t="shared" si="3"/>
        <v/>
      </c>
      <c r="M16" s="259"/>
      <c r="N16" s="126"/>
    </row>
    <row r="17" spans="1:14" ht="20.100000000000001" customHeight="1" x14ac:dyDescent="0.25">
      <c r="A17" s="244">
        <v>11</v>
      </c>
      <c r="B17" s="251" t="str">
        <f>IF('Devis - Autres'!B16="","",'Devis - Autres'!B16)</f>
        <v/>
      </c>
      <c r="C17" s="252" t="str">
        <f>IF('Devis - Autres'!C16="","",'Devis - Autres'!C16)</f>
        <v/>
      </c>
      <c r="D17" s="252" t="str">
        <f>IF('Devis - Autres'!D16="","",'Devis - Autres'!D16)</f>
        <v/>
      </c>
      <c r="E17" s="251" t="str">
        <f>IF('Devis - Autres'!E16="","",'Devis - Autres'!E16)</f>
        <v/>
      </c>
      <c r="F17" s="253" t="str">
        <f>IF('Devis - Autres'!F16="","",'Devis - Autres'!F16)</f>
        <v/>
      </c>
      <c r="G17" s="253" t="str">
        <f>IF('Devis - Autres'!G16="","",'Devis - Autres'!G16)</f>
        <v/>
      </c>
      <c r="H17" s="253" t="str">
        <f>IF('Devis - Autres'!H16="","",'Devis - Autres'!H16)</f>
        <v/>
      </c>
      <c r="I17" s="94"/>
      <c r="J17" s="254" t="str">
        <f t="shared" si="1"/>
        <v/>
      </c>
      <c r="K17" s="154" t="str">
        <f t="shared" si="2"/>
        <v/>
      </c>
      <c r="L17" s="258" t="str">
        <f t="shared" si="3"/>
        <v/>
      </c>
      <c r="M17" s="259"/>
      <c r="N17" s="126"/>
    </row>
    <row r="18" spans="1:14" ht="20.100000000000001" customHeight="1" x14ac:dyDescent="0.25">
      <c r="A18" s="244">
        <v>12</v>
      </c>
      <c r="B18" s="251" t="str">
        <f>IF('Devis - Autres'!B17="","",'Devis - Autres'!B17)</f>
        <v/>
      </c>
      <c r="C18" s="252" t="str">
        <f>IF('Devis - Autres'!C17="","",'Devis - Autres'!C17)</f>
        <v/>
      </c>
      <c r="D18" s="252" t="str">
        <f>IF('Devis - Autres'!D17="","",'Devis - Autres'!D17)</f>
        <v/>
      </c>
      <c r="E18" s="251" t="str">
        <f>IF('Devis - Autres'!E17="","",'Devis - Autres'!E17)</f>
        <v/>
      </c>
      <c r="F18" s="253" t="str">
        <f>IF('Devis - Autres'!F17="","",'Devis - Autres'!F17)</f>
        <v/>
      </c>
      <c r="G18" s="253" t="str">
        <f>IF('Devis - Autres'!G17="","",'Devis - Autres'!G17)</f>
        <v/>
      </c>
      <c r="H18" s="253" t="str">
        <f>IF('Devis - Autres'!H17="","",'Devis - Autres'!H17)</f>
        <v/>
      </c>
      <c r="I18" s="94"/>
      <c r="J18" s="254" t="str">
        <f t="shared" si="1"/>
        <v/>
      </c>
      <c r="K18" s="154" t="str">
        <f t="shared" si="2"/>
        <v/>
      </c>
      <c r="L18" s="258" t="str">
        <f t="shared" si="3"/>
        <v/>
      </c>
      <c r="M18" s="259"/>
      <c r="N18" s="126"/>
    </row>
    <row r="19" spans="1:14" ht="20.100000000000001" customHeight="1" x14ac:dyDescent="0.25">
      <c r="A19" s="244">
        <v>13</v>
      </c>
      <c r="B19" s="251" t="str">
        <f>IF('Devis - Autres'!B18="","",'Devis - Autres'!B18)</f>
        <v/>
      </c>
      <c r="C19" s="252" t="str">
        <f>IF('Devis - Autres'!C18="","",'Devis - Autres'!C18)</f>
        <v/>
      </c>
      <c r="D19" s="252" t="str">
        <f>IF('Devis - Autres'!D18="","",'Devis - Autres'!D18)</f>
        <v/>
      </c>
      <c r="E19" s="251" t="str">
        <f>IF('Devis - Autres'!E18="","",'Devis - Autres'!E18)</f>
        <v/>
      </c>
      <c r="F19" s="253" t="str">
        <f>IF('Devis - Autres'!F18="","",'Devis - Autres'!F18)</f>
        <v/>
      </c>
      <c r="G19" s="253" t="str">
        <f>IF('Devis - Autres'!G18="","",'Devis - Autres'!G18)</f>
        <v/>
      </c>
      <c r="H19" s="253" t="str">
        <f>IF('Devis - Autres'!H18="","",'Devis - Autres'!H18)</f>
        <v/>
      </c>
      <c r="I19" s="94"/>
      <c r="J19" s="254" t="str">
        <f t="shared" si="1"/>
        <v/>
      </c>
      <c r="K19" s="154" t="str">
        <f t="shared" si="2"/>
        <v/>
      </c>
      <c r="L19" s="258" t="str">
        <f t="shared" si="3"/>
        <v/>
      </c>
      <c r="M19" s="259"/>
      <c r="N19" s="126"/>
    </row>
    <row r="20" spans="1:14" ht="20.100000000000001" customHeight="1" x14ac:dyDescent="0.25">
      <c r="A20" s="244">
        <v>14</v>
      </c>
      <c r="B20" s="251" t="str">
        <f>IF('Devis - Autres'!B19="","",'Devis - Autres'!B19)</f>
        <v/>
      </c>
      <c r="C20" s="252" t="str">
        <f>IF('Devis - Autres'!C19="","",'Devis - Autres'!C19)</f>
        <v/>
      </c>
      <c r="D20" s="252" t="str">
        <f>IF('Devis - Autres'!D19="","",'Devis - Autres'!D19)</f>
        <v/>
      </c>
      <c r="E20" s="251" t="str">
        <f>IF('Devis - Autres'!E19="","",'Devis - Autres'!E19)</f>
        <v/>
      </c>
      <c r="F20" s="253" t="str">
        <f>IF('Devis - Autres'!F19="","",'Devis - Autres'!F19)</f>
        <v/>
      </c>
      <c r="G20" s="253" t="str">
        <f>IF('Devis - Autres'!G19="","",'Devis - Autres'!G19)</f>
        <v/>
      </c>
      <c r="H20" s="253" t="str">
        <f>IF('Devis - Autres'!H19="","",'Devis - Autres'!H19)</f>
        <v/>
      </c>
      <c r="I20" s="94"/>
      <c r="J20" s="254" t="str">
        <f t="shared" si="1"/>
        <v/>
      </c>
      <c r="K20" s="154" t="str">
        <f t="shared" si="2"/>
        <v/>
      </c>
      <c r="L20" s="258" t="str">
        <f t="shared" si="3"/>
        <v/>
      </c>
      <c r="M20" s="259"/>
      <c r="N20" s="126"/>
    </row>
    <row r="21" spans="1:14" ht="20.100000000000001" customHeight="1" x14ac:dyDescent="0.25">
      <c r="A21" s="244">
        <v>15</v>
      </c>
      <c r="B21" s="251" t="str">
        <f>IF('Devis - Autres'!B20="","",'Devis - Autres'!B20)</f>
        <v/>
      </c>
      <c r="C21" s="252" t="str">
        <f>IF('Devis - Autres'!C20="","",'Devis - Autres'!C20)</f>
        <v/>
      </c>
      <c r="D21" s="252" t="str">
        <f>IF('Devis - Autres'!D20="","",'Devis - Autres'!D20)</f>
        <v/>
      </c>
      <c r="E21" s="251" t="str">
        <f>IF('Devis - Autres'!E20="","",'Devis - Autres'!E20)</f>
        <v/>
      </c>
      <c r="F21" s="253" t="str">
        <f>IF('Devis - Autres'!F20="","",'Devis - Autres'!F20)</f>
        <v/>
      </c>
      <c r="G21" s="253" t="str">
        <f>IF('Devis - Autres'!G20="","",'Devis - Autres'!G20)</f>
        <v/>
      </c>
      <c r="H21" s="253" t="str">
        <f>IF('Devis - Autres'!H20="","",'Devis - Autres'!H20)</f>
        <v/>
      </c>
      <c r="I21" s="94"/>
      <c r="J21" s="254" t="str">
        <f t="shared" si="1"/>
        <v/>
      </c>
      <c r="K21" s="154" t="str">
        <f t="shared" si="2"/>
        <v/>
      </c>
      <c r="L21" s="258" t="str">
        <f t="shared" si="3"/>
        <v/>
      </c>
      <c r="M21" s="259"/>
      <c r="N21" s="126"/>
    </row>
    <row r="22" spans="1:14" ht="20.100000000000001" customHeight="1" x14ac:dyDescent="0.25">
      <c r="A22" s="244">
        <v>16</v>
      </c>
      <c r="B22" s="251" t="str">
        <f>IF('Devis - Autres'!B21="","",'Devis - Autres'!B21)</f>
        <v/>
      </c>
      <c r="C22" s="252" t="str">
        <f>IF('Devis - Autres'!C21="","",'Devis - Autres'!C21)</f>
        <v/>
      </c>
      <c r="D22" s="252" t="str">
        <f>IF('Devis - Autres'!D21="","",'Devis - Autres'!D21)</f>
        <v/>
      </c>
      <c r="E22" s="251" t="str">
        <f>IF('Devis - Autres'!E21="","",'Devis - Autres'!E21)</f>
        <v/>
      </c>
      <c r="F22" s="253" t="str">
        <f>IF('Devis - Autres'!F21="","",'Devis - Autres'!F21)</f>
        <v/>
      </c>
      <c r="G22" s="253" t="str">
        <f>IF('Devis - Autres'!G21="","",'Devis - Autres'!G21)</f>
        <v/>
      </c>
      <c r="H22" s="253" t="str">
        <f>IF('Devis - Autres'!H21="","",'Devis - Autres'!H21)</f>
        <v/>
      </c>
      <c r="I22" s="94"/>
      <c r="J22" s="254" t="str">
        <f t="shared" si="1"/>
        <v/>
      </c>
      <c r="K22" s="154" t="str">
        <f t="shared" si="2"/>
        <v/>
      </c>
      <c r="L22" s="258" t="str">
        <f t="shared" si="3"/>
        <v/>
      </c>
      <c r="M22" s="259"/>
      <c r="N22" s="126"/>
    </row>
    <row r="23" spans="1:14" ht="20.100000000000001" customHeight="1" x14ac:dyDescent="0.25">
      <c r="A23" s="244">
        <v>17</v>
      </c>
      <c r="B23" s="251" t="str">
        <f>IF('Devis - Autres'!B22="","",'Devis - Autres'!B22)</f>
        <v/>
      </c>
      <c r="C23" s="252" t="str">
        <f>IF('Devis - Autres'!C22="","",'Devis - Autres'!C22)</f>
        <v/>
      </c>
      <c r="D23" s="252" t="str">
        <f>IF('Devis - Autres'!D22="","",'Devis - Autres'!D22)</f>
        <v/>
      </c>
      <c r="E23" s="251" t="str">
        <f>IF('Devis - Autres'!E22="","",'Devis - Autres'!E22)</f>
        <v/>
      </c>
      <c r="F23" s="253" t="str">
        <f>IF('Devis - Autres'!F22="","",'Devis - Autres'!F22)</f>
        <v/>
      </c>
      <c r="G23" s="253" t="str">
        <f>IF('Devis - Autres'!G22="","",'Devis - Autres'!G22)</f>
        <v/>
      </c>
      <c r="H23" s="253" t="str">
        <f>IF('Devis - Autres'!H22="","",'Devis - Autres'!H22)</f>
        <v/>
      </c>
      <c r="I23" s="94"/>
      <c r="J23" s="254" t="str">
        <f t="shared" si="1"/>
        <v/>
      </c>
      <c r="K23" s="154" t="str">
        <f t="shared" si="2"/>
        <v/>
      </c>
      <c r="L23" s="258" t="str">
        <f t="shared" si="3"/>
        <v/>
      </c>
      <c r="M23" s="259"/>
      <c r="N23" s="126"/>
    </row>
    <row r="24" spans="1:14" ht="20.100000000000001" customHeight="1" x14ac:dyDescent="0.25">
      <c r="A24" s="244">
        <v>18</v>
      </c>
      <c r="B24" s="251" t="str">
        <f>IF('Devis - Autres'!B23="","",'Devis - Autres'!B23)</f>
        <v/>
      </c>
      <c r="C24" s="252" t="str">
        <f>IF('Devis - Autres'!C23="","",'Devis - Autres'!C23)</f>
        <v/>
      </c>
      <c r="D24" s="252" t="str">
        <f>IF('Devis - Autres'!D23="","",'Devis - Autres'!D23)</f>
        <v/>
      </c>
      <c r="E24" s="251" t="str">
        <f>IF('Devis - Autres'!E23="","",'Devis - Autres'!E23)</f>
        <v/>
      </c>
      <c r="F24" s="253" t="str">
        <f>IF('Devis - Autres'!F23="","",'Devis - Autres'!F23)</f>
        <v/>
      </c>
      <c r="G24" s="253" t="str">
        <f>IF('Devis - Autres'!G23="","",'Devis - Autres'!G23)</f>
        <v/>
      </c>
      <c r="H24" s="253" t="str">
        <f>IF('Devis - Autres'!H23="","",'Devis - Autres'!H23)</f>
        <v/>
      </c>
      <c r="I24" s="94"/>
      <c r="J24" s="254" t="str">
        <f t="shared" si="1"/>
        <v/>
      </c>
      <c r="K24" s="154" t="str">
        <f t="shared" si="2"/>
        <v/>
      </c>
      <c r="L24" s="258" t="str">
        <f t="shared" si="3"/>
        <v/>
      </c>
      <c r="M24" s="259"/>
      <c r="N24" s="126"/>
    </row>
    <row r="25" spans="1:14" ht="20.100000000000001" customHeight="1" x14ac:dyDescent="0.25">
      <c r="A25" s="244">
        <v>19</v>
      </c>
      <c r="B25" s="251" t="str">
        <f>IF('Devis - Autres'!B24="","",'Devis - Autres'!B24)</f>
        <v/>
      </c>
      <c r="C25" s="252" t="str">
        <f>IF('Devis - Autres'!C24="","",'Devis - Autres'!C24)</f>
        <v/>
      </c>
      <c r="D25" s="252" t="str">
        <f>IF('Devis - Autres'!D24="","",'Devis - Autres'!D24)</f>
        <v/>
      </c>
      <c r="E25" s="251" t="str">
        <f>IF('Devis - Autres'!E24="","",'Devis - Autres'!E24)</f>
        <v/>
      </c>
      <c r="F25" s="253" t="str">
        <f>IF('Devis - Autres'!F24="","",'Devis - Autres'!F24)</f>
        <v/>
      </c>
      <c r="G25" s="253" t="str">
        <f>IF('Devis - Autres'!G24="","",'Devis - Autres'!G24)</f>
        <v/>
      </c>
      <c r="H25" s="253" t="str">
        <f>IF('Devis - Autres'!H24="","",'Devis - Autres'!H24)</f>
        <v/>
      </c>
      <c r="I25" s="94"/>
      <c r="J25" s="254" t="str">
        <f t="shared" si="1"/>
        <v/>
      </c>
      <c r="K25" s="154" t="str">
        <f t="shared" si="2"/>
        <v/>
      </c>
      <c r="L25" s="258" t="str">
        <f t="shared" si="3"/>
        <v/>
      </c>
      <c r="M25" s="259"/>
      <c r="N25" s="126"/>
    </row>
    <row r="26" spans="1:14" ht="20.100000000000001" customHeight="1" x14ac:dyDescent="0.25">
      <c r="A26" s="244">
        <v>20</v>
      </c>
      <c r="B26" s="251" t="str">
        <f>IF('Devis - Autres'!B25="","",'Devis - Autres'!B25)</f>
        <v/>
      </c>
      <c r="C26" s="252" t="str">
        <f>IF('Devis - Autres'!C25="","",'Devis - Autres'!C25)</f>
        <v/>
      </c>
      <c r="D26" s="252" t="str">
        <f>IF('Devis - Autres'!D25="","",'Devis - Autres'!D25)</f>
        <v/>
      </c>
      <c r="E26" s="251" t="str">
        <f>IF('Devis - Autres'!E25="","",'Devis - Autres'!E25)</f>
        <v/>
      </c>
      <c r="F26" s="253" t="str">
        <f>IF('Devis - Autres'!F25="","",'Devis - Autres'!F25)</f>
        <v/>
      </c>
      <c r="G26" s="253" t="str">
        <f>IF('Devis - Autres'!G25="","",'Devis - Autres'!G25)</f>
        <v/>
      </c>
      <c r="H26" s="253" t="str">
        <f>IF('Devis - Autres'!H25="","",'Devis - Autres'!H25)</f>
        <v/>
      </c>
      <c r="I26" s="94"/>
      <c r="J26" s="254" t="str">
        <f t="shared" si="1"/>
        <v/>
      </c>
      <c r="K26" s="154" t="str">
        <f t="shared" si="2"/>
        <v/>
      </c>
      <c r="L26" s="258" t="str">
        <f t="shared" si="3"/>
        <v/>
      </c>
      <c r="M26" s="259"/>
      <c r="N26" s="126"/>
    </row>
    <row r="27" spans="1:14" ht="20.100000000000001" customHeight="1" x14ac:dyDescent="0.25">
      <c r="A27" s="244">
        <v>21</v>
      </c>
      <c r="B27" s="251" t="str">
        <f>IF('Devis - Autres'!B26="","",'Devis - Autres'!B26)</f>
        <v/>
      </c>
      <c r="C27" s="252" t="str">
        <f>IF('Devis - Autres'!C26="","",'Devis - Autres'!C26)</f>
        <v/>
      </c>
      <c r="D27" s="252" t="str">
        <f>IF('Devis - Autres'!D26="","",'Devis - Autres'!D26)</f>
        <v/>
      </c>
      <c r="E27" s="251" t="str">
        <f>IF('Devis - Autres'!E26="","",'Devis - Autres'!E26)</f>
        <v/>
      </c>
      <c r="F27" s="253" t="str">
        <f>IF('Devis - Autres'!F26="","",'Devis - Autres'!F26)</f>
        <v/>
      </c>
      <c r="G27" s="253" t="str">
        <f>IF('Devis - Autres'!G26="","",'Devis - Autres'!G26)</f>
        <v/>
      </c>
      <c r="H27" s="253" t="str">
        <f>IF('Devis - Autres'!H26="","",'Devis - Autres'!H26)</f>
        <v/>
      </c>
      <c r="I27" s="94"/>
      <c r="J27" s="254" t="str">
        <f t="shared" si="1"/>
        <v/>
      </c>
      <c r="K27" s="154" t="str">
        <f t="shared" si="2"/>
        <v/>
      </c>
      <c r="L27" s="258" t="str">
        <f t="shared" si="3"/>
        <v/>
      </c>
      <c r="M27" s="259"/>
      <c r="N27" s="126"/>
    </row>
    <row r="28" spans="1:14" ht="20.100000000000001" customHeight="1" x14ac:dyDescent="0.25">
      <c r="A28" s="244">
        <v>22</v>
      </c>
      <c r="B28" s="251" t="str">
        <f>IF('Devis - Autres'!B27="","",'Devis - Autres'!B27)</f>
        <v/>
      </c>
      <c r="C28" s="252" t="str">
        <f>IF('Devis - Autres'!C27="","",'Devis - Autres'!C27)</f>
        <v/>
      </c>
      <c r="D28" s="252" t="str">
        <f>IF('Devis - Autres'!D27="","",'Devis - Autres'!D27)</f>
        <v/>
      </c>
      <c r="E28" s="251" t="str">
        <f>IF('Devis - Autres'!E27="","",'Devis - Autres'!E27)</f>
        <v/>
      </c>
      <c r="F28" s="253" t="str">
        <f>IF('Devis - Autres'!F27="","",'Devis - Autres'!F27)</f>
        <v/>
      </c>
      <c r="G28" s="253" t="str">
        <f>IF('Devis - Autres'!G27="","",'Devis - Autres'!G27)</f>
        <v/>
      </c>
      <c r="H28" s="253" t="str">
        <f>IF('Devis - Autres'!H27="","",'Devis - Autres'!H27)</f>
        <v/>
      </c>
      <c r="I28" s="94"/>
      <c r="J28" s="254" t="str">
        <f t="shared" si="1"/>
        <v/>
      </c>
      <c r="K28" s="154" t="str">
        <f t="shared" si="2"/>
        <v/>
      </c>
      <c r="L28" s="258" t="str">
        <f t="shared" si="3"/>
        <v/>
      </c>
      <c r="M28" s="259"/>
      <c r="N28" s="126"/>
    </row>
    <row r="29" spans="1:14" ht="20.100000000000001" customHeight="1" x14ac:dyDescent="0.25">
      <c r="A29" s="244">
        <v>23</v>
      </c>
      <c r="B29" s="251" t="str">
        <f>IF('Devis - Autres'!B28="","",'Devis - Autres'!B28)</f>
        <v/>
      </c>
      <c r="C29" s="252" t="str">
        <f>IF('Devis - Autres'!C28="","",'Devis - Autres'!C28)</f>
        <v/>
      </c>
      <c r="D29" s="252" t="str">
        <f>IF('Devis - Autres'!D28="","",'Devis - Autres'!D28)</f>
        <v/>
      </c>
      <c r="E29" s="251" t="str">
        <f>IF('Devis - Autres'!E28="","",'Devis - Autres'!E28)</f>
        <v/>
      </c>
      <c r="F29" s="253" t="str">
        <f>IF('Devis - Autres'!F28="","",'Devis - Autres'!F28)</f>
        <v/>
      </c>
      <c r="G29" s="253" t="str">
        <f>IF('Devis - Autres'!G28="","",'Devis - Autres'!G28)</f>
        <v/>
      </c>
      <c r="H29" s="253" t="str">
        <f>IF('Devis - Autres'!H28="","",'Devis - Autres'!H28)</f>
        <v/>
      </c>
      <c r="I29" s="94"/>
      <c r="J29" s="254" t="str">
        <f t="shared" si="1"/>
        <v/>
      </c>
      <c r="K29" s="154" t="str">
        <f t="shared" si="2"/>
        <v/>
      </c>
      <c r="L29" s="258" t="str">
        <f t="shared" si="3"/>
        <v/>
      </c>
      <c r="M29" s="259"/>
      <c r="N29" s="126"/>
    </row>
    <row r="30" spans="1:14" ht="20.100000000000001" customHeight="1" x14ac:dyDescent="0.25">
      <c r="A30" s="244">
        <v>24</v>
      </c>
      <c r="B30" s="251" t="str">
        <f>IF('Devis - Autres'!B29="","",'Devis - Autres'!B29)</f>
        <v/>
      </c>
      <c r="C30" s="252" t="str">
        <f>IF('Devis - Autres'!C29="","",'Devis - Autres'!C29)</f>
        <v/>
      </c>
      <c r="D30" s="252" t="str">
        <f>IF('Devis - Autres'!D29="","",'Devis - Autres'!D29)</f>
        <v/>
      </c>
      <c r="E30" s="251" t="str">
        <f>IF('Devis - Autres'!E29="","",'Devis - Autres'!E29)</f>
        <v/>
      </c>
      <c r="F30" s="253" t="str">
        <f>IF('Devis - Autres'!F29="","",'Devis - Autres'!F29)</f>
        <v/>
      </c>
      <c r="G30" s="253" t="str">
        <f>IF('Devis - Autres'!G29="","",'Devis - Autres'!G29)</f>
        <v/>
      </c>
      <c r="H30" s="253" t="str">
        <f>IF('Devis - Autres'!H29="","",'Devis - Autres'!H29)</f>
        <v/>
      </c>
      <c r="I30" s="94"/>
      <c r="J30" s="254" t="str">
        <f t="shared" si="1"/>
        <v/>
      </c>
      <c r="K30" s="154" t="str">
        <f t="shared" si="2"/>
        <v/>
      </c>
      <c r="L30" s="258" t="str">
        <f t="shared" si="3"/>
        <v/>
      </c>
      <c r="M30" s="259"/>
      <c r="N30" s="126"/>
    </row>
    <row r="31" spans="1:14" ht="20.100000000000001" customHeight="1" x14ac:dyDescent="0.25">
      <c r="A31" s="244">
        <v>25</v>
      </c>
      <c r="B31" s="251" t="str">
        <f>IF('Devis - Autres'!B30="","",'Devis - Autres'!B30)</f>
        <v/>
      </c>
      <c r="C31" s="252" t="str">
        <f>IF('Devis - Autres'!C30="","",'Devis - Autres'!C30)</f>
        <v/>
      </c>
      <c r="D31" s="252" t="str">
        <f>IF('Devis - Autres'!D30="","",'Devis - Autres'!D30)</f>
        <v/>
      </c>
      <c r="E31" s="251" t="str">
        <f>IF('Devis - Autres'!E30="","",'Devis - Autres'!E30)</f>
        <v/>
      </c>
      <c r="F31" s="253" t="str">
        <f>IF('Devis - Autres'!F30="","",'Devis - Autres'!F30)</f>
        <v/>
      </c>
      <c r="G31" s="253" t="str">
        <f>IF('Devis - Autres'!G30="","",'Devis - Autres'!G30)</f>
        <v/>
      </c>
      <c r="H31" s="253" t="str">
        <f>IF('Devis - Autres'!H30="","",'Devis - Autres'!H30)</f>
        <v/>
      </c>
      <c r="I31" s="94"/>
      <c r="J31" s="254" t="str">
        <f t="shared" si="1"/>
        <v/>
      </c>
      <c r="K31" s="154" t="str">
        <f t="shared" si="2"/>
        <v/>
      </c>
      <c r="L31" s="258" t="str">
        <f t="shared" si="3"/>
        <v/>
      </c>
      <c r="M31" s="259"/>
      <c r="N31" s="126"/>
    </row>
    <row r="32" spans="1:14" ht="20.100000000000001" customHeight="1" x14ac:dyDescent="0.25">
      <c r="A32" s="244">
        <v>26</v>
      </c>
      <c r="B32" s="251" t="str">
        <f>IF('Devis - Autres'!B31="","",'Devis - Autres'!B31)</f>
        <v/>
      </c>
      <c r="C32" s="252" t="str">
        <f>IF('Devis - Autres'!C31="","",'Devis - Autres'!C31)</f>
        <v/>
      </c>
      <c r="D32" s="252" t="str">
        <f>IF('Devis - Autres'!D31="","",'Devis - Autres'!D31)</f>
        <v/>
      </c>
      <c r="E32" s="251" t="str">
        <f>IF('Devis - Autres'!E31="","",'Devis - Autres'!E31)</f>
        <v/>
      </c>
      <c r="F32" s="253" t="str">
        <f>IF('Devis - Autres'!F31="","",'Devis - Autres'!F31)</f>
        <v/>
      </c>
      <c r="G32" s="253" t="str">
        <f>IF('Devis - Autres'!G31="","",'Devis - Autres'!G31)</f>
        <v/>
      </c>
      <c r="H32" s="253" t="str">
        <f>IF('Devis - Autres'!H31="","",'Devis - Autres'!H31)</f>
        <v/>
      </c>
      <c r="I32" s="94"/>
      <c r="J32" s="254" t="str">
        <f t="shared" si="1"/>
        <v/>
      </c>
      <c r="K32" s="154" t="str">
        <f t="shared" si="2"/>
        <v/>
      </c>
      <c r="L32" s="258" t="str">
        <f t="shared" si="3"/>
        <v/>
      </c>
      <c r="M32" s="259"/>
      <c r="N32" s="126"/>
    </row>
    <row r="33" spans="1:14" ht="20.100000000000001" customHeight="1" x14ac:dyDescent="0.25">
      <c r="A33" s="244">
        <v>27</v>
      </c>
      <c r="B33" s="251" t="str">
        <f>IF('Devis - Autres'!B32="","",'Devis - Autres'!B32)</f>
        <v/>
      </c>
      <c r="C33" s="252" t="str">
        <f>IF('Devis - Autres'!C32="","",'Devis - Autres'!C32)</f>
        <v/>
      </c>
      <c r="D33" s="252" t="str">
        <f>IF('Devis - Autres'!D32="","",'Devis - Autres'!D32)</f>
        <v/>
      </c>
      <c r="E33" s="251" t="str">
        <f>IF('Devis - Autres'!E32="","",'Devis - Autres'!E32)</f>
        <v/>
      </c>
      <c r="F33" s="253" t="str">
        <f>IF('Devis - Autres'!F32="","",'Devis - Autres'!F32)</f>
        <v/>
      </c>
      <c r="G33" s="253" t="str">
        <f>IF('Devis - Autres'!G32="","",'Devis - Autres'!G32)</f>
        <v/>
      </c>
      <c r="H33" s="253" t="str">
        <f>IF('Devis - Autres'!H32="","",'Devis - Autres'!H32)</f>
        <v/>
      </c>
      <c r="I33" s="94"/>
      <c r="J33" s="254" t="str">
        <f t="shared" si="1"/>
        <v/>
      </c>
      <c r="K33" s="154" t="str">
        <f t="shared" si="2"/>
        <v/>
      </c>
      <c r="L33" s="258" t="str">
        <f t="shared" si="3"/>
        <v/>
      </c>
      <c r="M33" s="259"/>
      <c r="N33" s="126"/>
    </row>
    <row r="34" spans="1:14" ht="20.100000000000001" customHeight="1" x14ac:dyDescent="0.25">
      <c r="A34" s="244">
        <v>28</v>
      </c>
      <c r="B34" s="251" t="str">
        <f>IF('Devis - Autres'!B33="","",'Devis - Autres'!B33)</f>
        <v/>
      </c>
      <c r="C34" s="252" t="str">
        <f>IF('Devis - Autres'!C33="","",'Devis - Autres'!C33)</f>
        <v/>
      </c>
      <c r="D34" s="252" t="str">
        <f>IF('Devis - Autres'!D33="","",'Devis - Autres'!D33)</f>
        <v/>
      </c>
      <c r="E34" s="251" t="str">
        <f>IF('Devis - Autres'!E33="","",'Devis - Autres'!E33)</f>
        <v/>
      </c>
      <c r="F34" s="253" t="str">
        <f>IF('Devis - Autres'!F33="","",'Devis - Autres'!F33)</f>
        <v/>
      </c>
      <c r="G34" s="253" t="str">
        <f>IF('Devis - Autres'!G33="","",'Devis - Autres'!G33)</f>
        <v/>
      </c>
      <c r="H34" s="253" t="str">
        <f>IF('Devis - Autres'!H33="","",'Devis - Autres'!H33)</f>
        <v/>
      </c>
      <c r="I34" s="94"/>
      <c r="J34" s="254" t="str">
        <f t="shared" si="1"/>
        <v/>
      </c>
      <c r="K34" s="154" t="str">
        <f t="shared" si="2"/>
        <v/>
      </c>
      <c r="L34" s="258" t="str">
        <f t="shared" si="3"/>
        <v/>
      </c>
      <c r="M34" s="259"/>
      <c r="N34" s="126"/>
    </row>
    <row r="35" spans="1:14" ht="20.100000000000001" customHeight="1" x14ac:dyDescent="0.25">
      <c r="A35" s="244">
        <v>29</v>
      </c>
      <c r="B35" s="251" t="str">
        <f>IF('Devis - Autres'!B34="","",'Devis - Autres'!B34)</f>
        <v/>
      </c>
      <c r="C35" s="252" t="str">
        <f>IF('Devis - Autres'!C34="","",'Devis - Autres'!C34)</f>
        <v/>
      </c>
      <c r="D35" s="252" t="str">
        <f>IF('Devis - Autres'!D34="","",'Devis - Autres'!D34)</f>
        <v/>
      </c>
      <c r="E35" s="251" t="str">
        <f>IF('Devis - Autres'!E34="","",'Devis - Autres'!E34)</f>
        <v/>
      </c>
      <c r="F35" s="253" t="str">
        <f>IF('Devis - Autres'!F34="","",'Devis - Autres'!F34)</f>
        <v/>
      </c>
      <c r="G35" s="253" t="str">
        <f>IF('Devis - Autres'!G34="","",'Devis - Autres'!G34)</f>
        <v/>
      </c>
      <c r="H35" s="253" t="str">
        <f>IF('Devis - Autres'!H34="","",'Devis - Autres'!H34)</f>
        <v/>
      </c>
      <c r="I35" s="94"/>
      <c r="J35" s="254" t="str">
        <f t="shared" si="1"/>
        <v/>
      </c>
      <c r="K35" s="154" t="str">
        <f t="shared" si="2"/>
        <v/>
      </c>
      <c r="L35" s="258" t="str">
        <f t="shared" si="3"/>
        <v/>
      </c>
      <c r="M35" s="259"/>
      <c r="N35" s="126"/>
    </row>
    <row r="36" spans="1:14" ht="20.100000000000001" customHeight="1" x14ac:dyDescent="0.25">
      <c r="A36" s="244">
        <v>30</v>
      </c>
      <c r="B36" s="251" t="str">
        <f>IF('Devis - Autres'!B35="","",'Devis - Autres'!B35)</f>
        <v/>
      </c>
      <c r="C36" s="252" t="str">
        <f>IF('Devis - Autres'!C35="","",'Devis - Autres'!C35)</f>
        <v/>
      </c>
      <c r="D36" s="252" t="str">
        <f>IF('Devis - Autres'!D35="","",'Devis - Autres'!D35)</f>
        <v/>
      </c>
      <c r="E36" s="251" t="str">
        <f>IF('Devis - Autres'!E35="","",'Devis - Autres'!E35)</f>
        <v/>
      </c>
      <c r="F36" s="253" t="str">
        <f>IF('Devis - Autres'!F35="","",'Devis - Autres'!F35)</f>
        <v/>
      </c>
      <c r="G36" s="253" t="str">
        <f>IF('Devis - Autres'!G35="","",'Devis - Autres'!G35)</f>
        <v/>
      </c>
      <c r="H36" s="253" t="str">
        <f>IF('Devis - Autres'!H35="","",'Devis - Autres'!H35)</f>
        <v/>
      </c>
      <c r="I36" s="94"/>
      <c r="J36" s="254" t="str">
        <f t="shared" si="1"/>
        <v/>
      </c>
      <c r="K36" s="154" t="str">
        <f t="shared" si="2"/>
        <v/>
      </c>
      <c r="L36" s="258" t="str">
        <f t="shared" si="3"/>
        <v/>
      </c>
      <c r="M36" s="259"/>
      <c r="N36" s="126"/>
    </row>
    <row r="37" spans="1:14" ht="20.100000000000001" customHeight="1" x14ac:dyDescent="0.25">
      <c r="A37" s="244">
        <v>31</v>
      </c>
      <c r="B37" s="251" t="str">
        <f>IF('Devis - Autres'!B36="","",'Devis - Autres'!B36)</f>
        <v/>
      </c>
      <c r="C37" s="252" t="str">
        <f>IF('Devis - Autres'!C36="","",'Devis - Autres'!C36)</f>
        <v/>
      </c>
      <c r="D37" s="252" t="str">
        <f>IF('Devis - Autres'!D36="","",'Devis - Autres'!D36)</f>
        <v/>
      </c>
      <c r="E37" s="251" t="str">
        <f>IF('Devis - Autres'!E36="","",'Devis - Autres'!E36)</f>
        <v/>
      </c>
      <c r="F37" s="253" t="str">
        <f>IF('Devis - Autres'!F36="","",'Devis - Autres'!F36)</f>
        <v/>
      </c>
      <c r="G37" s="253" t="str">
        <f>IF('Devis - Autres'!G36="","",'Devis - Autres'!G36)</f>
        <v/>
      </c>
      <c r="H37" s="253" t="str">
        <f>IF('Devis - Autres'!H36="","",'Devis - Autres'!H36)</f>
        <v/>
      </c>
      <c r="I37" s="94"/>
      <c r="J37" s="254" t="str">
        <f t="shared" si="1"/>
        <v/>
      </c>
      <c r="K37" s="154" t="str">
        <f t="shared" si="2"/>
        <v/>
      </c>
      <c r="L37" s="258" t="str">
        <f t="shared" si="3"/>
        <v/>
      </c>
      <c r="M37" s="259"/>
      <c r="N37" s="126"/>
    </row>
    <row r="38" spans="1:14" ht="20.100000000000001" customHeight="1" x14ac:dyDescent="0.25">
      <c r="A38" s="244">
        <v>32</v>
      </c>
      <c r="B38" s="251" t="str">
        <f>IF('Devis - Autres'!B37="","",'Devis - Autres'!B37)</f>
        <v/>
      </c>
      <c r="C38" s="252" t="str">
        <f>IF('Devis - Autres'!C37="","",'Devis - Autres'!C37)</f>
        <v/>
      </c>
      <c r="D38" s="252" t="str">
        <f>IF('Devis - Autres'!D37="","",'Devis - Autres'!D37)</f>
        <v/>
      </c>
      <c r="E38" s="251" t="str">
        <f>IF('Devis - Autres'!E37="","",'Devis - Autres'!E37)</f>
        <v/>
      </c>
      <c r="F38" s="253" t="str">
        <f>IF('Devis - Autres'!F37="","",'Devis - Autres'!F37)</f>
        <v/>
      </c>
      <c r="G38" s="253" t="str">
        <f>IF('Devis - Autres'!G37="","",'Devis - Autres'!G37)</f>
        <v/>
      </c>
      <c r="H38" s="253" t="str">
        <f>IF('Devis - Autres'!H37="","",'Devis - Autres'!H37)</f>
        <v/>
      </c>
      <c r="I38" s="94"/>
      <c r="J38" s="254" t="str">
        <f t="shared" si="1"/>
        <v/>
      </c>
      <c r="K38" s="154" t="str">
        <f t="shared" si="2"/>
        <v/>
      </c>
      <c r="L38" s="258" t="str">
        <f t="shared" si="3"/>
        <v/>
      </c>
      <c r="M38" s="259"/>
      <c r="N38" s="126"/>
    </row>
    <row r="39" spans="1:14" ht="20.100000000000001" customHeight="1" x14ac:dyDescent="0.25">
      <c r="A39" s="244">
        <v>33</v>
      </c>
      <c r="B39" s="251" t="str">
        <f>IF('Devis - Autres'!B38="","",'Devis - Autres'!B38)</f>
        <v/>
      </c>
      <c r="C39" s="252" t="str">
        <f>IF('Devis - Autres'!C38="","",'Devis - Autres'!C38)</f>
        <v/>
      </c>
      <c r="D39" s="252" t="str">
        <f>IF('Devis - Autres'!D38="","",'Devis - Autres'!D38)</f>
        <v/>
      </c>
      <c r="E39" s="251" t="str">
        <f>IF('Devis - Autres'!E38="","",'Devis - Autres'!E38)</f>
        <v/>
      </c>
      <c r="F39" s="253" t="str">
        <f>IF('Devis - Autres'!F38="","",'Devis - Autres'!F38)</f>
        <v/>
      </c>
      <c r="G39" s="253" t="str">
        <f>IF('Devis - Autres'!G38="","",'Devis - Autres'!G38)</f>
        <v/>
      </c>
      <c r="H39" s="253" t="str">
        <f>IF('Devis - Autres'!H38="","",'Devis - Autres'!H38)</f>
        <v/>
      </c>
      <c r="I39" s="94"/>
      <c r="J39" s="254" t="str">
        <f t="shared" si="1"/>
        <v/>
      </c>
      <c r="K39" s="154" t="str">
        <f t="shared" si="2"/>
        <v/>
      </c>
      <c r="L39" s="258" t="str">
        <f t="shared" si="3"/>
        <v/>
      </c>
      <c r="M39" s="259"/>
      <c r="N39" s="126"/>
    </row>
    <row r="40" spans="1:14" ht="20.100000000000001" customHeight="1" x14ac:dyDescent="0.25">
      <c r="A40" s="244">
        <v>34</v>
      </c>
      <c r="B40" s="251" t="str">
        <f>IF('Devis - Autres'!B39="","",'Devis - Autres'!B39)</f>
        <v/>
      </c>
      <c r="C40" s="252" t="str">
        <f>IF('Devis - Autres'!C39="","",'Devis - Autres'!C39)</f>
        <v/>
      </c>
      <c r="D40" s="252" t="str">
        <f>IF('Devis - Autres'!D39="","",'Devis - Autres'!D39)</f>
        <v/>
      </c>
      <c r="E40" s="251" t="str">
        <f>IF('Devis - Autres'!E39="","",'Devis - Autres'!E39)</f>
        <v/>
      </c>
      <c r="F40" s="253" t="str">
        <f>IF('Devis - Autres'!F39="","",'Devis - Autres'!F39)</f>
        <v/>
      </c>
      <c r="G40" s="253" t="str">
        <f>IF('Devis - Autres'!G39="","",'Devis - Autres'!G39)</f>
        <v/>
      </c>
      <c r="H40" s="253" t="str">
        <f>IF('Devis - Autres'!H39="","",'Devis - Autres'!H39)</f>
        <v/>
      </c>
      <c r="I40" s="94"/>
      <c r="J40" s="254" t="str">
        <f t="shared" si="1"/>
        <v/>
      </c>
      <c r="K40" s="154" t="str">
        <f t="shared" si="2"/>
        <v/>
      </c>
      <c r="L40" s="258" t="str">
        <f t="shared" si="3"/>
        <v/>
      </c>
      <c r="M40" s="259"/>
      <c r="N40" s="126"/>
    </row>
    <row r="41" spans="1:14" ht="20.100000000000001" customHeight="1" x14ac:dyDescent="0.25">
      <c r="A41" s="244">
        <v>35</v>
      </c>
      <c r="B41" s="251" t="str">
        <f>IF('Devis - Autres'!B40="","",'Devis - Autres'!B40)</f>
        <v/>
      </c>
      <c r="C41" s="252" t="str">
        <f>IF('Devis - Autres'!C40="","",'Devis - Autres'!C40)</f>
        <v/>
      </c>
      <c r="D41" s="252" t="str">
        <f>IF('Devis - Autres'!D40="","",'Devis - Autres'!D40)</f>
        <v/>
      </c>
      <c r="E41" s="251" t="str">
        <f>IF('Devis - Autres'!E40="","",'Devis - Autres'!E40)</f>
        <v/>
      </c>
      <c r="F41" s="253" t="str">
        <f>IF('Devis - Autres'!F40="","",'Devis - Autres'!F40)</f>
        <v/>
      </c>
      <c r="G41" s="253" t="str">
        <f>IF('Devis - Autres'!G40="","",'Devis - Autres'!G40)</f>
        <v/>
      </c>
      <c r="H41" s="253" t="str">
        <f>IF('Devis - Autres'!H40="","",'Devis - Autres'!H40)</f>
        <v/>
      </c>
      <c r="I41" s="94"/>
      <c r="J41" s="254" t="str">
        <f t="shared" si="1"/>
        <v/>
      </c>
      <c r="K41" s="154" t="str">
        <f t="shared" si="2"/>
        <v/>
      </c>
      <c r="L41" s="258" t="str">
        <f t="shared" si="3"/>
        <v/>
      </c>
      <c r="M41" s="259"/>
      <c r="N41" s="126"/>
    </row>
    <row r="42" spans="1:14" ht="20.100000000000001" customHeight="1" x14ac:dyDescent="0.25">
      <c r="A42" s="244">
        <v>36</v>
      </c>
      <c r="B42" s="251" t="str">
        <f>IF('Devis - Autres'!B41="","",'Devis - Autres'!B41)</f>
        <v/>
      </c>
      <c r="C42" s="252" t="str">
        <f>IF('Devis - Autres'!C41="","",'Devis - Autres'!C41)</f>
        <v/>
      </c>
      <c r="D42" s="252" t="str">
        <f>IF('Devis - Autres'!D41="","",'Devis - Autres'!D41)</f>
        <v/>
      </c>
      <c r="E42" s="251" t="str">
        <f>IF('Devis - Autres'!E41="","",'Devis - Autres'!E41)</f>
        <v/>
      </c>
      <c r="F42" s="253" t="str">
        <f>IF('Devis - Autres'!F41="","",'Devis - Autres'!F41)</f>
        <v/>
      </c>
      <c r="G42" s="253" t="str">
        <f>IF('Devis - Autres'!G41="","",'Devis - Autres'!G41)</f>
        <v/>
      </c>
      <c r="H42" s="253" t="str">
        <f>IF('Devis - Autres'!H41="","",'Devis - Autres'!H41)</f>
        <v/>
      </c>
      <c r="I42" s="94"/>
      <c r="J42" s="254" t="str">
        <f t="shared" si="1"/>
        <v/>
      </c>
      <c r="K42" s="154" t="str">
        <f t="shared" si="2"/>
        <v/>
      </c>
      <c r="L42" s="258" t="str">
        <f t="shared" si="3"/>
        <v/>
      </c>
      <c r="M42" s="259"/>
      <c r="N42" s="126"/>
    </row>
    <row r="43" spans="1:14" ht="20.100000000000001" customHeight="1" x14ac:dyDescent="0.25">
      <c r="A43" s="244">
        <v>37</v>
      </c>
      <c r="B43" s="251" t="str">
        <f>IF('Devis - Autres'!B42="","",'Devis - Autres'!B42)</f>
        <v/>
      </c>
      <c r="C43" s="252" t="str">
        <f>IF('Devis - Autres'!C42="","",'Devis - Autres'!C42)</f>
        <v/>
      </c>
      <c r="D43" s="252" t="str">
        <f>IF('Devis - Autres'!D42="","",'Devis - Autres'!D42)</f>
        <v/>
      </c>
      <c r="E43" s="251" t="str">
        <f>IF('Devis - Autres'!E42="","",'Devis - Autres'!E42)</f>
        <v/>
      </c>
      <c r="F43" s="253" t="str">
        <f>IF('Devis - Autres'!F42="","",'Devis - Autres'!F42)</f>
        <v/>
      </c>
      <c r="G43" s="253" t="str">
        <f>IF('Devis - Autres'!G42="","",'Devis - Autres'!G42)</f>
        <v/>
      </c>
      <c r="H43" s="253" t="str">
        <f>IF('Devis - Autres'!H42="","",'Devis - Autres'!H42)</f>
        <v/>
      </c>
      <c r="I43" s="94"/>
      <c r="J43" s="254" t="str">
        <f t="shared" si="1"/>
        <v/>
      </c>
      <c r="K43" s="154" t="str">
        <f t="shared" si="2"/>
        <v/>
      </c>
      <c r="L43" s="258" t="str">
        <f t="shared" si="3"/>
        <v/>
      </c>
      <c r="M43" s="259"/>
      <c r="N43" s="126"/>
    </row>
    <row r="44" spans="1:14" ht="20.100000000000001" customHeight="1" x14ac:dyDescent="0.25">
      <c r="A44" s="244">
        <v>38</v>
      </c>
      <c r="B44" s="251" t="str">
        <f>IF('Devis - Autres'!B43="","",'Devis - Autres'!B43)</f>
        <v/>
      </c>
      <c r="C44" s="252" t="str">
        <f>IF('Devis - Autres'!C43="","",'Devis - Autres'!C43)</f>
        <v/>
      </c>
      <c r="D44" s="252" t="str">
        <f>IF('Devis - Autres'!D43="","",'Devis - Autres'!D43)</f>
        <v/>
      </c>
      <c r="E44" s="251" t="str">
        <f>IF('Devis - Autres'!E43="","",'Devis - Autres'!E43)</f>
        <v/>
      </c>
      <c r="F44" s="253" t="str">
        <f>IF('Devis - Autres'!F43="","",'Devis - Autres'!F43)</f>
        <v/>
      </c>
      <c r="G44" s="253" t="str">
        <f>IF('Devis - Autres'!G43="","",'Devis - Autres'!G43)</f>
        <v/>
      </c>
      <c r="H44" s="253" t="str">
        <f>IF('Devis - Autres'!H43="","",'Devis - Autres'!H43)</f>
        <v/>
      </c>
      <c r="I44" s="94"/>
      <c r="J44" s="254" t="str">
        <f t="shared" si="1"/>
        <v/>
      </c>
      <c r="K44" s="154" t="str">
        <f t="shared" si="2"/>
        <v/>
      </c>
      <c r="L44" s="258" t="str">
        <f t="shared" si="3"/>
        <v/>
      </c>
      <c r="M44" s="259"/>
      <c r="N44" s="126"/>
    </row>
    <row r="45" spans="1:14" ht="20.100000000000001" customHeight="1" x14ac:dyDescent="0.25">
      <c r="A45" s="244">
        <v>39</v>
      </c>
      <c r="B45" s="251" t="str">
        <f>IF('Devis - Autres'!B44="","",'Devis - Autres'!B44)</f>
        <v/>
      </c>
      <c r="C45" s="252" t="str">
        <f>IF('Devis - Autres'!C44="","",'Devis - Autres'!C44)</f>
        <v/>
      </c>
      <c r="D45" s="252" t="str">
        <f>IF('Devis - Autres'!D44="","",'Devis - Autres'!D44)</f>
        <v/>
      </c>
      <c r="E45" s="251" t="str">
        <f>IF('Devis - Autres'!E44="","",'Devis - Autres'!E44)</f>
        <v/>
      </c>
      <c r="F45" s="253" t="str">
        <f>IF('Devis - Autres'!F44="","",'Devis - Autres'!F44)</f>
        <v/>
      </c>
      <c r="G45" s="253" t="str">
        <f>IF('Devis - Autres'!G44="","",'Devis - Autres'!G44)</f>
        <v/>
      </c>
      <c r="H45" s="253" t="str">
        <f>IF('Devis - Autres'!H44="","",'Devis - Autres'!H44)</f>
        <v/>
      </c>
      <c r="I45" s="94"/>
      <c r="J45" s="254" t="str">
        <f t="shared" si="1"/>
        <v/>
      </c>
      <c r="K45" s="154" t="str">
        <f t="shared" si="2"/>
        <v/>
      </c>
      <c r="L45" s="258" t="str">
        <f t="shared" si="3"/>
        <v/>
      </c>
      <c r="M45" s="259"/>
      <c r="N45" s="126"/>
    </row>
    <row r="46" spans="1:14" ht="20.100000000000001" customHeight="1" x14ac:dyDescent="0.25">
      <c r="A46" s="244">
        <v>40</v>
      </c>
      <c r="B46" s="251" t="str">
        <f>IF('Devis - Autres'!B45="","",'Devis - Autres'!B45)</f>
        <v/>
      </c>
      <c r="C46" s="252" t="str">
        <f>IF('Devis - Autres'!C45="","",'Devis - Autres'!C45)</f>
        <v/>
      </c>
      <c r="D46" s="252" t="str">
        <f>IF('Devis - Autres'!D45="","",'Devis - Autres'!D45)</f>
        <v/>
      </c>
      <c r="E46" s="251" t="str">
        <f>IF('Devis - Autres'!E45="","",'Devis - Autres'!E45)</f>
        <v/>
      </c>
      <c r="F46" s="253" t="str">
        <f>IF('Devis - Autres'!F45="","",'Devis - Autres'!F45)</f>
        <v/>
      </c>
      <c r="G46" s="253" t="str">
        <f>IF('Devis - Autres'!G45="","",'Devis - Autres'!G45)</f>
        <v/>
      </c>
      <c r="H46" s="253" t="str">
        <f>IF('Devis - Autres'!H45="","",'Devis - Autres'!H45)</f>
        <v/>
      </c>
      <c r="I46" s="94"/>
      <c r="J46" s="254" t="str">
        <f t="shared" si="1"/>
        <v/>
      </c>
      <c r="K46" s="154" t="str">
        <f t="shared" si="2"/>
        <v/>
      </c>
      <c r="L46" s="258" t="str">
        <f t="shared" si="3"/>
        <v/>
      </c>
      <c r="M46" s="259"/>
      <c r="N46" s="126"/>
    </row>
    <row r="47" spans="1:14" ht="20.100000000000001" customHeight="1" x14ac:dyDescent="0.25">
      <c r="A47" s="244">
        <v>41</v>
      </c>
      <c r="B47" s="251" t="str">
        <f>IF('Devis - Autres'!B46="","",'Devis - Autres'!B46)</f>
        <v/>
      </c>
      <c r="C47" s="252" t="str">
        <f>IF('Devis - Autres'!C46="","",'Devis - Autres'!C46)</f>
        <v/>
      </c>
      <c r="D47" s="252" t="str">
        <f>IF('Devis - Autres'!D46="","",'Devis - Autres'!D46)</f>
        <v/>
      </c>
      <c r="E47" s="251" t="str">
        <f>IF('Devis - Autres'!E46="","",'Devis - Autres'!E46)</f>
        <v/>
      </c>
      <c r="F47" s="253" t="str">
        <f>IF('Devis - Autres'!F46="","",'Devis - Autres'!F46)</f>
        <v/>
      </c>
      <c r="G47" s="253" t="str">
        <f>IF('Devis - Autres'!G46="","",'Devis - Autres'!G46)</f>
        <v/>
      </c>
      <c r="H47" s="253" t="str">
        <f>IF('Devis - Autres'!H46="","",'Devis - Autres'!H46)</f>
        <v/>
      </c>
      <c r="I47" s="94"/>
      <c r="J47" s="254" t="str">
        <f t="shared" si="1"/>
        <v/>
      </c>
      <c r="K47" s="154" t="str">
        <f t="shared" si="2"/>
        <v/>
      </c>
      <c r="L47" s="258" t="str">
        <f t="shared" si="3"/>
        <v/>
      </c>
      <c r="M47" s="259"/>
      <c r="N47" s="126"/>
    </row>
    <row r="48" spans="1:14" ht="20.100000000000001" customHeight="1" x14ac:dyDescent="0.25">
      <c r="A48" s="244">
        <v>42</v>
      </c>
      <c r="B48" s="251" t="str">
        <f>IF('Devis - Autres'!B47="","",'Devis - Autres'!B47)</f>
        <v/>
      </c>
      <c r="C48" s="252" t="str">
        <f>IF('Devis - Autres'!C47="","",'Devis - Autres'!C47)</f>
        <v/>
      </c>
      <c r="D48" s="252" t="str">
        <f>IF('Devis - Autres'!D47="","",'Devis - Autres'!D47)</f>
        <v/>
      </c>
      <c r="E48" s="251" t="str">
        <f>IF('Devis - Autres'!E47="","",'Devis - Autres'!E47)</f>
        <v/>
      </c>
      <c r="F48" s="253" t="str">
        <f>IF('Devis - Autres'!F47="","",'Devis - Autres'!F47)</f>
        <v/>
      </c>
      <c r="G48" s="253" t="str">
        <f>IF('Devis - Autres'!G47="","",'Devis - Autres'!G47)</f>
        <v/>
      </c>
      <c r="H48" s="253" t="str">
        <f>IF('Devis - Autres'!H47="","",'Devis - Autres'!H47)</f>
        <v/>
      </c>
      <c r="I48" s="94"/>
      <c r="J48" s="254" t="str">
        <f t="shared" si="1"/>
        <v/>
      </c>
      <c r="K48" s="154" t="str">
        <f t="shared" si="2"/>
        <v/>
      </c>
      <c r="L48" s="258" t="str">
        <f t="shared" si="3"/>
        <v/>
      </c>
      <c r="M48" s="259"/>
      <c r="N48" s="126"/>
    </row>
    <row r="49" spans="1:14" ht="20.100000000000001" customHeight="1" x14ac:dyDescent="0.25">
      <c r="A49" s="244">
        <v>43</v>
      </c>
      <c r="B49" s="251" t="str">
        <f>IF('Devis - Autres'!B48="","",'Devis - Autres'!B48)</f>
        <v/>
      </c>
      <c r="C49" s="252" t="str">
        <f>IF('Devis - Autres'!C48="","",'Devis - Autres'!C48)</f>
        <v/>
      </c>
      <c r="D49" s="252" t="str">
        <f>IF('Devis - Autres'!D48="","",'Devis - Autres'!D48)</f>
        <v/>
      </c>
      <c r="E49" s="251" t="str">
        <f>IF('Devis - Autres'!E48="","",'Devis - Autres'!E48)</f>
        <v/>
      </c>
      <c r="F49" s="253" t="str">
        <f>IF('Devis - Autres'!F48="","",'Devis - Autres'!F48)</f>
        <v/>
      </c>
      <c r="G49" s="253" t="str">
        <f>IF('Devis - Autres'!G48="","",'Devis - Autres'!G48)</f>
        <v/>
      </c>
      <c r="H49" s="253" t="str">
        <f>IF('Devis - Autres'!H48="","",'Devis - Autres'!H48)</f>
        <v/>
      </c>
      <c r="I49" s="94"/>
      <c r="J49" s="254" t="str">
        <f t="shared" si="1"/>
        <v/>
      </c>
      <c r="K49" s="154" t="str">
        <f t="shared" si="2"/>
        <v/>
      </c>
      <c r="L49" s="258" t="str">
        <f t="shared" si="3"/>
        <v/>
      </c>
      <c r="M49" s="259"/>
      <c r="N49" s="126"/>
    </row>
    <row r="50" spans="1:14" ht="20.100000000000001" customHeight="1" x14ac:dyDescent="0.25">
      <c r="A50" s="244">
        <v>44</v>
      </c>
      <c r="B50" s="251" t="str">
        <f>IF('Devis - Autres'!B49="","",'Devis - Autres'!B49)</f>
        <v/>
      </c>
      <c r="C50" s="252" t="str">
        <f>IF('Devis - Autres'!C49="","",'Devis - Autres'!C49)</f>
        <v/>
      </c>
      <c r="D50" s="252" t="str">
        <f>IF('Devis - Autres'!D49="","",'Devis - Autres'!D49)</f>
        <v/>
      </c>
      <c r="E50" s="251" t="str">
        <f>IF('Devis - Autres'!E49="","",'Devis - Autres'!E49)</f>
        <v/>
      </c>
      <c r="F50" s="253" t="str">
        <f>IF('Devis - Autres'!F49="","",'Devis - Autres'!F49)</f>
        <v/>
      </c>
      <c r="G50" s="253" t="str">
        <f>IF('Devis - Autres'!G49="","",'Devis - Autres'!G49)</f>
        <v/>
      </c>
      <c r="H50" s="253" t="str">
        <f>IF('Devis - Autres'!H49="","",'Devis - Autres'!H49)</f>
        <v/>
      </c>
      <c r="I50" s="94"/>
      <c r="J50" s="254" t="str">
        <f t="shared" si="1"/>
        <v/>
      </c>
      <c r="K50" s="154" t="str">
        <f t="shared" si="2"/>
        <v/>
      </c>
      <c r="L50" s="258" t="str">
        <f t="shared" si="3"/>
        <v/>
      </c>
      <c r="M50" s="259"/>
      <c r="N50" s="126"/>
    </row>
    <row r="51" spans="1:14" ht="20.100000000000001" customHeight="1" x14ac:dyDescent="0.25">
      <c r="A51" s="244">
        <v>45</v>
      </c>
      <c r="B51" s="251" t="str">
        <f>IF('Devis - Autres'!B50="","",'Devis - Autres'!B50)</f>
        <v/>
      </c>
      <c r="C51" s="252" t="str">
        <f>IF('Devis - Autres'!C50="","",'Devis - Autres'!C50)</f>
        <v/>
      </c>
      <c r="D51" s="252" t="str">
        <f>IF('Devis - Autres'!D50="","",'Devis - Autres'!D50)</f>
        <v/>
      </c>
      <c r="E51" s="251" t="str">
        <f>IF('Devis - Autres'!E50="","",'Devis - Autres'!E50)</f>
        <v/>
      </c>
      <c r="F51" s="253" t="str">
        <f>IF('Devis - Autres'!F50="","",'Devis - Autres'!F50)</f>
        <v/>
      </c>
      <c r="G51" s="253" t="str">
        <f>IF('Devis - Autres'!G50="","",'Devis - Autres'!G50)</f>
        <v/>
      </c>
      <c r="H51" s="253" t="str">
        <f>IF('Devis - Autres'!H50="","",'Devis - Autres'!H50)</f>
        <v/>
      </c>
      <c r="I51" s="94"/>
      <c r="J51" s="254" t="str">
        <f t="shared" si="1"/>
        <v/>
      </c>
      <c r="K51" s="154" t="str">
        <f t="shared" si="2"/>
        <v/>
      </c>
      <c r="L51" s="258" t="str">
        <f t="shared" si="3"/>
        <v/>
      </c>
      <c r="M51" s="259"/>
      <c r="N51" s="126"/>
    </row>
    <row r="52" spans="1:14" ht="20.100000000000001" customHeight="1" x14ac:dyDescent="0.25">
      <c r="A52" s="244">
        <v>46</v>
      </c>
      <c r="B52" s="251" t="str">
        <f>IF('Devis - Autres'!B51="","",'Devis - Autres'!B51)</f>
        <v/>
      </c>
      <c r="C52" s="252" t="str">
        <f>IF('Devis - Autres'!C51="","",'Devis - Autres'!C51)</f>
        <v/>
      </c>
      <c r="D52" s="252" t="str">
        <f>IF('Devis - Autres'!D51="","",'Devis - Autres'!D51)</f>
        <v/>
      </c>
      <c r="E52" s="251" t="str">
        <f>IF('Devis - Autres'!E51="","",'Devis - Autres'!E51)</f>
        <v/>
      </c>
      <c r="F52" s="253" t="str">
        <f>IF('Devis - Autres'!F51="","",'Devis - Autres'!F51)</f>
        <v/>
      </c>
      <c r="G52" s="253" t="str">
        <f>IF('Devis - Autres'!G51="","",'Devis - Autres'!G51)</f>
        <v/>
      </c>
      <c r="H52" s="253" t="str">
        <f>IF('Devis - Autres'!H51="","",'Devis - Autres'!H51)</f>
        <v/>
      </c>
      <c r="I52" s="94"/>
      <c r="J52" s="254" t="str">
        <f t="shared" si="1"/>
        <v/>
      </c>
      <c r="K52" s="154" t="str">
        <f t="shared" si="2"/>
        <v/>
      </c>
      <c r="L52" s="258" t="str">
        <f t="shared" si="3"/>
        <v/>
      </c>
      <c r="M52" s="259"/>
      <c r="N52" s="126"/>
    </row>
    <row r="53" spans="1:14" ht="20.100000000000001" customHeight="1" x14ac:dyDescent="0.25">
      <c r="A53" s="244">
        <v>47</v>
      </c>
      <c r="B53" s="251" t="str">
        <f>IF('Devis - Autres'!B52="","",'Devis - Autres'!B52)</f>
        <v/>
      </c>
      <c r="C53" s="252" t="str">
        <f>IF('Devis - Autres'!C52="","",'Devis - Autres'!C52)</f>
        <v/>
      </c>
      <c r="D53" s="252" t="str">
        <f>IF('Devis - Autres'!D52="","",'Devis - Autres'!D52)</f>
        <v/>
      </c>
      <c r="E53" s="251" t="str">
        <f>IF('Devis - Autres'!E52="","",'Devis - Autres'!E52)</f>
        <v/>
      </c>
      <c r="F53" s="253" t="str">
        <f>IF('Devis - Autres'!F52="","",'Devis - Autres'!F52)</f>
        <v/>
      </c>
      <c r="G53" s="253" t="str">
        <f>IF('Devis - Autres'!G52="","",'Devis - Autres'!G52)</f>
        <v/>
      </c>
      <c r="H53" s="253" t="str">
        <f>IF('Devis - Autres'!H52="","",'Devis - Autres'!H52)</f>
        <v/>
      </c>
      <c r="I53" s="94"/>
      <c r="J53" s="254" t="str">
        <f t="shared" si="1"/>
        <v/>
      </c>
      <c r="K53" s="154" t="str">
        <f t="shared" si="2"/>
        <v/>
      </c>
      <c r="L53" s="258" t="str">
        <f t="shared" si="3"/>
        <v/>
      </c>
      <c r="M53" s="259"/>
      <c r="N53" s="126"/>
    </row>
    <row r="54" spans="1:14" ht="20.100000000000001" customHeight="1" x14ac:dyDescent="0.25">
      <c r="A54" s="244">
        <v>48</v>
      </c>
      <c r="B54" s="251" t="str">
        <f>IF('Devis - Autres'!B53="","",'Devis - Autres'!B53)</f>
        <v/>
      </c>
      <c r="C54" s="252" t="str">
        <f>IF('Devis - Autres'!C53="","",'Devis - Autres'!C53)</f>
        <v/>
      </c>
      <c r="D54" s="252" t="str">
        <f>IF('Devis - Autres'!D53="","",'Devis - Autres'!D53)</f>
        <v/>
      </c>
      <c r="E54" s="251" t="str">
        <f>IF('Devis - Autres'!E53="","",'Devis - Autres'!E53)</f>
        <v/>
      </c>
      <c r="F54" s="253" t="str">
        <f>IF('Devis - Autres'!F53="","",'Devis - Autres'!F53)</f>
        <v/>
      </c>
      <c r="G54" s="253" t="str">
        <f>IF('Devis - Autres'!G53="","",'Devis - Autres'!G53)</f>
        <v/>
      </c>
      <c r="H54" s="253" t="str">
        <f>IF('Devis - Autres'!H53="","",'Devis - Autres'!H53)</f>
        <v/>
      </c>
      <c r="I54" s="94"/>
      <c r="J54" s="254" t="str">
        <f t="shared" si="1"/>
        <v/>
      </c>
      <c r="K54" s="154" t="str">
        <f t="shared" si="2"/>
        <v/>
      </c>
      <c r="L54" s="258" t="str">
        <f t="shared" si="3"/>
        <v/>
      </c>
      <c r="M54" s="259"/>
      <c r="N54" s="126"/>
    </row>
    <row r="55" spans="1:14" ht="20.100000000000001" customHeight="1" x14ac:dyDescent="0.25">
      <c r="A55" s="244">
        <v>49</v>
      </c>
      <c r="B55" s="251" t="str">
        <f>IF('Devis - Autres'!B54="","",'Devis - Autres'!B54)</f>
        <v/>
      </c>
      <c r="C55" s="252" t="str">
        <f>IF('Devis - Autres'!C54="","",'Devis - Autres'!C54)</f>
        <v/>
      </c>
      <c r="D55" s="252" t="str">
        <f>IF('Devis - Autres'!D54="","",'Devis - Autres'!D54)</f>
        <v/>
      </c>
      <c r="E55" s="251" t="str">
        <f>IF('Devis - Autres'!E54="","",'Devis - Autres'!E54)</f>
        <v/>
      </c>
      <c r="F55" s="253" t="str">
        <f>IF('Devis - Autres'!F54="","",'Devis - Autres'!F54)</f>
        <v/>
      </c>
      <c r="G55" s="253" t="str">
        <f>IF('Devis - Autres'!G54="","",'Devis - Autres'!G54)</f>
        <v/>
      </c>
      <c r="H55" s="253" t="str">
        <f>IF('Devis - Autres'!H54="","",'Devis - Autres'!H54)</f>
        <v/>
      </c>
      <c r="I55" s="94"/>
      <c r="J55" s="254" t="str">
        <f t="shared" si="1"/>
        <v/>
      </c>
      <c r="K55" s="154" t="str">
        <f t="shared" si="2"/>
        <v/>
      </c>
      <c r="L55" s="258" t="str">
        <f t="shared" si="3"/>
        <v/>
      </c>
      <c r="M55" s="259"/>
      <c r="N55" s="126"/>
    </row>
    <row r="56" spans="1:14" ht="20.100000000000001" customHeight="1" x14ac:dyDescent="0.25">
      <c r="A56" s="244">
        <v>50</v>
      </c>
      <c r="B56" s="251" t="str">
        <f>IF('Devis - Autres'!B55="","",'Devis - Autres'!B55)</f>
        <v/>
      </c>
      <c r="C56" s="252" t="str">
        <f>IF('Devis - Autres'!C55="","",'Devis - Autres'!C55)</f>
        <v/>
      </c>
      <c r="D56" s="252" t="str">
        <f>IF('Devis - Autres'!D55="","",'Devis - Autres'!D55)</f>
        <v/>
      </c>
      <c r="E56" s="251" t="str">
        <f>IF('Devis - Autres'!E55="","",'Devis - Autres'!E55)</f>
        <v/>
      </c>
      <c r="F56" s="253" t="str">
        <f>IF('Devis - Autres'!F55="","",'Devis - Autres'!F55)</f>
        <v/>
      </c>
      <c r="G56" s="253" t="str">
        <f>IF('Devis - Autres'!G55="","",'Devis - Autres'!G55)</f>
        <v/>
      </c>
      <c r="H56" s="253" t="str">
        <f>IF('Devis - Autres'!H55="","",'Devis - Autres'!H55)</f>
        <v/>
      </c>
      <c r="I56" s="94"/>
      <c r="J56" s="254" t="str">
        <f t="shared" si="1"/>
        <v/>
      </c>
      <c r="K56" s="154" t="str">
        <f t="shared" si="2"/>
        <v/>
      </c>
      <c r="L56" s="258" t="str">
        <f t="shared" si="3"/>
        <v/>
      </c>
      <c r="M56" s="259"/>
      <c r="N56" s="126"/>
    </row>
    <row r="57" spans="1:14" ht="20.100000000000001" customHeight="1" x14ac:dyDescent="0.25">
      <c r="A57" s="244">
        <v>51</v>
      </c>
      <c r="B57" s="251" t="str">
        <f>IF('Devis - Autres'!B56="","",'Devis - Autres'!B56)</f>
        <v/>
      </c>
      <c r="C57" s="252" t="str">
        <f>IF('Devis - Autres'!C56="","",'Devis - Autres'!C56)</f>
        <v/>
      </c>
      <c r="D57" s="252" t="str">
        <f>IF('Devis - Autres'!D56="","",'Devis - Autres'!D56)</f>
        <v/>
      </c>
      <c r="E57" s="251" t="str">
        <f>IF('Devis - Autres'!E56="","",'Devis - Autres'!E56)</f>
        <v/>
      </c>
      <c r="F57" s="253" t="str">
        <f>IF('Devis - Autres'!F56="","",'Devis - Autres'!F56)</f>
        <v/>
      </c>
      <c r="G57" s="253" t="str">
        <f>IF('Devis - Autres'!G56="","",'Devis - Autres'!G56)</f>
        <v/>
      </c>
      <c r="H57" s="253" t="str">
        <f>IF('Devis - Autres'!H56="","",'Devis - Autres'!H56)</f>
        <v/>
      </c>
      <c r="I57" s="94"/>
      <c r="J57" s="254" t="str">
        <f t="shared" si="1"/>
        <v/>
      </c>
      <c r="K57" s="154" t="str">
        <f t="shared" si="2"/>
        <v/>
      </c>
      <c r="L57" s="258" t="str">
        <f t="shared" si="3"/>
        <v/>
      </c>
      <c r="M57" s="259"/>
      <c r="N57" s="126"/>
    </row>
    <row r="58" spans="1:14" ht="20.100000000000001" customHeight="1" x14ac:dyDescent="0.25">
      <c r="A58" s="244">
        <v>52</v>
      </c>
      <c r="B58" s="251" t="str">
        <f>IF('Devis - Autres'!B57="","",'Devis - Autres'!B57)</f>
        <v/>
      </c>
      <c r="C58" s="252" t="str">
        <f>IF('Devis - Autres'!C57="","",'Devis - Autres'!C57)</f>
        <v/>
      </c>
      <c r="D58" s="252" t="str">
        <f>IF('Devis - Autres'!D57="","",'Devis - Autres'!D57)</f>
        <v/>
      </c>
      <c r="E58" s="251" t="str">
        <f>IF('Devis - Autres'!E57="","",'Devis - Autres'!E57)</f>
        <v/>
      </c>
      <c r="F58" s="253" t="str">
        <f>IF('Devis - Autres'!F57="","",'Devis - Autres'!F57)</f>
        <v/>
      </c>
      <c r="G58" s="253" t="str">
        <f>IF('Devis - Autres'!G57="","",'Devis - Autres'!G57)</f>
        <v/>
      </c>
      <c r="H58" s="253" t="str">
        <f>IF('Devis - Autres'!H57="","",'Devis - Autres'!H57)</f>
        <v/>
      </c>
      <c r="I58" s="94"/>
      <c r="J58" s="254" t="str">
        <f t="shared" si="1"/>
        <v/>
      </c>
      <c r="K58" s="154" t="str">
        <f t="shared" si="2"/>
        <v/>
      </c>
      <c r="L58" s="258" t="str">
        <f t="shared" si="3"/>
        <v/>
      </c>
      <c r="M58" s="259"/>
      <c r="N58" s="126"/>
    </row>
    <row r="59" spans="1:14" ht="20.100000000000001" customHeight="1" x14ac:dyDescent="0.25">
      <c r="A59" s="244">
        <v>53</v>
      </c>
      <c r="B59" s="251" t="str">
        <f>IF('Devis - Autres'!B58="","",'Devis - Autres'!B58)</f>
        <v/>
      </c>
      <c r="C59" s="252" t="str">
        <f>IF('Devis - Autres'!C58="","",'Devis - Autres'!C58)</f>
        <v/>
      </c>
      <c r="D59" s="252" t="str">
        <f>IF('Devis - Autres'!D58="","",'Devis - Autres'!D58)</f>
        <v/>
      </c>
      <c r="E59" s="251" t="str">
        <f>IF('Devis - Autres'!E58="","",'Devis - Autres'!E58)</f>
        <v/>
      </c>
      <c r="F59" s="253" t="str">
        <f>IF('Devis - Autres'!F58="","",'Devis - Autres'!F58)</f>
        <v/>
      </c>
      <c r="G59" s="253" t="str">
        <f>IF('Devis - Autres'!G58="","",'Devis - Autres'!G58)</f>
        <v/>
      </c>
      <c r="H59" s="253" t="str">
        <f>IF('Devis - Autres'!H58="","",'Devis - Autres'!H58)</f>
        <v/>
      </c>
      <c r="I59" s="94"/>
      <c r="J59" s="254" t="str">
        <f t="shared" si="1"/>
        <v/>
      </c>
      <c r="K59" s="154" t="str">
        <f t="shared" si="2"/>
        <v/>
      </c>
      <c r="L59" s="258" t="str">
        <f t="shared" si="3"/>
        <v/>
      </c>
      <c r="M59" s="259"/>
      <c r="N59" s="126"/>
    </row>
    <row r="60" spans="1:14" ht="20.100000000000001" customHeight="1" x14ac:dyDescent="0.25">
      <c r="A60" s="244">
        <v>54</v>
      </c>
      <c r="B60" s="251" t="str">
        <f>IF('Devis - Autres'!B59="","",'Devis - Autres'!B59)</f>
        <v/>
      </c>
      <c r="C60" s="252" t="str">
        <f>IF('Devis - Autres'!C59="","",'Devis - Autres'!C59)</f>
        <v/>
      </c>
      <c r="D60" s="252" t="str">
        <f>IF('Devis - Autres'!D59="","",'Devis - Autres'!D59)</f>
        <v/>
      </c>
      <c r="E60" s="251" t="str">
        <f>IF('Devis - Autres'!E59="","",'Devis - Autres'!E59)</f>
        <v/>
      </c>
      <c r="F60" s="253" t="str">
        <f>IF('Devis - Autres'!F59="","",'Devis - Autres'!F59)</f>
        <v/>
      </c>
      <c r="G60" s="253" t="str">
        <f>IF('Devis - Autres'!G59="","",'Devis - Autres'!G59)</f>
        <v/>
      </c>
      <c r="H60" s="253" t="str">
        <f>IF('Devis - Autres'!H59="","",'Devis - Autres'!H59)</f>
        <v/>
      </c>
      <c r="I60" s="94"/>
      <c r="J60" s="254" t="str">
        <f t="shared" si="1"/>
        <v/>
      </c>
      <c r="K60" s="154" t="str">
        <f t="shared" si="2"/>
        <v/>
      </c>
      <c r="L60" s="258" t="str">
        <f t="shared" si="3"/>
        <v/>
      </c>
      <c r="M60" s="259"/>
      <c r="N60" s="126"/>
    </row>
    <row r="61" spans="1:14" ht="20.100000000000001" customHeight="1" x14ac:dyDescent="0.25">
      <c r="A61" s="244">
        <v>55</v>
      </c>
      <c r="B61" s="251" t="str">
        <f>IF('Devis - Autres'!B60="","",'Devis - Autres'!B60)</f>
        <v/>
      </c>
      <c r="C61" s="252" t="str">
        <f>IF('Devis - Autres'!C60="","",'Devis - Autres'!C60)</f>
        <v/>
      </c>
      <c r="D61" s="252" t="str">
        <f>IF('Devis - Autres'!D60="","",'Devis - Autres'!D60)</f>
        <v/>
      </c>
      <c r="E61" s="251" t="str">
        <f>IF('Devis - Autres'!E60="","",'Devis - Autres'!E60)</f>
        <v/>
      </c>
      <c r="F61" s="253" t="str">
        <f>IF('Devis - Autres'!F60="","",'Devis - Autres'!F60)</f>
        <v/>
      </c>
      <c r="G61" s="253" t="str">
        <f>IF('Devis - Autres'!G60="","",'Devis - Autres'!G60)</f>
        <v/>
      </c>
      <c r="H61" s="253" t="str">
        <f>IF('Devis - Autres'!H60="","",'Devis - Autres'!H60)</f>
        <v/>
      </c>
      <c r="I61" s="94"/>
      <c r="J61" s="254" t="str">
        <f t="shared" si="1"/>
        <v/>
      </c>
      <c r="K61" s="154" t="str">
        <f t="shared" si="2"/>
        <v/>
      </c>
      <c r="L61" s="258" t="str">
        <f t="shared" si="3"/>
        <v/>
      </c>
      <c r="M61" s="259"/>
      <c r="N61" s="126"/>
    </row>
    <row r="62" spans="1:14" ht="20.100000000000001" customHeight="1" x14ac:dyDescent="0.25">
      <c r="A62" s="244">
        <v>56</v>
      </c>
      <c r="B62" s="251" t="str">
        <f>IF('Devis - Autres'!B61="","",'Devis - Autres'!B61)</f>
        <v/>
      </c>
      <c r="C62" s="252" t="str">
        <f>IF('Devis - Autres'!C61="","",'Devis - Autres'!C61)</f>
        <v/>
      </c>
      <c r="D62" s="252" t="str">
        <f>IF('Devis - Autres'!D61="","",'Devis - Autres'!D61)</f>
        <v/>
      </c>
      <c r="E62" s="251" t="str">
        <f>IF('Devis - Autres'!E61="","",'Devis - Autres'!E61)</f>
        <v/>
      </c>
      <c r="F62" s="253" t="str">
        <f>IF('Devis - Autres'!F61="","",'Devis - Autres'!F61)</f>
        <v/>
      </c>
      <c r="G62" s="253" t="str">
        <f>IF('Devis - Autres'!G61="","",'Devis - Autres'!G61)</f>
        <v/>
      </c>
      <c r="H62" s="253" t="str">
        <f>IF('Devis - Autres'!H61="","",'Devis - Autres'!H61)</f>
        <v/>
      </c>
      <c r="I62" s="94"/>
      <c r="J62" s="254" t="str">
        <f t="shared" si="1"/>
        <v/>
      </c>
      <c r="K62" s="154" t="str">
        <f t="shared" si="2"/>
        <v/>
      </c>
      <c r="L62" s="258" t="str">
        <f t="shared" si="3"/>
        <v/>
      </c>
      <c r="M62" s="259"/>
      <c r="N62" s="126"/>
    </row>
    <row r="63" spans="1:14" ht="20.100000000000001" customHeight="1" x14ac:dyDescent="0.25">
      <c r="A63" s="244">
        <v>57</v>
      </c>
      <c r="B63" s="251" t="str">
        <f>IF('Devis - Autres'!B62="","",'Devis - Autres'!B62)</f>
        <v/>
      </c>
      <c r="C63" s="252" t="str">
        <f>IF('Devis - Autres'!C62="","",'Devis - Autres'!C62)</f>
        <v/>
      </c>
      <c r="D63" s="252" t="str">
        <f>IF('Devis - Autres'!D62="","",'Devis - Autres'!D62)</f>
        <v/>
      </c>
      <c r="E63" s="251" t="str">
        <f>IF('Devis - Autres'!E62="","",'Devis - Autres'!E62)</f>
        <v/>
      </c>
      <c r="F63" s="253" t="str">
        <f>IF('Devis - Autres'!F62="","",'Devis - Autres'!F62)</f>
        <v/>
      </c>
      <c r="G63" s="253" t="str">
        <f>IF('Devis - Autres'!G62="","",'Devis - Autres'!G62)</f>
        <v/>
      </c>
      <c r="H63" s="253" t="str">
        <f>IF('Devis - Autres'!H62="","",'Devis - Autres'!H62)</f>
        <v/>
      </c>
      <c r="I63" s="94"/>
      <c r="J63" s="254" t="str">
        <f t="shared" si="1"/>
        <v/>
      </c>
      <c r="K63" s="154" t="str">
        <f t="shared" si="2"/>
        <v/>
      </c>
      <c r="L63" s="258" t="str">
        <f t="shared" si="3"/>
        <v/>
      </c>
      <c r="M63" s="259"/>
      <c r="N63" s="126"/>
    </row>
    <row r="64" spans="1:14" ht="20.100000000000001" customHeight="1" x14ac:dyDescent="0.25">
      <c r="A64" s="244">
        <v>58</v>
      </c>
      <c r="B64" s="251" t="str">
        <f>IF('Devis - Autres'!B63="","",'Devis - Autres'!B63)</f>
        <v/>
      </c>
      <c r="C64" s="252" t="str">
        <f>IF('Devis - Autres'!C63="","",'Devis - Autres'!C63)</f>
        <v/>
      </c>
      <c r="D64" s="252" t="str">
        <f>IF('Devis - Autres'!D63="","",'Devis - Autres'!D63)</f>
        <v/>
      </c>
      <c r="E64" s="251" t="str">
        <f>IF('Devis - Autres'!E63="","",'Devis - Autres'!E63)</f>
        <v/>
      </c>
      <c r="F64" s="253" t="str">
        <f>IF('Devis - Autres'!F63="","",'Devis - Autres'!F63)</f>
        <v/>
      </c>
      <c r="G64" s="253" t="str">
        <f>IF('Devis - Autres'!G63="","",'Devis - Autres'!G63)</f>
        <v/>
      </c>
      <c r="H64" s="253" t="str">
        <f>IF('Devis - Autres'!H63="","",'Devis - Autres'!H63)</f>
        <v/>
      </c>
      <c r="I64" s="94"/>
      <c r="J64" s="254" t="str">
        <f t="shared" si="1"/>
        <v/>
      </c>
      <c r="K64" s="154" t="str">
        <f t="shared" si="2"/>
        <v/>
      </c>
      <c r="L64" s="258" t="str">
        <f t="shared" si="3"/>
        <v/>
      </c>
      <c r="M64" s="259"/>
      <c r="N64" s="126"/>
    </row>
    <row r="65" spans="1:14" ht="20.100000000000001" customHeight="1" x14ac:dyDescent="0.25">
      <c r="A65" s="244">
        <v>59</v>
      </c>
      <c r="B65" s="251" t="str">
        <f>IF('Devis - Autres'!B64="","",'Devis - Autres'!B64)</f>
        <v/>
      </c>
      <c r="C65" s="252" t="str">
        <f>IF('Devis - Autres'!C64="","",'Devis - Autres'!C64)</f>
        <v/>
      </c>
      <c r="D65" s="252" t="str">
        <f>IF('Devis - Autres'!D64="","",'Devis - Autres'!D64)</f>
        <v/>
      </c>
      <c r="E65" s="251" t="str">
        <f>IF('Devis - Autres'!E64="","",'Devis - Autres'!E64)</f>
        <v/>
      </c>
      <c r="F65" s="253" t="str">
        <f>IF('Devis - Autres'!F64="","",'Devis - Autres'!F64)</f>
        <v/>
      </c>
      <c r="G65" s="253" t="str">
        <f>IF('Devis - Autres'!G64="","",'Devis - Autres'!G64)</f>
        <v/>
      </c>
      <c r="H65" s="253" t="str">
        <f>IF('Devis - Autres'!H64="","",'Devis - Autres'!H64)</f>
        <v/>
      </c>
      <c r="I65" s="94"/>
      <c r="J65" s="254" t="str">
        <f t="shared" si="1"/>
        <v/>
      </c>
      <c r="K65" s="154" t="str">
        <f t="shared" si="2"/>
        <v/>
      </c>
      <c r="L65" s="258" t="str">
        <f t="shared" si="3"/>
        <v/>
      </c>
      <c r="M65" s="259"/>
      <c r="N65" s="126"/>
    </row>
    <row r="66" spans="1:14" ht="20.100000000000001" customHeight="1" x14ac:dyDescent="0.25">
      <c r="A66" s="244">
        <v>60</v>
      </c>
      <c r="B66" s="251" t="str">
        <f>IF('Devis - Autres'!B65="","",'Devis - Autres'!B65)</f>
        <v/>
      </c>
      <c r="C66" s="252" t="str">
        <f>IF('Devis - Autres'!C65="","",'Devis - Autres'!C65)</f>
        <v/>
      </c>
      <c r="D66" s="252" t="str">
        <f>IF('Devis - Autres'!D65="","",'Devis - Autres'!D65)</f>
        <v/>
      </c>
      <c r="E66" s="251" t="str">
        <f>IF('Devis - Autres'!E65="","",'Devis - Autres'!E65)</f>
        <v/>
      </c>
      <c r="F66" s="253" t="str">
        <f>IF('Devis - Autres'!F65="","",'Devis - Autres'!F65)</f>
        <v/>
      </c>
      <c r="G66" s="253" t="str">
        <f>IF('Devis - Autres'!G65="","",'Devis - Autres'!G65)</f>
        <v/>
      </c>
      <c r="H66" s="253" t="str">
        <f>IF('Devis - Autres'!H65="","",'Devis - Autres'!H65)</f>
        <v/>
      </c>
      <c r="I66" s="94"/>
      <c r="J66" s="254" t="str">
        <f t="shared" si="1"/>
        <v/>
      </c>
      <c r="K66" s="154" t="str">
        <f t="shared" si="2"/>
        <v/>
      </c>
      <c r="L66" s="258" t="str">
        <f t="shared" si="3"/>
        <v/>
      </c>
      <c r="M66" s="259"/>
      <c r="N66" s="126"/>
    </row>
    <row r="67" spans="1:14" ht="20.100000000000001" customHeight="1" x14ac:dyDescent="0.25">
      <c r="A67" s="244">
        <v>61</v>
      </c>
      <c r="B67" s="251" t="str">
        <f>IF('Devis - Autres'!B66="","",'Devis - Autres'!B66)</f>
        <v/>
      </c>
      <c r="C67" s="252" t="str">
        <f>IF('Devis - Autres'!C66="","",'Devis - Autres'!C66)</f>
        <v/>
      </c>
      <c r="D67" s="252" t="str">
        <f>IF('Devis - Autres'!D66="","",'Devis - Autres'!D66)</f>
        <v/>
      </c>
      <c r="E67" s="251" t="str">
        <f>IF('Devis - Autres'!E66="","",'Devis - Autres'!E66)</f>
        <v/>
      </c>
      <c r="F67" s="253" t="str">
        <f>IF('Devis - Autres'!F66="","",'Devis - Autres'!F66)</f>
        <v/>
      </c>
      <c r="G67" s="253" t="str">
        <f>IF('Devis - Autres'!G66="","",'Devis - Autres'!G66)</f>
        <v/>
      </c>
      <c r="H67" s="253" t="str">
        <f>IF('Devis - Autres'!H66="","",'Devis - Autres'!H66)</f>
        <v/>
      </c>
      <c r="I67" s="94"/>
      <c r="J67" s="254" t="str">
        <f t="shared" si="1"/>
        <v/>
      </c>
      <c r="K67" s="154" t="str">
        <f t="shared" si="2"/>
        <v/>
      </c>
      <c r="L67" s="258" t="str">
        <f t="shared" si="3"/>
        <v/>
      </c>
      <c r="M67" s="259"/>
      <c r="N67" s="126"/>
    </row>
    <row r="68" spans="1:14" ht="20.100000000000001" customHeight="1" x14ac:dyDescent="0.25">
      <c r="A68" s="244">
        <v>62</v>
      </c>
      <c r="B68" s="251" t="str">
        <f>IF('Devis - Autres'!B67="","",'Devis - Autres'!B67)</f>
        <v/>
      </c>
      <c r="C68" s="252" t="str">
        <f>IF('Devis - Autres'!C67="","",'Devis - Autres'!C67)</f>
        <v/>
      </c>
      <c r="D68" s="252" t="str">
        <f>IF('Devis - Autres'!D67="","",'Devis - Autres'!D67)</f>
        <v/>
      </c>
      <c r="E68" s="251" t="str">
        <f>IF('Devis - Autres'!E67="","",'Devis - Autres'!E67)</f>
        <v/>
      </c>
      <c r="F68" s="253" t="str">
        <f>IF('Devis - Autres'!F67="","",'Devis - Autres'!F67)</f>
        <v/>
      </c>
      <c r="G68" s="253" t="str">
        <f>IF('Devis - Autres'!G67="","",'Devis - Autres'!G67)</f>
        <v/>
      </c>
      <c r="H68" s="253" t="str">
        <f>IF('Devis - Autres'!H67="","",'Devis - Autres'!H67)</f>
        <v/>
      </c>
      <c r="I68" s="94"/>
      <c r="J68" s="254" t="str">
        <f t="shared" si="1"/>
        <v/>
      </c>
      <c r="K68" s="154" t="str">
        <f t="shared" si="2"/>
        <v/>
      </c>
      <c r="L68" s="258" t="str">
        <f t="shared" si="3"/>
        <v/>
      </c>
      <c r="M68" s="259"/>
      <c r="N68" s="126"/>
    </row>
    <row r="69" spans="1:14" ht="20.100000000000001" customHeight="1" x14ac:dyDescent="0.25">
      <c r="A69" s="244">
        <v>63</v>
      </c>
      <c r="B69" s="251" t="str">
        <f>IF('Devis - Autres'!B68="","",'Devis - Autres'!B68)</f>
        <v/>
      </c>
      <c r="C69" s="252" t="str">
        <f>IF('Devis - Autres'!C68="","",'Devis - Autres'!C68)</f>
        <v/>
      </c>
      <c r="D69" s="252" t="str">
        <f>IF('Devis - Autres'!D68="","",'Devis - Autres'!D68)</f>
        <v/>
      </c>
      <c r="E69" s="251" t="str">
        <f>IF('Devis - Autres'!E68="","",'Devis - Autres'!E68)</f>
        <v/>
      </c>
      <c r="F69" s="253" t="str">
        <f>IF('Devis - Autres'!F68="","",'Devis - Autres'!F68)</f>
        <v/>
      </c>
      <c r="G69" s="253" t="str">
        <f>IF('Devis - Autres'!G68="","",'Devis - Autres'!G68)</f>
        <v/>
      </c>
      <c r="H69" s="253" t="str">
        <f>IF('Devis - Autres'!H68="","",'Devis - Autres'!H68)</f>
        <v/>
      </c>
      <c r="I69" s="94"/>
      <c r="J69" s="254" t="str">
        <f t="shared" si="1"/>
        <v/>
      </c>
      <c r="K69" s="154" t="str">
        <f t="shared" si="2"/>
        <v/>
      </c>
      <c r="L69" s="258" t="str">
        <f t="shared" si="3"/>
        <v/>
      </c>
      <c r="M69" s="259"/>
      <c r="N69" s="126"/>
    </row>
    <row r="70" spans="1:14" ht="20.100000000000001" customHeight="1" x14ac:dyDescent="0.25">
      <c r="A70" s="244">
        <v>64</v>
      </c>
      <c r="B70" s="251" t="str">
        <f>IF('Devis - Autres'!B69="","",'Devis - Autres'!B69)</f>
        <v/>
      </c>
      <c r="C70" s="252" t="str">
        <f>IF('Devis - Autres'!C69="","",'Devis - Autres'!C69)</f>
        <v/>
      </c>
      <c r="D70" s="252" t="str">
        <f>IF('Devis - Autres'!D69="","",'Devis - Autres'!D69)</f>
        <v/>
      </c>
      <c r="E70" s="251" t="str">
        <f>IF('Devis - Autres'!E69="","",'Devis - Autres'!E69)</f>
        <v/>
      </c>
      <c r="F70" s="253" t="str">
        <f>IF('Devis - Autres'!F69="","",'Devis - Autres'!F69)</f>
        <v/>
      </c>
      <c r="G70" s="253" t="str">
        <f>IF('Devis - Autres'!G69="","",'Devis - Autres'!G69)</f>
        <v/>
      </c>
      <c r="H70" s="253" t="str">
        <f>IF('Devis - Autres'!H69="","",'Devis - Autres'!H69)</f>
        <v/>
      </c>
      <c r="I70" s="94"/>
      <c r="J70" s="254" t="str">
        <f t="shared" si="1"/>
        <v/>
      </c>
      <c r="K70" s="154" t="str">
        <f t="shared" si="2"/>
        <v/>
      </c>
      <c r="L70" s="258" t="str">
        <f t="shared" si="3"/>
        <v/>
      </c>
      <c r="M70" s="259"/>
      <c r="N70" s="126"/>
    </row>
    <row r="71" spans="1:14" ht="20.100000000000001" customHeight="1" x14ac:dyDescent="0.25">
      <c r="A71" s="244">
        <v>65</v>
      </c>
      <c r="B71" s="251" t="str">
        <f>IF('Devis - Autres'!B70="","",'Devis - Autres'!B70)</f>
        <v/>
      </c>
      <c r="C71" s="252" t="str">
        <f>IF('Devis - Autres'!C70="","",'Devis - Autres'!C70)</f>
        <v/>
      </c>
      <c r="D71" s="252" t="str">
        <f>IF('Devis - Autres'!D70="","",'Devis - Autres'!D70)</f>
        <v/>
      </c>
      <c r="E71" s="251" t="str">
        <f>IF('Devis - Autres'!E70="","",'Devis - Autres'!E70)</f>
        <v/>
      </c>
      <c r="F71" s="253" t="str">
        <f>IF('Devis - Autres'!F70="","",'Devis - Autres'!F70)</f>
        <v/>
      </c>
      <c r="G71" s="253" t="str">
        <f>IF('Devis - Autres'!G70="","",'Devis - Autres'!G70)</f>
        <v/>
      </c>
      <c r="H71" s="253" t="str">
        <f>IF('Devis - Autres'!H70="","",'Devis - Autres'!H70)</f>
        <v/>
      </c>
      <c r="I71" s="94"/>
      <c r="J71" s="254" t="str">
        <f t="shared" si="1"/>
        <v/>
      </c>
      <c r="K71" s="154" t="str">
        <f t="shared" si="2"/>
        <v/>
      </c>
      <c r="L71" s="258" t="str">
        <f t="shared" si="3"/>
        <v/>
      </c>
      <c r="M71" s="259"/>
      <c r="N71" s="126"/>
    </row>
    <row r="72" spans="1:14" ht="20.100000000000001" customHeight="1" x14ac:dyDescent="0.25">
      <c r="A72" s="244">
        <v>66</v>
      </c>
      <c r="B72" s="251" t="str">
        <f>IF('Devis - Autres'!B71="","",'Devis - Autres'!B71)</f>
        <v/>
      </c>
      <c r="C72" s="252" t="str">
        <f>IF('Devis - Autres'!C71="","",'Devis - Autres'!C71)</f>
        <v/>
      </c>
      <c r="D72" s="252" t="str">
        <f>IF('Devis - Autres'!D71="","",'Devis - Autres'!D71)</f>
        <v/>
      </c>
      <c r="E72" s="251" t="str">
        <f>IF('Devis - Autres'!E71="","",'Devis - Autres'!E71)</f>
        <v/>
      </c>
      <c r="F72" s="253" t="str">
        <f>IF('Devis - Autres'!F71="","",'Devis - Autres'!F71)</f>
        <v/>
      </c>
      <c r="G72" s="253" t="str">
        <f>IF('Devis - Autres'!G71="","",'Devis - Autres'!G71)</f>
        <v/>
      </c>
      <c r="H72" s="253" t="str">
        <f>IF('Devis - Autres'!H71="","",'Devis - Autres'!H71)</f>
        <v/>
      </c>
      <c r="I72" s="94"/>
      <c r="J72" s="254" t="str">
        <f t="shared" ref="J72:J135" si="4">IF($I72="","",IF($I72&gt;MAX($F72:$H72),"Le montant éligible ne peut etre supérieur au montant présenté",""))</f>
        <v/>
      </c>
      <c r="K72" s="154" t="str">
        <f t="shared" ref="K72:K135" si="5">IF(I72="","",MIN(F72,G72,H72)*1.15)</f>
        <v/>
      </c>
      <c r="L72" s="258" t="str">
        <f t="shared" ref="L72:L135" si="6">IF(K72="","",MIN(I72,K72))</f>
        <v/>
      </c>
      <c r="M72" s="259"/>
      <c r="N72" s="126"/>
    </row>
    <row r="73" spans="1:14" ht="20.100000000000001" customHeight="1" x14ac:dyDescent="0.25">
      <c r="A73" s="244">
        <v>67</v>
      </c>
      <c r="B73" s="251" t="str">
        <f>IF('Devis - Autres'!B72="","",'Devis - Autres'!B72)</f>
        <v/>
      </c>
      <c r="C73" s="252" t="str">
        <f>IF('Devis - Autres'!C72="","",'Devis - Autres'!C72)</f>
        <v/>
      </c>
      <c r="D73" s="252" t="str">
        <f>IF('Devis - Autres'!D72="","",'Devis - Autres'!D72)</f>
        <v/>
      </c>
      <c r="E73" s="251" t="str">
        <f>IF('Devis - Autres'!E72="","",'Devis - Autres'!E72)</f>
        <v/>
      </c>
      <c r="F73" s="253" t="str">
        <f>IF('Devis - Autres'!F72="","",'Devis - Autres'!F72)</f>
        <v/>
      </c>
      <c r="G73" s="253" t="str">
        <f>IF('Devis - Autres'!G72="","",'Devis - Autres'!G72)</f>
        <v/>
      </c>
      <c r="H73" s="253" t="str">
        <f>IF('Devis - Autres'!H72="","",'Devis - Autres'!H72)</f>
        <v/>
      </c>
      <c r="I73" s="94"/>
      <c r="J73" s="254" t="str">
        <f t="shared" si="4"/>
        <v/>
      </c>
      <c r="K73" s="154" t="str">
        <f t="shared" si="5"/>
        <v/>
      </c>
      <c r="L73" s="258" t="str">
        <f t="shared" si="6"/>
        <v/>
      </c>
      <c r="M73" s="259"/>
      <c r="N73" s="126"/>
    </row>
    <row r="74" spans="1:14" ht="20.100000000000001" customHeight="1" x14ac:dyDescent="0.25">
      <c r="A74" s="244">
        <v>68</v>
      </c>
      <c r="B74" s="251" t="str">
        <f>IF('Devis - Autres'!B73="","",'Devis - Autres'!B73)</f>
        <v/>
      </c>
      <c r="C74" s="252" t="str">
        <f>IF('Devis - Autres'!C73="","",'Devis - Autres'!C73)</f>
        <v/>
      </c>
      <c r="D74" s="252" t="str">
        <f>IF('Devis - Autres'!D73="","",'Devis - Autres'!D73)</f>
        <v/>
      </c>
      <c r="E74" s="251" t="str">
        <f>IF('Devis - Autres'!E73="","",'Devis - Autres'!E73)</f>
        <v/>
      </c>
      <c r="F74" s="253" t="str">
        <f>IF('Devis - Autres'!F73="","",'Devis - Autres'!F73)</f>
        <v/>
      </c>
      <c r="G74" s="253" t="str">
        <f>IF('Devis - Autres'!G73="","",'Devis - Autres'!G73)</f>
        <v/>
      </c>
      <c r="H74" s="253" t="str">
        <f>IF('Devis - Autres'!H73="","",'Devis - Autres'!H73)</f>
        <v/>
      </c>
      <c r="I74" s="94"/>
      <c r="J74" s="254" t="str">
        <f t="shared" si="4"/>
        <v/>
      </c>
      <c r="K74" s="154" t="str">
        <f t="shared" si="5"/>
        <v/>
      </c>
      <c r="L74" s="258" t="str">
        <f t="shared" si="6"/>
        <v/>
      </c>
      <c r="M74" s="259"/>
      <c r="N74" s="126"/>
    </row>
    <row r="75" spans="1:14" ht="20.100000000000001" customHeight="1" x14ac:dyDescent="0.25">
      <c r="A75" s="244">
        <v>69</v>
      </c>
      <c r="B75" s="251" t="str">
        <f>IF('Devis - Autres'!B74="","",'Devis - Autres'!B74)</f>
        <v/>
      </c>
      <c r="C75" s="252" t="str">
        <f>IF('Devis - Autres'!C74="","",'Devis - Autres'!C74)</f>
        <v/>
      </c>
      <c r="D75" s="252" t="str">
        <f>IF('Devis - Autres'!D74="","",'Devis - Autres'!D74)</f>
        <v/>
      </c>
      <c r="E75" s="251" t="str">
        <f>IF('Devis - Autres'!E74="","",'Devis - Autres'!E74)</f>
        <v/>
      </c>
      <c r="F75" s="253" t="str">
        <f>IF('Devis - Autres'!F74="","",'Devis - Autres'!F74)</f>
        <v/>
      </c>
      <c r="G75" s="253" t="str">
        <f>IF('Devis - Autres'!G74="","",'Devis - Autres'!G74)</f>
        <v/>
      </c>
      <c r="H75" s="253" t="str">
        <f>IF('Devis - Autres'!H74="","",'Devis - Autres'!H74)</f>
        <v/>
      </c>
      <c r="I75" s="94"/>
      <c r="J75" s="254" t="str">
        <f t="shared" si="4"/>
        <v/>
      </c>
      <c r="K75" s="154" t="str">
        <f t="shared" si="5"/>
        <v/>
      </c>
      <c r="L75" s="258" t="str">
        <f t="shared" si="6"/>
        <v/>
      </c>
      <c r="M75" s="259"/>
      <c r="N75" s="126"/>
    </row>
    <row r="76" spans="1:14" ht="20.100000000000001" customHeight="1" x14ac:dyDescent="0.25">
      <c r="A76" s="244">
        <v>70</v>
      </c>
      <c r="B76" s="251" t="str">
        <f>IF('Devis - Autres'!B75="","",'Devis - Autres'!B75)</f>
        <v/>
      </c>
      <c r="C76" s="252" t="str">
        <f>IF('Devis - Autres'!C75="","",'Devis - Autres'!C75)</f>
        <v/>
      </c>
      <c r="D76" s="252" t="str">
        <f>IF('Devis - Autres'!D75="","",'Devis - Autres'!D75)</f>
        <v/>
      </c>
      <c r="E76" s="251" t="str">
        <f>IF('Devis - Autres'!E75="","",'Devis - Autres'!E75)</f>
        <v/>
      </c>
      <c r="F76" s="253" t="str">
        <f>IF('Devis - Autres'!F75="","",'Devis - Autres'!F75)</f>
        <v/>
      </c>
      <c r="G76" s="253" t="str">
        <f>IF('Devis - Autres'!G75="","",'Devis - Autres'!G75)</f>
        <v/>
      </c>
      <c r="H76" s="253" t="str">
        <f>IF('Devis - Autres'!H75="","",'Devis - Autres'!H75)</f>
        <v/>
      </c>
      <c r="I76" s="94"/>
      <c r="J76" s="254" t="str">
        <f t="shared" si="4"/>
        <v/>
      </c>
      <c r="K76" s="154" t="str">
        <f t="shared" si="5"/>
        <v/>
      </c>
      <c r="L76" s="258" t="str">
        <f t="shared" si="6"/>
        <v/>
      </c>
      <c r="M76" s="259"/>
      <c r="N76" s="126"/>
    </row>
    <row r="77" spans="1:14" ht="20.100000000000001" customHeight="1" x14ac:dyDescent="0.25">
      <c r="A77" s="244">
        <v>71</v>
      </c>
      <c r="B77" s="251" t="str">
        <f>IF('Devis - Autres'!B76="","",'Devis - Autres'!B76)</f>
        <v/>
      </c>
      <c r="C77" s="252" t="str">
        <f>IF('Devis - Autres'!C76="","",'Devis - Autres'!C76)</f>
        <v/>
      </c>
      <c r="D77" s="252" t="str">
        <f>IF('Devis - Autres'!D76="","",'Devis - Autres'!D76)</f>
        <v/>
      </c>
      <c r="E77" s="251" t="str">
        <f>IF('Devis - Autres'!E76="","",'Devis - Autres'!E76)</f>
        <v/>
      </c>
      <c r="F77" s="253" t="str">
        <f>IF('Devis - Autres'!F76="","",'Devis - Autres'!F76)</f>
        <v/>
      </c>
      <c r="G77" s="253" t="str">
        <f>IF('Devis - Autres'!G76="","",'Devis - Autres'!G76)</f>
        <v/>
      </c>
      <c r="H77" s="253" t="str">
        <f>IF('Devis - Autres'!H76="","",'Devis - Autres'!H76)</f>
        <v/>
      </c>
      <c r="I77" s="94"/>
      <c r="J77" s="254" t="str">
        <f t="shared" si="4"/>
        <v/>
      </c>
      <c r="K77" s="154" t="str">
        <f t="shared" si="5"/>
        <v/>
      </c>
      <c r="L77" s="258" t="str">
        <f t="shared" si="6"/>
        <v/>
      </c>
      <c r="M77" s="259"/>
      <c r="N77" s="126"/>
    </row>
    <row r="78" spans="1:14" ht="20.100000000000001" customHeight="1" x14ac:dyDescent="0.25">
      <c r="A78" s="244">
        <v>72</v>
      </c>
      <c r="B78" s="251" t="str">
        <f>IF('Devis - Autres'!B77="","",'Devis - Autres'!B77)</f>
        <v/>
      </c>
      <c r="C78" s="252" t="str">
        <f>IF('Devis - Autres'!C77="","",'Devis - Autres'!C77)</f>
        <v/>
      </c>
      <c r="D78" s="252" t="str">
        <f>IF('Devis - Autres'!D77="","",'Devis - Autres'!D77)</f>
        <v/>
      </c>
      <c r="E78" s="251" t="str">
        <f>IF('Devis - Autres'!E77="","",'Devis - Autres'!E77)</f>
        <v/>
      </c>
      <c r="F78" s="253" t="str">
        <f>IF('Devis - Autres'!F77="","",'Devis - Autres'!F77)</f>
        <v/>
      </c>
      <c r="G78" s="253" t="str">
        <f>IF('Devis - Autres'!G77="","",'Devis - Autres'!G77)</f>
        <v/>
      </c>
      <c r="H78" s="253" t="str">
        <f>IF('Devis - Autres'!H77="","",'Devis - Autres'!H77)</f>
        <v/>
      </c>
      <c r="I78" s="94"/>
      <c r="J78" s="254" t="str">
        <f t="shared" si="4"/>
        <v/>
      </c>
      <c r="K78" s="154" t="str">
        <f t="shared" si="5"/>
        <v/>
      </c>
      <c r="L78" s="258" t="str">
        <f t="shared" si="6"/>
        <v/>
      </c>
      <c r="M78" s="259"/>
      <c r="N78" s="126"/>
    </row>
    <row r="79" spans="1:14" ht="20.100000000000001" customHeight="1" x14ac:dyDescent="0.25">
      <c r="A79" s="244">
        <v>73</v>
      </c>
      <c r="B79" s="251" t="str">
        <f>IF('Devis - Autres'!B78="","",'Devis - Autres'!B78)</f>
        <v/>
      </c>
      <c r="C79" s="252" t="str">
        <f>IF('Devis - Autres'!C78="","",'Devis - Autres'!C78)</f>
        <v/>
      </c>
      <c r="D79" s="252" t="str">
        <f>IF('Devis - Autres'!D78="","",'Devis - Autres'!D78)</f>
        <v/>
      </c>
      <c r="E79" s="251" t="str">
        <f>IF('Devis - Autres'!E78="","",'Devis - Autres'!E78)</f>
        <v/>
      </c>
      <c r="F79" s="253" t="str">
        <f>IF('Devis - Autres'!F78="","",'Devis - Autres'!F78)</f>
        <v/>
      </c>
      <c r="G79" s="253" t="str">
        <f>IF('Devis - Autres'!G78="","",'Devis - Autres'!G78)</f>
        <v/>
      </c>
      <c r="H79" s="253" t="str">
        <f>IF('Devis - Autres'!H78="","",'Devis - Autres'!H78)</f>
        <v/>
      </c>
      <c r="I79" s="94"/>
      <c r="J79" s="254" t="str">
        <f t="shared" si="4"/>
        <v/>
      </c>
      <c r="K79" s="154" t="str">
        <f t="shared" si="5"/>
        <v/>
      </c>
      <c r="L79" s="258" t="str">
        <f t="shared" si="6"/>
        <v/>
      </c>
      <c r="M79" s="259"/>
      <c r="N79" s="126"/>
    </row>
    <row r="80" spans="1:14" ht="20.100000000000001" customHeight="1" x14ac:dyDescent="0.25">
      <c r="A80" s="244">
        <v>74</v>
      </c>
      <c r="B80" s="251" t="str">
        <f>IF('Devis - Autres'!B79="","",'Devis - Autres'!B79)</f>
        <v/>
      </c>
      <c r="C80" s="252" t="str">
        <f>IF('Devis - Autres'!C79="","",'Devis - Autres'!C79)</f>
        <v/>
      </c>
      <c r="D80" s="252" t="str">
        <f>IF('Devis - Autres'!D79="","",'Devis - Autres'!D79)</f>
        <v/>
      </c>
      <c r="E80" s="251" t="str">
        <f>IF('Devis - Autres'!E79="","",'Devis - Autres'!E79)</f>
        <v/>
      </c>
      <c r="F80" s="253" t="str">
        <f>IF('Devis - Autres'!F79="","",'Devis - Autres'!F79)</f>
        <v/>
      </c>
      <c r="G80" s="253" t="str">
        <f>IF('Devis - Autres'!G79="","",'Devis - Autres'!G79)</f>
        <v/>
      </c>
      <c r="H80" s="253" t="str">
        <f>IF('Devis - Autres'!H79="","",'Devis - Autres'!H79)</f>
        <v/>
      </c>
      <c r="I80" s="94"/>
      <c r="J80" s="254" t="str">
        <f t="shared" si="4"/>
        <v/>
      </c>
      <c r="K80" s="154" t="str">
        <f t="shared" si="5"/>
        <v/>
      </c>
      <c r="L80" s="258" t="str">
        <f t="shared" si="6"/>
        <v/>
      </c>
      <c r="M80" s="259"/>
      <c r="N80" s="126"/>
    </row>
    <row r="81" spans="1:14" ht="20.100000000000001" customHeight="1" x14ac:dyDescent="0.25">
      <c r="A81" s="244">
        <v>75</v>
      </c>
      <c r="B81" s="251" t="str">
        <f>IF('Devis - Autres'!B80="","",'Devis - Autres'!B80)</f>
        <v/>
      </c>
      <c r="C81" s="252" t="str">
        <f>IF('Devis - Autres'!C80="","",'Devis - Autres'!C80)</f>
        <v/>
      </c>
      <c r="D81" s="252" t="str">
        <f>IF('Devis - Autres'!D80="","",'Devis - Autres'!D80)</f>
        <v/>
      </c>
      <c r="E81" s="251" t="str">
        <f>IF('Devis - Autres'!E80="","",'Devis - Autres'!E80)</f>
        <v/>
      </c>
      <c r="F81" s="253" t="str">
        <f>IF('Devis - Autres'!F80="","",'Devis - Autres'!F80)</f>
        <v/>
      </c>
      <c r="G81" s="253" t="str">
        <f>IF('Devis - Autres'!G80="","",'Devis - Autres'!G80)</f>
        <v/>
      </c>
      <c r="H81" s="253" t="str">
        <f>IF('Devis - Autres'!H80="","",'Devis - Autres'!H80)</f>
        <v/>
      </c>
      <c r="I81" s="94"/>
      <c r="J81" s="254" t="str">
        <f t="shared" si="4"/>
        <v/>
      </c>
      <c r="K81" s="154" t="str">
        <f t="shared" si="5"/>
        <v/>
      </c>
      <c r="L81" s="258" t="str">
        <f t="shared" si="6"/>
        <v/>
      </c>
      <c r="M81" s="259"/>
      <c r="N81" s="126"/>
    </row>
    <row r="82" spans="1:14" ht="20.100000000000001" customHeight="1" x14ac:dyDescent="0.25">
      <c r="A82" s="244">
        <v>76</v>
      </c>
      <c r="B82" s="251" t="str">
        <f>IF('Devis - Autres'!B81="","",'Devis - Autres'!B81)</f>
        <v/>
      </c>
      <c r="C82" s="252" t="str">
        <f>IF('Devis - Autres'!C81="","",'Devis - Autres'!C81)</f>
        <v/>
      </c>
      <c r="D82" s="252" t="str">
        <f>IF('Devis - Autres'!D81="","",'Devis - Autres'!D81)</f>
        <v/>
      </c>
      <c r="E82" s="251" t="str">
        <f>IF('Devis - Autres'!E81="","",'Devis - Autres'!E81)</f>
        <v/>
      </c>
      <c r="F82" s="253" t="str">
        <f>IF('Devis - Autres'!F81="","",'Devis - Autres'!F81)</f>
        <v/>
      </c>
      <c r="G82" s="253" t="str">
        <f>IF('Devis - Autres'!G81="","",'Devis - Autres'!G81)</f>
        <v/>
      </c>
      <c r="H82" s="253" t="str">
        <f>IF('Devis - Autres'!H81="","",'Devis - Autres'!H81)</f>
        <v/>
      </c>
      <c r="I82" s="94"/>
      <c r="J82" s="254" t="str">
        <f t="shared" si="4"/>
        <v/>
      </c>
      <c r="K82" s="154" t="str">
        <f t="shared" si="5"/>
        <v/>
      </c>
      <c r="L82" s="258" t="str">
        <f t="shared" si="6"/>
        <v/>
      </c>
      <c r="M82" s="259"/>
      <c r="N82" s="126"/>
    </row>
    <row r="83" spans="1:14" ht="20.100000000000001" customHeight="1" x14ac:dyDescent="0.25">
      <c r="A83" s="244">
        <v>77</v>
      </c>
      <c r="B83" s="251" t="str">
        <f>IF('Devis - Autres'!B82="","",'Devis - Autres'!B82)</f>
        <v/>
      </c>
      <c r="C83" s="252" t="str">
        <f>IF('Devis - Autres'!C82="","",'Devis - Autres'!C82)</f>
        <v/>
      </c>
      <c r="D83" s="252" t="str">
        <f>IF('Devis - Autres'!D82="","",'Devis - Autres'!D82)</f>
        <v/>
      </c>
      <c r="E83" s="251" t="str">
        <f>IF('Devis - Autres'!E82="","",'Devis - Autres'!E82)</f>
        <v/>
      </c>
      <c r="F83" s="253" t="str">
        <f>IF('Devis - Autres'!F82="","",'Devis - Autres'!F82)</f>
        <v/>
      </c>
      <c r="G83" s="253" t="str">
        <f>IF('Devis - Autres'!G82="","",'Devis - Autres'!G82)</f>
        <v/>
      </c>
      <c r="H83" s="253" t="str">
        <f>IF('Devis - Autres'!H82="","",'Devis - Autres'!H82)</f>
        <v/>
      </c>
      <c r="I83" s="94"/>
      <c r="J83" s="254" t="str">
        <f t="shared" si="4"/>
        <v/>
      </c>
      <c r="K83" s="154" t="str">
        <f t="shared" si="5"/>
        <v/>
      </c>
      <c r="L83" s="258" t="str">
        <f t="shared" si="6"/>
        <v/>
      </c>
      <c r="M83" s="259"/>
      <c r="N83" s="126"/>
    </row>
    <row r="84" spans="1:14" ht="20.100000000000001" customHeight="1" x14ac:dyDescent="0.25">
      <c r="A84" s="244">
        <v>78</v>
      </c>
      <c r="B84" s="251" t="str">
        <f>IF('Devis - Autres'!B83="","",'Devis - Autres'!B83)</f>
        <v/>
      </c>
      <c r="C84" s="252" t="str">
        <f>IF('Devis - Autres'!C83="","",'Devis - Autres'!C83)</f>
        <v/>
      </c>
      <c r="D84" s="252" t="str">
        <f>IF('Devis - Autres'!D83="","",'Devis - Autres'!D83)</f>
        <v/>
      </c>
      <c r="E84" s="251" t="str">
        <f>IF('Devis - Autres'!E83="","",'Devis - Autres'!E83)</f>
        <v/>
      </c>
      <c r="F84" s="253" t="str">
        <f>IF('Devis - Autres'!F83="","",'Devis - Autres'!F83)</f>
        <v/>
      </c>
      <c r="G84" s="253" t="str">
        <f>IF('Devis - Autres'!G83="","",'Devis - Autres'!G83)</f>
        <v/>
      </c>
      <c r="H84" s="253" t="str">
        <f>IF('Devis - Autres'!H83="","",'Devis - Autres'!H83)</f>
        <v/>
      </c>
      <c r="I84" s="94"/>
      <c r="J84" s="254" t="str">
        <f t="shared" si="4"/>
        <v/>
      </c>
      <c r="K84" s="154" t="str">
        <f t="shared" si="5"/>
        <v/>
      </c>
      <c r="L84" s="258" t="str">
        <f t="shared" si="6"/>
        <v/>
      </c>
      <c r="M84" s="259"/>
      <c r="N84" s="126"/>
    </row>
    <row r="85" spans="1:14" ht="20.100000000000001" customHeight="1" x14ac:dyDescent="0.25">
      <c r="A85" s="244">
        <v>79</v>
      </c>
      <c r="B85" s="251" t="str">
        <f>IF('Devis - Autres'!B84="","",'Devis - Autres'!B84)</f>
        <v/>
      </c>
      <c r="C85" s="252" t="str">
        <f>IF('Devis - Autres'!C84="","",'Devis - Autres'!C84)</f>
        <v/>
      </c>
      <c r="D85" s="252" t="str">
        <f>IF('Devis - Autres'!D84="","",'Devis - Autres'!D84)</f>
        <v/>
      </c>
      <c r="E85" s="251" t="str">
        <f>IF('Devis - Autres'!E84="","",'Devis - Autres'!E84)</f>
        <v/>
      </c>
      <c r="F85" s="253" t="str">
        <f>IF('Devis - Autres'!F84="","",'Devis - Autres'!F84)</f>
        <v/>
      </c>
      <c r="G85" s="253" t="str">
        <f>IF('Devis - Autres'!G84="","",'Devis - Autres'!G84)</f>
        <v/>
      </c>
      <c r="H85" s="253" t="str">
        <f>IF('Devis - Autres'!H84="","",'Devis - Autres'!H84)</f>
        <v/>
      </c>
      <c r="I85" s="94"/>
      <c r="J85" s="254" t="str">
        <f t="shared" si="4"/>
        <v/>
      </c>
      <c r="K85" s="154" t="str">
        <f t="shared" si="5"/>
        <v/>
      </c>
      <c r="L85" s="258" t="str">
        <f t="shared" si="6"/>
        <v/>
      </c>
      <c r="M85" s="259"/>
      <c r="N85" s="126"/>
    </row>
    <row r="86" spans="1:14" ht="20.100000000000001" customHeight="1" x14ac:dyDescent="0.25">
      <c r="A86" s="244">
        <v>80</v>
      </c>
      <c r="B86" s="251" t="str">
        <f>IF('Devis - Autres'!B85="","",'Devis - Autres'!B85)</f>
        <v/>
      </c>
      <c r="C86" s="252" t="str">
        <f>IF('Devis - Autres'!C85="","",'Devis - Autres'!C85)</f>
        <v/>
      </c>
      <c r="D86" s="252" t="str">
        <f>IF('Devis - Autres'!D85="","",'Devis - Autres'!D85)</f>
        <v/>
      </c>
      <c r="E86" s="251" t="str">
        <f>IF('Devis - Autres'!E85="","",'Devis - Autres'!E85)</f>
        <v/>
      </c>
      <c r="F86" s="253" t="str">
        <f>IF('Devis - Autres'!F85="","",'Devis - Autres'!F85)</f>
        <v/>
      </c>
      <c r="G86" s="253" t="str">
        <f>IF('Devis - Autres'!G85="","",'Devis - Autres'!G85)</f>
        <v/>
      </c>
      <c r="H86" s="253" t="str">
        <f>IF('Devis - Autres'!H85="","",'Devis - Autres'!H85)</f>
        <v/>
      </c>
      <c r="I86" s="94"/>
      <c r="J86" s="254" t="str">
        <f t="shared" si="4"/>
        <v/>
      </c>
      <c r="K86" s="154" t="str">
        <f t="shared" si="5"/>
        <v/>
      </c>
      <c r="L86" s="258" t="str">
        <f t="shared" si="6"/>
        <v/>
      </c>
      <c r="M86" s="259"/>
      <c r="N86" s="126"/>
    </row>
    <row r="87" spans="1:14" ht="20.100000000000001" customHeight="1" x14ac:dyDescent="0.25">
      <c r="A87" s="244">
        <v>81</v>
      </c>
      <c r="B87" s="251" t="str">
        <f>IF('Devis - Autres'!B86="","",'Devis - Autres'!B86)</f>
        <v/>
      </c>
      <c r="C87" s="252" t="str">
        <f>IF('Devis - Autres'!C86="","",'Devis - Autres'!C86)</f>
        <v/>
      </c>
      <c r="D87" s="252" t="str">
        <f>IF('Devis - Autres'!D86="","",'Devis - Autres'!D86)</f>
        <v/>
      </c>
      <c r="E87" s="251" t="str">
        <f>IF('Devis - Autres'!E86="","",'Devis - Autres'!E86)</f>
        <v/>
      </c>
      <c r="F87" s="253" t="str">
        <f>IF('Devis - Autres'!F86="","",'Devis - Autres'!F86)</f>
        <v/>
      </c>
      <c r="G87" s="253" t="str">
        <f>IF('Devis - Autres'!G86="","",'Devis - Autres'!G86)</f>
        <v/>
      </c>
      <c r="H87" s="253" t="str">
        <f>IF('Devis - Autres'!H86="","",'Devis - Autres'!H86)</f>
        <v/>
      </c>
      <c r="I87" s="94"/>
      <c r="J87" s="254" t="str">
        <f t="shared" si="4"/>
        <v/>
      </c>
      <c r="K87" s="154" t="str">
        <f t="shared" si="5"/>
        <v/>
      </c>
      <c r="L87" s="258" t="str">
        <f t="shared" si="6"/>
        <v/>
      </c>
      <c r="M87" s="259"/>
      <c r="N87" s="126"/>
    </row>
    <row r="88" spans="1:14" ht="20.100000000000001" customHeight="1" x14ac:dyDescent="0.25">
      <c r="A88" s="244">
        <v>82</v>
      </c>
      <c r="B88" s="251" t="str">
        <f>IF('Devis - Autres'!B87="","",'Devis - Autres'!B87)</f>
        <v/>
      </c>
      <c r="C88" s="252" t="str">
        <f>IF('Devis - Autres'!C87="","",'Devis - Autres'!C87)</f>
        <v/>
      </c>
      <c r="D88" s="252" t="str">
        <f>IF('Devis - Autres'!D87="","",'Devis - Autres'!D87)</f>
        <v/>
      </c>
      <c r="E88" s="251" t="str">
        <f>IF('Devis - Autres'!E87="","",'Devis - Autres'!E87)</f>
        <v/>
      </c>
      <c r="F88" s="253" t="str">
        <f>IF('Devis - Autres'!F87="","",'Devis - Autres'!F87)</f>
        <v/>
      </c>
      <c r="G88" s="253" t="str">
        <f>IF('Devis - Autres'!G87="","",'Devis - Autres'!G87)</f>
        <v/>
      </c>
      <c r="H88" s="253" t="str">
        <f>IF('Devis - Autres'!H87="","",'Devis - Autres'!H87)</f>
        <v/>
      </c>
      <c r="I88" s="94"/>
      <c r="J88" s="254" t="str">
        <f t="shared" si="4"/>
        <v/>
      </c>
      <c r="K88" s="154" t="str">
        <f t="shared" si="5"/>
        <v/>
      </c>
      <c r="L88" s="258" t="str">
        <f t="shared" si="6"/>
        <v/>
      </c>
      <c r="M88" s="259"/>
      <c r="N88" s="126"/>
    </row>
    <row r="89" spans="1:14" ht="20.100000000000001" customHeight="1" x14ac:dyDescent="0.25">
      <c r="A89" s="244">
        <v>83</v>
      </c>
      <c r="B89" s="251" t="str">
        <f>IF('Devis - Autres'!B88="","",'Devis - Autres'!B88)</f>
        <v/>
      </c>
      <c r="C89" s="252" t="str">
        <f>IF('Devis - Autres'!C88="","",'Devis - Autres'!C88)</f>
        <v/>
      </c>
      <c r="D89" s="252" t="str">
        <f>IF('Devis - Autres'!D88="","",'Devis - Autres'!D88)</f>
        <v/>
      </c>
      <c r="E89" s="251" t="str">
        <f>IF('Devis - Autres'!E88="","",'Devis - Autres'!E88)</f>
        <v/>
      </c>
      <c r="F89" s="253" t="str">
        <f>IF('Devis - Autres'!F88="","",'Devis - Autres'!F88)</f>
        <v/>
      </c>
      <c r="G89" s="253" t="str">
        <f>IF('Devis - Autres'!G88="","",'Devis - Autres'!G88)</f>
        <v/>
      </c>
      <c r="H89" s="253" t="str">
        <f>IF('Devis - Autres'!H88="","",'Devis - Autres'!H88)</f>
        <v/>
      </c>
      <c r="I89" s="94"/>
      <c r="J89" s="254" t="str">
        <f t="shared" si="4"/>
        <v/>
      </c>
      <c r="K89" s="154" t="str">
        <f t="shared" si="5"/>
        <v/>
      </c>
      <c r="L89" s="258" t="str">
        <f t="shared" si="6"/>
        <v/>
      </c>
      <c r="M89" s="259"/>
      <c r="N89" s="126"/>
    </row>
    <row r="90" spans="1:14" ht="20.100000000000001" customHeight="1" x14ac:dyDescent="0.25">
      <c r="A90" s="244">
        <v>84</v>
      </c>
      <c r="B90" s="251" t="str">
        <f>IF('Devis - Autres'!B89="","",'Devis - Autres'!B89)</f>
        <v/>
      </c>
      <c r="C90" s="252" t="str">
        <f>IF('Devis - Autres'!C89="","",'Devis - Autres'!C89)</f>
        <v/>
      </c>
      <c r="D90" s="252" t="str">
        <f>IF('Devis - Autres'!D89="","",'Devis - Autres'!D89)</f>
        <v/>
      </c>
      <c r="E90" s="251" t="str">
        <f>IF('Devis - Autres'!E89="","",'Devis - Autres'!E89)</f>
        <v/>
      </c>
      <c r="F90" s="253" t="str">
        <f>IF('Devis - Autres'!F89="","",'Devis - Autres'!F89)</f>
        <v/>
      </c>
      <c r="G90" s="253" t="str">
        <f>IF('Devis - Autres'!G89="","",'Devis - Autres'!G89)</f>
        <v/>
      </c>
      <c r="H90" s="253" t="str">
        <f>IF('Devis - Autres'!H89="","",'Devis - Autres'!H89)</f>
        <v/>
      </c>
      <c r="I90" s="94"/>
      <c r="J90" s="254" t="str">
        <f t="shared" si="4"/>
        <v/>
      </c>
      <c r="K90" s="154" t="str">
        <f t="shared" si="5"/>
        <v/>
      </c>
      <c r="L90" s="258" t="str">
        <f t="shared" si="6"/>
        <v/>
      </c>
      <c r="M90" s="259"/>
      <c r="N90" s="126"/>
    </row>
    <row r="91" spans="1:14" ht="20.100000000000001" customHeight="1" x14ac:dyDescent="0.25">
      <c r="A91" s="244">
        <v>85</v>
      </c>
      <c r="B91" s="251" t="str">
        <f>IF('Devis - Autres'!B90="","",'Devis - Autres'!B90)</f>
        <v/>
      </c>
      <c r="C91" s="252" t="str">
        <f>IF('Devis - Autres'!C90="","",'Devis - Autres'!C90)</f>
        <v/>
      </c>
      <c r="D91" s="252" t="str">
        <f>IF('Devis - Autres'!D90="","",'Devis - Autres'!D90)</f>
        <v/>
      </c>
      <c r="E91" s="251" t="str">
        <f>IF('Devis - Autres'!E90="","",'Devis - Autres'!E90)</f>
        <v/>
      </c>
      <c r="F91" s="253" t="str">
        <f>IF('Devis - Autres'!F90="","",'Devis - Autres'!F90)</f>
        <v/>
      </c>
      <c r="G91" s="253" t="str">
        <f>IF('Devis - Autres'!G90="","",'Devis - Autres'!G90)</f>
        <v/>
      </c>
      <c r="H91" s="253" t="str">
        <f>IF('Devis - Autres'!H90="","",'Devis - Autres'!H90)</f>
        <v/>
      </c>
      <c r="I91" s="94"/>
      <c r="J91" s="254" t="str">
        <f t="shared" si="4"/>
        <v/>
      </c>
      <c r="K91" s="154" t="str">
        <f t="shared" si="5"/>
        <v/>
      </c>
      <c r="L91" s="258" t="str">
        <f t="shared" si="6"/>
        <v/>
      </c>
      <c r="M91" s="259"/>
      <c r="N91" s="126"/>
    </row>
    <row r="92" spans="1:14" ht="20.100000000000001" customHeight="1" x14ac:dyDescent="0.25">
      <c r="A92" s="244">
        <v>86</v>
      </c>
      <c r="B92" s="251" t="str">
        <f>IF('Devis - Autres'!B91="","",'Devis - Autres'!B91)</f>
        <v/>
      </c>
      <c r="C92" s="252" t="str">
        <f>IF('Devis - Autres'!C91="","",'Devis - Autres'!C91)</f>
        <v/>
      </c>
      <c r="D92" s="252" t="str">
        <f>IF('Devis - Autres'!D91="","",'Devis - Autres'!D91)</f>
        <v/>
      </c>
      <c r="E92" s="251" t="str">
        <f>IF('Devis - Autres'!E91="","",'Devis - Autres'!E91)</f>
        <v/>
      </c>
      <c r="F92" s="253" t="str">
        <f>IF('Devis - Autres'!F91="","",'Devis - Autres'!F91)</f>
        <v/>
      </c>
      <c r="G92" s="253" t="str">
        <f>IF('Devis - Autres'!G91="","",'Devis - Autres'!G91)</f>
        <v/>
      </c>
      <c r="H92" s="253" t="str">
        <f>IF('Devis - Autres'!H91="","",'Devis - Autres'!H91)</f>
        <v/>
      </c>
      <c r="I92" s="94"/>
      <c r="J92" s="254" t="str">
        <f t="shared" si="4"/>
        <v/>
      </c>
      <c r="K92" s="154" t="str">
        <f t="shared" si="5"/>
        <v/>
      </c>
      <c r="L92" s="258" t="str">
        <f t="shared" si="6"/>
        <v/>
      </c>
      <c r="M92" s="259"/>
      <c r="N92" s="126"/>
    </row>
    <row r="93" spans="1:14" ht="20.100000000000001" customHeight="1" x14ac:dyDescent="0.25">
      <c r="A93" s="244">
        <v>87</v>
      </c>
      <c r="B93" s="251" t="str">
        <f>IF('Devis - Autres'!B92="","",'Devis - Autres'!B92)</f>
        <v/>
      </c>
      <c r="C93" s="252" t="str">
        <f>IF('Devis - Autres'!C92="","",'Devis - Autres'!C92)</f>
        <v/>
      </c>
      <c r="D93" s="252" t="str">
        <f>IF('Devis - Autres'!D92="","",'Devis - Autres'!D92)</f>
        <v/>
      </c>
      <c r="E93" s="251" t="str">
        <f>IF('Devis - Autres'!E92="","",'Devis - Autres'!E92)</f>
        <v/>
      </c>
      <c r="F93" s="253" t="str">
        <f>IF('Devis - Autres'!F92="","",'Devis - Autres'!F92)</f>
        <v/>
      </c>
      <c r="G93" s="253" t="str">
        <f>IF('Devis - Autres'!G92="","",'Devis - Autres'!G92)</f>
        <v/>
      </c>
      <c r="H93" s="253" t="str">
        <f>IF('Devis - Autres'!H92="","",'Devis - Autres'!H92)</f>
        <v/>
      </c>
      <c r="I93" s="94"/>
      <c r="J93" s="254" t="str">
        <f t="shared" si="4"/>
        <v/>
      </c>
      <c r="K93" s="154" t="str">
        <f t="shared" si="5"/>
        <v/>
      </c>
      <c r="L93" s="258" t="str">
        <f t="shared" si="6"/>
        <v/>
      </c>
      <c r="M93" s="259"/>
      <c r="N93" s="126"/>
    </row>
    <row r="94" spans="1:14" ht="20.100000000000001" customHeight="1" x14ac:dyDescent="0.25">
      <c r="A94" s="244">
        <v>88</v>
      </c>
      <c r="B94" s="251" t="str">
        <f>IF('Devis - Autres'!B93="","",'Devis - Autres'!B93)</f>
        <v/>
      </c>
      <c r="C94" s="252" t="str">
        <f>IF('Devis - Autres'!C93="","",'Devis - Autres'!C93)</f>
        <v/>
      </c>
      <c r="D94" s="252" t="str">
        <f>IF('Devis - Autres'!D93="","",'Devis - Autres'!D93)</f>
        <v/>
      </c>
      <c r="E94" s="251" t="str">
        <f>IF('Devis - Autres'!E93="","",'Devis - Autres'!E93)</f>
        <v/>
      </c>
      <c r="F94" s="253" t="str">
        <f>IF('Devis - Autres'!F93="","",'Devis - Autres'!F93)</f>
        <v/>
      </c>
      <c r="G94" s="253" t="str">
        <f>IF('Devis - Autres'!G93="","",'Devis - Autres'!G93)</f>
        <v/>
      </c>
      <c r="H94" s="253" t="str">
        <f>IF('Devis - Autres'!H93="","",'Devis - Autres'!H93)</f>
        <v/>
      </c>
      <c r="I94" s="94"/>
      <c r="J94" s="254" t="str">
        <f t="shared" si="4"/>
        <v/>
      </c>
      <c r="K94" s="154" t="str">
        <f t="shared" si="5"/>
        <v/>
      </c>
      <c r="L94" s="258" t="str">
        <f t="shared" si="6"/>
        <v/>
      </c>
      <c r="M94" s="259"/>
      <c r="N94" s="126"/>
    </row>
    <row r="95" spans="1:14" ht="20.100000000000001" customHeight="1" x14ac:dyDescent="0.25">
      <c r="A95" s="244">
        <v>89</v>
      </c>
      <c r="B95" s="251" t="str">
        <f>IF('Devis - Autres'!B94="","",'Devis - Autres'!B94)</f>
        <v/>
      </c>
      <c r="C95" s="252" t="str">
        <f>IF('Devis - Autres'!C94="","",'Devis - Autres'!C94)</f>
        <v/>
      </c>
      <c r="D95" s="252" t="str">
        <f>IF('Devis - Autres'!D94="","",'Devis - Autres'!D94)</f>
        <v/>
      </c>
      <c r="E95" s="251" t="str">
        <f>IF('Devis - Autres'!E94="","",'Devis - Autres'!E94)</f>
        <v/>
      </c>
      <c r="F95" s="253" t="str">
        <f>IF('Devis - Autres'!F94="","",'Devis - Autres'!F94)</f>
        <v/>
      </c>
      <c r="G95" s="253" t="str">
        <f>IF('Devis - Autres'!G94="","",'Devis - Autres'!G94)</f>
        <v/>
      </c>
      <c r="H95" s="253" t="str">
        <f>IF('Devis - Autres'!H94="","",'Devis - Autres'!H94)</f>
        <v/>
      </c>
      <c r="I95" s="94"/>
      <c r="J95" s="254" t="str">
        <f t="shared" si="4"/>
        <v/>
      </c>
      <c r="K95" s="154" t="str">
        <f t="shared" si="5"/>
        <v/>
      </c>
      <c r="L95" s="258" t="str">
        <f t="shared" si="6"/>
        <v/>
      </c>
      <c r="M95" s="259"/>
      <c r="N95" s="126"/>
    </row>
    <row r="96" spans="1:14" ht="20.100000000000001" customHeight="1" x14ac:dyDescent="0.25">
      <c r="A96" s="244">
        <v>90</v>
      </c>
      <c r="B96" s="251" t="str">
        <f>IF('Devis - Autres'!B95="","",'Devis - Autres'!B95)</f>
        <v/>
      </c>
      <c r="C96" s="252" t="str">
        <f>IF('Devis - Autres'!C95="","",'Devis - Autres'!C95)</f>
        <v/>
      </c>
      <c r="D96" s="252" t="str">
        <f>IF('Devis - Autres'!D95="","",'Devis - Autres'!D95)</f>
        <v/>
      </c>
      <c r="E96" s="251" t="str">
        <f>IF('Devis - Autres'!E95="","",'Devis - Autres'!E95)</f>
        <v/>
      </c>
      <c r="F96" s="253" t="str">
        <f>IF('Devis - Autres'!F95="","",'Devis - Autres'!F95)</f>
        <v/>
      </c>
      <c r="G96" s="253" t="str">
        <f>IF('Devis - Autres'!G95="","",'Devis - Autres'!G95)</f>
        <v/>
      </c>
      <c r="H96" s="253" t="str">
        <f>IF('Devis - Autres'!H95="","",'Devis - Autres'!H95)</f>
        <v/>
      </c>
      <c r="I96" s="94"/>
      <c r="J96" s="254" t="str">
        <f t="shared" si="4"/>
        <v/>
      </c>
      <c r="K96" s="154" t="str">
        <f t="shared" si="5"/>
        <v/>
      </c>
      <c r="L96" s="258" t="str">
        <f t="shared" si="6"/>
        <v/>
      </c>
      <c r="M96" s="259"/>
      <c r="N96" s="126"/>
    </row>
    <row r="97" spans="1:14" ht="20.100000000000001" customHeight="1" x14ac:dyDescent="0.25">
      <c r="A97" s="244">
        <v>91</v>
      </c>
      <c r="B97" s="251" t="str">
        <f>IF('Devis - Autres'!B96="","",'Devis - Autres'!B96)</f>
        <v/>
      </c>
      <c r="C97" s="252" t="str">
        <f>IF('Devis - Autres'!C96="","",'Devis - Autres'!C96)</f>
        <v/>
      </c>
      <c r="D97" s="252" t="str">
        <f>IF('Devis - Autres'!D96="","",'Devis - Autres'!D96)</f>
        <v/>
      </c>
      <c r="E97" s="251" t="str">
        <f>IF('Devis - Autres'!E96="","",'Devis - Autres'!E96)</f>
        <v/>
      </c>
      <c r="F97" s="253" t="str">
        <f>IF('Devis - Autres'!F96="","",'Devis - Autres'!F96)</f>
        <v/>
      </c>
      <c r="G97" s="253" t="str">
        <f>IF('Devis - Autres'!G96="","",'Devis - Autres'!G96)</f>
        <v/>
      </c>
      <c r="H97" s="253" t="str">
        <f>IF('Devis - Autres'!H96="","",'Devis - Autres'!H96)</f>
        <v/>
      </c>
      <c r="I97" s="94"/>
      <c r="J97" s="254" t="str">
        <f t="shared" si="4"/>
        <v/>
      </c>
      <c r="K97" s="154" t="str">
        <f t="shared" si="5"/>
        <v/>
      </c>
      <c r="L97" s="258" t="str">
        <f t="shared" si="6"/>
        <v/>
      </c>
      <c r="M97" s="259"/>
      <c r="N97" s="126"/>
    </row>
    <row r="98" spans="1:14" ht="20.100000000000001" customHeight="1" x14ac:dyDescent="0.25">
      <c r="A98" s="244">
        <v>92</v>
      </c>
      <c r="B98" s="251" t="str">
        <f>IF('Devis - Autres'!B97="","",'Devis - Autres'!B97)</f>
        <v/>
      </c>
      <c r="C98" s="252" t="str">
        <f>IF('Devis - Autres'!C97="","",'Devis - Autres'!C97)</f>
        <v/>
      </c>
      <c r="D98" s="252" t="str">
        <f>IF('Devis - Autres'!D97="","",'Devis - Autres'!D97)</f>
        <v/>
      </c>
      <c r="E98" s="251" t="str">
        <f>IF('Devis - Autres'!E97="","",'Devis - Autres'!E97)</f>
        <v/>
      </c>
      <c r="F98" s="253" t="str">
        <f>IF('Devis - Autres'!F97="","",'Devis - Autres'!F97)</f>
        <v/>
      </c>
      <c r="G98" s="253" t="str">
        <f>IF('Devis - Autres'!G97="","",'Devis - Autres'!G97)</f>
        <v/>
      </c>
      <c r="H98" s="253" t="str">
        <f>IF('Devis - Autres'!H97="","",'Devis - Autres'!H97)</f>
        <v/>
      </c>
      <c r="I98" s="94"/>
      <c r="J98" s="254" t="str">
        <f t="shared" si="4"/>
        <v/>
      </c>
      <c r="K98" s="154" t="str">
        <f t="shared" si="5"/>
        <v/>
      </c>
      <c r="L98" s="258" t="str">
        <f t="shared" si="6"/>
        <v/>
      </c>
      <c r="M98" s="259"/>
      <c r="N98" s="126"/>
    </row>
    <row r="99" spans="1:14" ht="20.100000000000001" customHeight="1" x14ac:dyDescent="0.25">
      <c r="A99" s="244">
        <v>93</v>
      </c>
      <c r="B99" s="251" t="str">
        <f>IF('Devis - Autres'!B98="","",'Devis - Autres'!B98)</f>
        <v/>
      </c>
      <c r="C99" s="252" t="str">
        <f>IF('Devis - Autres'!C98="","",'Devis - Autres'!C98)</f>
        <v/>
      </c>
      <c r="D99" s="252" t="str">
        <f>IF('Devis - Autres'!D98="","",'Devis - Autres'!D98)</f>
        <v/>
      </c>
      <c r="E99" s="251" t="str">
        <f>IF('Devis - Autres'!E98="","",'Devis - Autres'!E98)</f>
        <v/>
      </c>
      <c r="F99" s="253" t="str">
        <f>IF('Devis - Autres'!F98="","",'Devis - Autres'!F98)</f>
        <v/>
      </c>
      <c r="G99" s="253" t="str">
        <f>IF('Devis - Autres'!G98="","",'Devis - Autres'!G98)</f>
        <v/>
      </c>
      <c r="H99" s="253" t="str">
        <f>IF('Devis - Autres'!H98="","",'Devis - Autres'!H98)</f>
        <v/>
      </c>
      <c r="I99" s="94"/>
      <c r="J99" s="254" t="str">
        <f t="shared" si="4"/>
        <v/>
      </c>
      <c r="K99" s="154" t="str">
        <f t="shared" si="5"/>
        <v/>
      </c>
      <c r="L99" s="258" t="str">
        <f t="shared" si="6"/>
        <v/>
      </c>
      <c r="M99" s="259"/>
      <c r="N99" s="126"/>
    </row>
    <row r="100" spans="1:14" ht="20.100000000000001" customHeight="1" x14ac:dyDescent="0.25">
      <c r="A100" s="244">
        <v>94</v>
      </c>
      <c r="B100" s="251" t="str">
        <f>IF('Devis - Autres'!B99="","",'Devis - Autres'!B99)</f>
        <v/>
      </c>
      <c r="C100" s="252" t="str">
        <f>IF('Devis - Autres'!C99="","",'Devis - Autres'!C99)</f>
        <v/>
      </c>
      <c r="D100" s="252" t="str">
        <f>IF('Devis - Autres'!D99="","",'Devis - Autres'!D99)</f>
        <v/>
      </c>
      <c r="E100" s="251" t="str">
        <f>IF('Devis - Autres'!E99="","",'Devis - Autres'!E99)</f>
        <v/>
      </c>
      <c r="F100" s="253" t="str">
        <f>IF('Devis - Autres'!F99="","",'Devis - Autres'!F99)</f>
        <v/>
      </c>
      <c r="G100" s="253" t="str">
        <f>IF('Devis - Autres'!G99="","",'Devis - Autres'!G99)</f>
        <v/>
      </c>
      <c r="H100" s="253" t="str">
        <f>IF('Devis - Autres'!H99="","",'Devis - Autres'!H99)</f>
        <v/>
      </c>
      <c r="I100" s="94"/>
      <c r="J100" s="254" t="str">
        <f t="shared" si="4"/>
        <v/>
      </c>
      <c r="K100" s="154" t="str">
        <f t="shared" si="5"/>
        <v/>
      </c>
      <c r="L100" s="258" t="str">
        <f t="shared" si="6"/>
        <v/>
      </c>
      <c r="M100" s="259"/>
      <c r="N100" s="126"/>
    </row>
    <row r="101" spans="1:14" ht="20.100000000000001" customHeight="1" x14ac:dyDescent="0.25">
      <c r="A101" s="244">
        <v>95</v>
      </c>
      <c r="B101" s="251" t="str">
        <f>IF('Devis - Autres'!B100="","",'Devis - Autres'!B100)</f>
        <v/>
      </c>
      <c r="C101" s="252" t="str">
        <f>IF('Devis - Autres'!C100="","",'Devis - Autres'!C100)</f>
        <v/>
      </c>
      <c r="D101" s="252" t="str">
        <f>IF('Devis - Autres'!D100="","",'Devis - Autres'!D100)</f>
        <v/>
      </c>
      <c r="E101" s="251" t="str">
        <f>IF('Devis - Autres'!E100="","",'Devis - Autres'!E100)</f>
        <v/>
      </c>
      <c r="F101" s="253" t="str">
        <f>IF('Devis - Autres'!F100="","",'Devis - Autres'!F100)</f>
        <v/>
      </c>
      <c r="G101" s="253" t="str">
        <f>IF('Devis - Autres'!G100="","",'Devis - Autres'!G100)</f>
        <v/>
      </c>
      <c r="H101" s="253" t="str">
        <f>IF('Devis - Autres'!H100="","",'Devis - Autres'!H100)</f>
        <v/>
      </c>
      <c r="I101" s="94"/>
      <c r="J101" s="254" t="str">
        <f t="shared" si="4"/>
        <v/>
      </c>
      <c r="K101" s="154" t="str">
        <f t="shared" si="5"/>
        <v/>
      </c>
      <c r="L101" s="258" t="str">
        <f t="shared" si="6"/>
        <v/>
      </c>
      <c r="M101" s="259"/>
      <c r="N101" s="126"/>
    </row>
    <row r="102" spans="1:14" ht="20.100000000000001" customHeight="1" x14ac:dyDescent="0.25">
      <c r="A102" s="244">
        <v>96</v>
      </c>
      <c r="B102" s="251" t="str">
        <f>IF('Devis - Autres'!B101="","",'Devis - Autres'!B101)</f>
        <v/>
      </c>
      <c r="C102" s="252" t="str">
        <f>IF('Devis - Autres'!C101="","",'Devis - Autres'!C101)</f>
        <v/>
      </c>
      <c r="D102" s="252" t="str">
        <f>IF('Devis - Autres'!D101="","",'Devis - Autres'!D101)</f>
        <v/>
      </c>
      <c r="E102" s="251" t="str">
        <f>IF('Devis - Autres'!E101="","",'Devis - Autres'!E101)</f>
        <v/>
      </c>
      <c r="F102" s="253" t="str">
        <f>IF('Devis - Autres'!F101="","",'Devis - Autres'!F101)</f>
        <v/>
      </c>
      <c r="G102" s="253" t="str">
        <f>IF('Devis - Autres'!G101="","",'Devis - Autres'!G101)</f>
        <v/>
      </c>
      <c r="H102" s="253" t="str">
        <f>IF('Devis - Autres'!H101="","",'Devis - Autres'!H101)</f>
        <v/>
      </c>
      <c r="I102" s="94"/>
      <c r="J102" s="254" t="str">
        <f t="shared" si="4"/>
        <v/>
      </c>
      <c r="K102" s="154" t="str">
        <f t="shared" si="5"/>
        <v/>
      </c>
      <c r="L102" s="258" t="str">
        <f t="shared" si="6"/>
        <v/>
      </c>
      <c r="M102" s="259"/>
      <c r="N102" s="126"/>
    </row>
    <row r="103" spans="1:14" ht="20.100000000000001" customHeight="1" x14ac:dyDescent="0.25">
      <c r="A103" s="244">
        <v>97</v>
      </c>
      <c r="B103" s="251" t="str">
        <f>IF('Devis - Autres'!B102="","",'Devis - Autres'!B102)</f>
        <v/>
      </c>
      <c r="C103" s="252" t="str">
        <f>IF('Devis - Autres'!C102="","",'Devis - Autres'!C102)</f>
        <v/>
      </c>
      <c r="D103" s="252" t="str">
        <f>IF('Devis - Autres'!D102="","",'Devis - Autres'!D102)</f>
        <v/>
      </c>
      <c r="E103" s="251" t="str">
        <f>IF('Devis - Autres'!E102="","",'Devis - Autres'!E102)</f>
        <v/>
      </c>
      <c r="F103" s="253" t="str">
        <f>IF('Devis - Autres'!F102="","",'Devis - Autres'!F102)</f>
        <v/>
      </c>
      <c r="G103" s="253" t="str">
        <f>IF('Devis - Autres'!G102="","",'Devis - Autres'!G102)</f>
        <v/>
      </c>
      <c r="H103" s="253" t="str">
        <f>IF('Devis - Autres'!H102="","",'Devis - Autres'!H102)</f>
        <v/>
      </c>
      <c r="I103" s="94"/>
      <c r="J103" s="254" t="str">
        <f t="shared" si="4"/>
        <v/>
      </c>
      <c r="K103" s="154" t="str">
        <f t="shared" si="5"/>
        <v/>
      </c>
      <c r="L103" s="258" t="str">
        <f t="shared" si="6"/>
        <v/>
      </c>
      <c r="M103" s="259"/>
      <c r="N103" s="126"/>
    </row>
    <row r="104" spans="1:14" ht="20.100000000000001" customHeight="1" x14ac:dyDescent="0.25">
      <c r="A104" s="244">
        <v>98</v>
      </c>
      <c r="B104" s="251" t="str">
        <f>IF('Devis - Autres'!B103="","",'Devis - Autres'!B103)</f>
        <v/>
      </c>
      <c r="C104" s="252" t="str">
        <f>IF('Devis - Autres'!C103="","",'Devis - Autres'!C103)</f>
        <v/>
      </c>
      <c r="D104" s="252" t="str">
        <f>IF('Devis - Autres'!D103="","",'Devis - Autres'!D103)</f>
        <v/>
      </c>
      <c r="E104" s="251" t="str">
        <f>IF('Devis - Autres'!E103="","",'Devis - Autres'!E103)</f>
        <v/>
      </c>
      <c r="F104" s="253" t="str">
        <f>IF('Devis - Autres'!F103="","",'Devis - Autres'!F103)</f>
        <v/>
      </c>
      <c r="G104" s="253" t="str">
        <f>IF('Devis - Autres'!G103="","",'Devis - Autres'!G103)</f>
        <v/>
      </c>
      <c r="H104" s="253" t="str">
        <f>IF('Devis - Autres'!H103="","",'Devis - Autres'!H103)</f>
        <v/>
      </c>
      <c r="I104" s="94"/>
      <c r="J104" s="254" t="str">
        <f t="shared" si="4"/>
        <v/>
      </c>
      <c r="K104" s="154" t="str">
        <f t="shared" si="5"/>
        <v/>
      </c>
      <c r="L104" s="258" t="str">
        <f t="shared" si="6"/>
        <v/>
      </c>
      <c r="M104" s="259"/>
      <c r="N104" s="126"/>
    </row>
    <row r="105" spans="1:14" ht="20.100000000000001" customHeight="1" x14ac:dyDescent="0.25">
      <c r="A105" s="244">
        <v>99</v>
      </c>
      <c r="B105" s="251" t="str">
        <f>IF('Devis - Autres'!B104="","",'Devis - Autres'!B104)</f>
        <v/>
      </c>
      <c r="C105" s="252" t="str">
        <f>IF('Devis - Autres'!C104="","",'Devis - Autres'!C104)</f>
        <v/>
      </c>
      <c r="D105" s="252" t="str">
        <f>IF('Devis - Autres'!D104="","",'Devis - Autres'!D104)</f>
        <v/>
      </c>
      <c r="E105" s="251" t="str">
        <f>IF('Devis - Autres'!E104="","",'Devis - Autres'!E104)</f>
        <v/>
      </c>
      <c r="F105" s="253" t="str">
        <f>IF('Devis - Autres'!F104="","",'Devis - Autres'!F104)</f>
        <v/>
      </c>
      <c r="G105" s="253" t="str">
        <f>IF('Devis - Autres'!G104="","",'Devis - Autres'!G104)</f>
        <v/>
      </c>
      <c r="H105" s="253" t="str">
        <f>IF('Devis - Autres'!H104="","",'Devis - Autres'!H104)</f>
        <v/>
      </c>
      <c r="I105" s="94"/>
      <c r="J105" s="254" t="str">
        <f t="shared" si="4"/>
        <v/>
      </c>
      <c r="K105" s="154" t="str">
        <f t="shared" si="5"/>
        <v/>
      </c>
      <c r="L105" s="258" t="str">
        <f t="shared" si="6"/>
        <v/>
      </c>
      <c r="M105" s="259"/>
      <c r="N105" s="126"/>
    </row>
    <row r="106" spans="1:14" ht="20.100000000000001" customHeight="1" x14ac:dyDescent="0.25">
      <c r="A106" s="244">
        <v>100</v>
      </c>
      <c r="B106" s="251" t="str">
        <f>IF('Devis - Autres'!B105="","",'Devis - Autres'!B105)</f>
        <v/>
      </c>
      <c r="C106" s="252" t="str">
        <f>IF('Devis - Autres'!C105="","",'Devis - Autres'!C105)</f>
        <v/>
      </c>
      <c r="D106" s="252" t="str">
        <f>IF('Devis - Autres'!D105="","",'Devis - Autres'!D105)</f>
        <v/>
      </c>
      <c r="E106" s="251" t="str">
        <f>IF('Devis - Autres'!E105="","",'Devis - Autres'!E105)</f>
        <v/>
      </c>
      <c r="F106" s="253" t="str">
        <f>IF('Devis - Autres'!F105="","",'Devis - Autres'!F105)</f>
        <v/>
      </c>
      <c r="G106" s="253" t="str">
        <f>IF('Devis - Autres'!G105="","",'Devis - Autres'!G105)</f>
        <v/>
      </c>
      <c r="H106" s="253" t="str">
        <f>IF('Devis - Autres'!H105="","",'Devis - Autres'!H105)</f>
        <v/>
      </c>
      <c r="I106" s="94"/>
      <c r="J106" s="254" t="str">
        <f t="shared" si="4"/>
        <v/>
      </c>
      <c r="K106" s="154" t="str">
        <f t="shared" si="5"/>
        <v/>
      </c>
      <c r="L106" s="258" t="str">
        <f t="shared" si="6"/>
        <v/>
      </c>
      <c r="M106" s="259"/>
      <c r="N106" s="126"/>
    </row>
    <row r="107" spans="1:14" ht="20.100000000000001" customHeight="1" x14ac:dyDescent="0.25">
      <c r="A107" s="244">
        <v>101</v>
      </c>
      <c r="B107" s="251" t="str">
        <f>IF('Devis - Autres'!B106="","",'Devis - Autres'!B106)</f>
        <v/>
      </c>
      <c r="C107" s="252" t="str">
        <f>IF('Devis - Autres'!C106="","",'Devis - Autres'!C106)</f>
        <v/>
      </c>
      <c r="D107" s="252" t="str">
        <f>IF('Devis - Autres'!D106="","",'Devis - Autres'!D106)</f>
        <v/>
      </c>
      <c r="E107" s="251" t="str">
        <f>IF('Devis - Autres'!E106="","",'Devis - Autres'!E106)</f>
        <v/>
      </c>
      <c r="F107" s="253" t="str">
        <f>IF('Devis - Autres'!F106="","",'Devis - Autres'!F106)</f>
        <v/>
      </c>
      <c r="G107" s="253" t="str">
        <f>IF('Devis - Autres'!G106="","",'Devis - Autres'!G106)</f>
        <v/>
      </c>
      <c r="H107" s="253" t="str">
        <f>IF('Devis - Autres'!H106="","",'Devis - Autres'!H106)</f>
        <v/>
      </c>
      <c r="I107" s="94"/>
      <c r="J107" s="254" t="str">
        <f t="shared" si="4"/>
        <v/>
      </c>
      <c r="K107" s="154" t="str">
        <f t="shared" si="5"/>
        <v/>
      </c>
      <c r="L107" s="258" t="str">
        <f t="shared" si="6"/>
        <v/>
      </c>
      <c r="M107" s="259"/>
      <c r="N107" s="126"/>
    </row>
    <row r="108" spans="1:14" ht="20.100000000000001" customHeight="1" x14ac:dyDescent="0.25">
      <c r="A108" s="244">
        <v>102</v>
      </c>
      <c r="B108" s="251" t="str">
        <f>IF('Devis - Autres'!B107="","",'Devis - Autres'!B107)</f>
        <v/>
      </c>
      <c r="C108" s="252" t="str">
        <f>IF('Devis - Autres'!C107="","",'Devis - Autres'!C107)</f>
        <v/>
      </c>
      <c r="D108" s="252" t="str">
        <f>IF('Devis - Autres'!D107="","",'Devis - Autres'!D107)</f>
        <v/>
      </c>
      <c r="E108" s="251" t="str">
        <f>IF('Devis - Autres'!E107="","",'Devis - Autres'!E107)</f>
        <v/>
      </c>
      <c r="F108" s="253" t="str">
        <f>IF('Devis - Autres'!F107="","",'Devis - Autres'!F107)</f>
        <v/>
      </c>
      <c r="G108" s="253" t="str">
        <f>IF('Devis - Autres'!G107="","",'Devis - Autres'!G107)</f>
        <v/>
      </c>
      <c r="H108" s="253" t="str">
        <f>IF('Devis - Autres'!H107="","",'Devis - Autres'!H107)</f>
        <v/>
      </c>
      <c r="I108" s="94"/>
      <c r="J108" s="254" t="str">
        <f t="shared" si="4"/>
        <v/>
      </c>
      <c r="K108" s="154" t="str">
        <f t="shared" si="5"/>
        <v/>
      </c>
      <c r="L108" s="258" t="str">
        <f t="shared" si="6"/>
        <v/>
      </c>
      <c r="M108" s="259"/>
      <c r="N108" s="126"/>
    </row>
    <row r="109" spans="1:14" ht="20.100000000000001" customHeight="1" x14ac:dyDescent="0.25">
      <c r="A109" s="244">
        <v>103</v>
      </c>
      <c r="B109" s="251" t="str">
        <f>IF('Devis - Autres'!B108="","",'Devis - Autres'!B108)</f>
        <v/>
      </c>
      <c r="C109" s="252" t="str">
        <f>IF('Devis - Autres'!C108="","",'Devis - Autres'!C108)</f>
        <v/>
      </c>
      <c r="D109" s="252" t="str">
        <f>IF('Devis - Autres'!D108="","",'Devis - Autres'!D108)</f>
        <v/>
      </c>
      <c r="E109" s="251" t="str">
        <f>IF('Devis - Autres'!E108="","",'Devis - Autres'!E108)</f>
        <v/>
      </c>
      <c r="F109" s="253" t="str">
        <f>IF('Devis - Autres'!F108="","",'Devis - Autres'!F108)</f>
        <v/>
      </c>
      <c r="G109" s="253" t="str">
        <f>IF('Devis - Autres'!G108="","",'Devis - Autres'!G108)</f>
        <v/>
      </c>
      <c r="H109" s="253" t="str">
        <f>IF('Devis - Autres'!H108="","",'Devis - Autres'!H108)</f>
        <v/>
      </c>
      <c r="I109" s="94"/>
      <c r="J109" s="254" t="str">
        <f t="shared" si="4"/>
        <v/>
      </c>
      <c r="K109" s="154" t="str">
        <f t="shared" si="5"/>
        <v/>
      </c>
      <c r="L109" s="258" t="str">
        <f t="shared" si="6"/>
        <v/>
      </c>
      <c r="M109" s="259"/>
      <c r="N109" s="126"/>
    </row>
    <row r="110" spans="1:14" ht="20.100000000000001" customHeight="1" x14ac:dyDescent="0.25">
      <c r="A110" s="244">
        <v>104</v>
      </c>
      <c r="B110" s="251" t="str">
        <f>IF('Devis - Autres'!B109="","",'Devis - Autres'!B109)</f>
        <v/>
      </c>
      <c r="C110" s="252" t="str">
        <f>IF('Devis - Autres'!C109="","",'Devis - Autres'!C109)</f>
        <v/>
      </c>
      <c r="D110" s="252" t="str">
        <f>IF('Devis - Autres'!D109="","",'Devis - Autres'!D109)</f>
        <v/>
      </c>
      <c r="E110" s="251" t="str">
        <f>IF('Devis - Autres'!E109="","",'Devis - Autres'!E109)</f>
        <v/>
      </c>
      <c r="F110" s="253" t="str">
        <f>IF('Devis - Autres'!F109="","",'Devis - Autres'!F109)</f>
        <v/>
      </c>
      <c r="G110" s="253" t="str">
        <f>IF('Devis - Autres'!G109="","",'Devis - Autres'!G109)</f>
        <v/>
      </c>
      <c r="H110" s="253" t="str">
        <f>IF('Devis - Autres'!H109="","",'Devis - Autres'!H109)</f>
        <v/>
      </c>
      <c r="I110" s="94"/>
      <c r="J110" s="254" t="str">
        <f t="shared" si="4"/>
        <v/>
      </c>
      <c r="K110" s="154" t="str">
        <f t="shared" si="5"/>
        <v/>
      </c>
      <c r="L110" s="258" t="str">
        <f t="shared" si="6"/>
        <v/>
      </c>
      <c r="M110" s="259"/>
      <c r="N110" s="126"/>
    </row>
    <row r="111" spans="1:14" ht="20.100000000000001" customHeight="1" x14ac:dyDescent="0.25">
      <c r="A111" s="244">
        <v>105</v>
      </c>
      <c r="B111" s="251" t="str">
        <f>IF('Devis - Autres'!B110="","",'Devis - Autres'!B110)</f>
        <v/>
      </c>
      <c r="C111" s="252" t="str">
        <f>IF('Devis - Autres'!C110="","",'Devis - Autres'!C110)</f>
        <v/>
      </c>
      <c r="D111" s="252" t="str">
        <f>IF('Devis - Autres'!D110="","",'Devis - Autres'!D110)</f>
        <v/>
      </c>
      <c r="E111" s="251" t="str">
        <f>IF('Devis - Autres'!E110="","",'Devis - Autres'!E110)</f>
        <v/>
      </c>
      <c r="F111" s="253" t="str">
        <f>IF('Devis - Autres'!F110="","",'Devis - Autres'!F110)</f>
        <v/>
      </c>
      <c r="G111" s="253" t="str">
        <f>IF('Devis - Autres'!G110="","",'Devis - Autres'!G110)</f>
        <v/>
      </c>
      <c r="H111" s="253" t="str">
        <f>IF('Devis - Autres'!H110="","",'Devis - Autres'!H110)</f>
        <v/>
      </c>
      <c r="I111" s="94"/>
      <c r="J111" s="254" t="str">
        <f t="shared" si="4"/>
        <v/>
      </c>
      <c r="K111" s="154" t="str">
        <f t="shared" si="5"/>
        <v/>
      </c>
      <c r="L111" s="258" t="str">
        <f t="shared" si="6"/>
        <v/>
      </c>
      <c r="M111" s="259"/>
      <c r="N111" s="126"/>
    </row>
    <row r="112" spans="1:14" ht="20.100000000000001" customHeight="1" x14ac:dyDescent="0.25">
      <c r="A112" s="244">
        <v>106</v>
      </c>
      <c r="B112" s="251" t="str">
        <f>IF('Devis - Autres'!B111="","",'Devis - Autres'!B111)</f>
        <v/>
      </c>
      <c r="C112" s="252" t="str">
        <f>IF('Devis - Autres'!C111="","",'Devis - Autres'!C111)</f>
        <v/>
      </c>
      <c r="D112" s="252" t="str">
        <f>IF('Devis - Autres'!D111="","",'Devis - Autres'!D111)</f>
        <v/>
      </c>
      <c r="E112" s="251" t="str">
        <f>IF('Devis - Autres'!E111="","",'Devis - Autres'!E111)</f>
        <v/>
      </c>
      <c r="F112" s="253" t="str">
        <f>IF('Devis - Autres'!F111="","",'Devis - Autres'!F111)</f>
        <v/>
      </c>
      <c r="G112" s="253" t="str">
        <f>IF('Devis - Autres'!G111="","",'Devis - Autres'!G111)</f>
        <v/>
      </c>
      <c r="H112" s="253" t="str">
        <f>IF('Devis - Autres'!H111="","",'Devis - Autres'!H111)</f>
        <v/>
      </c>
      <c r="I112" s="94"/>
      <c r="J112" s="254" t="str">
        <f t="shared" si="4"/>
        <v/>
      </c>
      <c r="K112" s="154" t="str">
        <f t="shared" si="5"/>
        <v/>
      </c>
      <c r="L112" s="258" t="str">
        <f t="shared" si="6"/>
        <v/>
      </c>
      <c r="M112" s="259"/>
      <c r="N112" s="126"/>
    </row>
    <row r="113" spans="1:14" ht="20.100000000000001" customHeight="1" x14ac:dyDescent="0.25">
      <c r="A113" s="244">
        <v>107</v>
      </c>
      <c r="B113" s="251" t="str">
        <f>IF('Devis - Autres'!B112="","",'Devis - Autres'!B112)</f>
        <v/>
      </c>
      <c r="C113" s="252" t="str">
        <f>IF('Devis - Autres'!C112="","",'Devis - Autres'!C112)</f>
        <v/>
      </c>
      <c r="D113" s="252" t="str">
        <f>IF('Devis - Autres'!D112="","",'Devis - Autres'!D112)</f>
        <v/>
      </c>
      <c r="E113" s="251" t="str">
        <f>IF('Devis - Autres'!E112="","",'Devis - Autres'!E112)</f>
        <v/>
      </c>
      <c r="F113" s="253" t="str">
        <f>IF('Devis - Autres'!F112="","",'Devis - Autres'!F112)</f>
        <v/>
      </c>
      <c r="G113" s="253" t="str">
        <f>IF('Devis - Autres'!G112="","",'Devis - Autres'!G112)</f>
        <v/>
      </c>
      <c r="H113" s="253" t="str">
        <f>IF('Devis - Autres'!H112="","",'Devis - Autres'!H112)</f>
        <v/>
      </c>
      <c r="I113" s="94"/>
      <c r="J113" s="254" t="str">
        <f t="shared" si="4"/>
        <v/>
      </c>
      <c r="K113" s="154" t="str">
        <f t="shared" si="5"/>
        <v/>
      </c>
      <c r="L113" s="258" t="str">
        <f t="shared" si="6"/>
        <v/>
      </c>
      <c r="M113" s="259"/>
      <c r="N113" s="126"/>
    </row>
    <row r="114" spans="1:14" ht="20.100000000000001" customHeight="1" x14ac:dyDescent="0.25">
      <c r="A114" s="244">
        <v>108</v>
      </c>
      <c r="B114" s="251" t="str">
        <f>IF('Devis - Autres'!B113="","",'Devis - Autres'!B113)</f>
        <v/>
      </c>
      <c r="C114" s="252" t="str">
        <f>IF('Devis - Autres'!C113="","",'Devis - Autres'!C113)</f>
        <v/>
      </c>
      <c r="D114" s="252" t="str">
        <f>IF('Devis - Autres'!D113="","",'Devis - Autres'!D113)</f>
        <v/>
      </c>
      <c r="E114" s="251" t="str">
        <f>IF('Devis - Autres'!E113="","",'Devis - Autres'!E113)</f>
        <v/>
      </c>
      <c r="F114" s="253" t="str">
        <f>IF('Devis - Autres'!F113="","",'Devis - Autres'!F113)</f>
        <v/>
      </c>
      <c r="G114" s="253" t="str">
        <f>IF('Devis - Autres'!G113="","",'Devis - Autres'!G113)</f>
        <v/>
      </c>
      <c r="H114" s="253" t="str">
        <f>IF('Devis - Autres'!H113="","",'Devis - Autres'!H113)</f>
        <v/>
      </c>
      <c r="I114" s="94"/>
      <c r="J114" s="254" t="str">
        <f t="shared" si="4"/>
        <v/>
      </c>
      <c r="K114" s="154" t="str">
        <f t="shared" si="5"/>
        <v/>
      </c>
      <c r="L114" s="258" t="str">
        <f t="shared" si="6"/>
        <v/>
      </c>
      <c r="M114" s="259"/>
      <c r="N114" s="126"/>
    </row>
    <row r="115" spans="1:14" ht="20.100000000000001" customHeight="1" x14ac:dyDescent="0.25">
      <c r="A115" s="244">
        <v>109</v>
      </c>
      <c r="B115" s="251" t="str">
        <f>IF('Devis - Autres'!B114="","",'Devis - Autres'!B114)</f>
        <v/>
      </c>
      <c r="C115" s="252" t="str">
        <f>IF('Devis - Autres'!C114="","",'Devis - Autres'!C114)</f>
        <v/>
      </c>
      <c r="D115" s="252" t="str">
        <f>IF('Devis - Autres'!D114="","",'Devis - Autres'!D114)</f>
        <v/>
      </c>
      <c r="E115" s="251" t="str">
        <f>IF('Devis - Autres'!E114="","",'Devis - Autres'!E114)</f>
        <v/>
      </c>
      <c r="F115" s="253" t="str">
        <f>IF('Devis - Autres'!F114="","",'Devis - Autres'!F114)</f>
        <v/>
      </c>
      <c r="G115" s="253" t="str">
        <f>IF('Devis - Autres'!G114="","",'Devis - Autres'!G114)</f>
        <v/>
      </c>
      <c r="H115" s="253" t="str">
        <f>IF('Devis - Autres'!H114="","",'Devis - Autres'!H114)</f>
        <v/>
      </c>
      <c r="I115" s="94"/>
      <c r="J115" s="254" t="str">
        <f t="shared" si="4"/>
        <v/>
      </c>
      <c r="K115" s="154" t="str">
        <f t="shared" si="5"/>
        <v/>
      </c>
      <c r="L115" s="258" t="str">
        <f t="shared" si="6"/>
        <v/>
      </c>
      <c r="M115" s="259"/>
      <c r="N115" s="126"/>
    </row>
    <row r="116" spans="1:14" ht="20.100000000000001" customHeight="1" x14ac:dyDescent="0.25">
      <c r="A116" s="244">
        <v>110</v>
      </c>
      <c r="B116" s="251" t="str">
        <f>IF('Devis - Autres'!B115="","",'Devis - Autres'!B115)</f>
        <v/>
      </c>
      <c r="C116" s="252" t="str">
        <f>IF('Devis - Autres'!C115="","",'Devis - Autres'!C115)</f>
        <v/>
      </c>
      <c r="D116" s="252" t="str">
        <f>IF('Devis - Autres'!D115="","",'Devis - Autres'!D115)</f>
        <v/>
      </c>
      <c r="E116" s="251" t="str">
        <f>IF('Devis - Autres'!E115="","",'Devis - Autres'!E115)</f>
        <v/>
      </c>
      <c r="F116" s="253" t="str">
        <f>IF('Devis - Autres'!F115="","",'Devis - Autres'!F115)</f>
        <v/>
      </c>
      <c r="G116" s="253" t="str">
        <f>IF('Devis - Autres'!G115="","",'Devis - Autres'!G115)</f>
        <v/>
      </c>
      <c r="H116" s="253" t="str">
        <f>IF('Devis - Autres'!H115="","",'Devis - Autres'!H115)</f>
        <v/>
      </c>
      <c r="I116" s="94"/>
      <c r="J116" s="254" t="str">
        <f t="shared" si="4"/>
        <v/>
      </c>
      <c r="K116" s="154" t="str">
        <f t="shared" si="5"/>
        <v/>
      </c>
      <c r="L116" s="258" t="str">
        <f t="shared" si="6"/>
        <v/>
      </c>
      <c r="M116" s="259"/>
      <c r="N116" s="126"/>
    </row>
    <row r="117" spans="1:14" ht="20.100000000000001" customHeight="1" x14ac:dyDescent="0.25">
      <c r="A117" s="244">
        <v>111</v>
      </c>
      <c r="B117" s="251" t="str">
        <f>IF('Devis - Autres'!B116="","",'Devis - Autres'!B116)</f>
        <v/>
      </c>
      <c r="C117" s="252" t="str">
        <f>IF('Devis - Autres'!C116="","",'Devis - Autres'!C116)</f>
        <v/>
      </c>
      <c r="D117" s="252" t="str">
        <f>IF('Devis - Autres'!D116="","",'Devis - Autres'!D116)</f>
        <v/>
      </c>
      <c r="E117" s="251" t="str">
        <f>IF('Devis - Autres'!E116="","",'Devis - Autres'!E116)</f>
        <v/>
      </c>
      <c r="F117" s="253" t="str">
        <f>IF('Devis - Autres'!F116="","",'Devis - Autres'!F116)</f>
        <v/>
      </c>
      <c r="G117" s="253" t="str">
        <f>IF('Devis - Autres'!G116="","",'Devis - Autres'!G116)</f>
        <v/>
      </c>
      <c r="H117" s="253" t="str">
        <f>IF('Devis - Autres'!H116="","",'Devis - Autres'!H116)</f>
        <v/>
      </c>
      <c r="I117" s="94"/>
      <c r="J117" s="254" t="str">
        <f t="shared" si="4"/>
        <v/>
      </c>
      <c r="K117" s="154" t="str">
        <f t="shared" si="5"/>
        <v/>
      </c>
      <c r="L117" s="258" t="str">
        <f t="shared" si="6"/>
        <v/>
      </c>
      <c r="M117" s="259"/>
      <c r="N117" s="126"/>
    </row>
    <row r="118" spans="1:14" ht="20.100000000000001" customHeight="1" x14ac:dyDescent="0.25">
      <c r="A118" s="244">
        <v>112</v>
      </c>
      <c r="B118" s="251" t="str">
        <f>IF('Devis - Autres'!B117="","",'Devis - Autres'!B117)</f>
        <v/>
      </c>
      <c r="C118" s="252" t="str">
        <f>IF('Devis - Autres'!C117="","",'Devis - Autres'!C117)</f>
        <v/>
      </c>
      <c r="D118" s="252" t="str">
        <f>IF('Devis - Autres'!D117="","",'Devis - Autres'!D117)</f>
        <v/>
      </c>
      <c r="E118" s="251" t="str">
        <f>IF('Devis - Autres'!E117="","",'Devis - Autres'!E117)</f>
        <v/>
      </c>
      <c r="F118" s="253" t="str">
        <f>IF('Devis - Autres'!F117="","",'Devis - Autres'!F117)</f>
        <v/>
      </c>
      <c r="G118" s="253" t="str">
        <f>IF('Devis - Autres'!G117="","",'Devis - Autres'!G117)</f>
        <v/>
      </c>
      <c r="H118" s="253" t="str">
        <f>IF('Devis - Autres'!H117="","",'Devis - Autres'!H117)</f>
        <v/>
      </c>
      <c r="I118" s="94"/>
      <c r="J118" s="254" t="str">
        <f t="shared" si="4"/>
        <v/>
      </c>
      <c r="K118" s="154" t="str">
        <f t="shared" si="5"/>
        <v/>
      </c>
      <c r="L118" s="258" t="str">
        <f t="shared" si="6"/>
        <v/>
      </c>
      <c r="M118" s="259"/>
      <c r="N118" s="126"/>
    </row>
    <row r="119" spans="1:14" ht="20.100000000000001" customHeight="1" x14ac:dyDescent="0.25">
      <c r="A119" s="244">
        <v>113</v>
      </c>
      <c r="B119" s="251" t="str">
        <f>IF('Devis - Autres'!B118="","",'Devis - Autres'!B118)</f>
        <v/>
      </c>
      <c r="C119" s="252" t="str">
        <f>IF('Devis - Autres'!C118="","",'Devis - Autres'!C118)</f>
        <v/>
      </c>
      <c r="D119" s="252" t="str">
        <f>IF('Devis - Autres'!D118="","",'Devis - Autres'!D118)</f>
        <v/>
      </c>
      <c r="E119" s="251" t="str">
        <f>IF('Devis - Autres'!E118="","",'Devis - Autres'!E118)</f>
        <v/>
      </c>
      <c r="F119" s="253" t="str">
        <f>IF('Devis - Autres'!F118="","",'Devis - Autres'!F118)</f>
        <v/>
      </c>
      <c r="G119" s="253" t="str">
        <f>IF('Devis - Autres'!G118="","",'Devis - Autres'!G118)</f>
        <v/>
      </c>
      <c r="H119" s="253" t="str">
        <f>IF('Devis - Autres'!H118="","",'Devis - Autres'!H118)</f>
        <v/>
      </c>
      <c r="I119" s="94"/>
      <c r="J119" s="254" t="str">
        <f t="shared" si="4"/>
        <v/>
      </c>
      <c r="K119" s="154" t="str">
        <f t="shared" si="5"/>
        <v/>
      </c>
      <c r="L119" s="258" t="str">
        <f t="shared" si="6"/>
        <v/>
      </c>
      <c r="M119" s="259"/>
      <c r="N119" s="126"/>
    </row>
    <row r="120" spans="1:14" ht="20.100000000000001" customHeight="1" x14ac:dyDescent="0.25">
      <c r="A120" s="244">
        <v>114</v>
      </c>
      <c r="B120" s="251" t="str">
        <f>IF('Devis - Autres'!B119="","",'Devis - Autres'!B119)</f>
        <v/>
      </c>
      <c r="C120" s="252" t="str">
        <f>IF('Devis - Autres'!C119="","",'Devis - Autres'!C119)</f>
        <v/>
      </c>
      <c r="D120" s="252" t="str">
        <f>IF('Devis - Autres'!D119="","",'Devis - Autres'!D119)</f>
        <v/>
      </c>
      <c r="E120" s="251" t="str">
        <f>IF('Devis - Autres'!E119="","",'Devis - Autres'!E119)</f>
        <v/>
      </c>
      <c r="F120" s="253" t="str">
        <f>IF('Devis - Autres'!F119="","",'Devis - Autres'!F119)</f>
        <v/>
      </c>
      <c r="G120" s="253" t="str">
        <f>IF('Devis - Autres'!G119="","",'Devis - Autres'!G119)</f>
        <v/>
      </c>
      <c r="H120" s="253" t="str">
        <f>IF('Devis - Autres'!H119="","",'Devis - Autres'!H119)</f>
        <v/>
      </c>
      <c r="I120" s="94"/>
      <c r="J120" s="254" t="str">
        <f t="shared" si="4"/>
        <v/>
      </c>
      <c r="K120" s="154" t="str">
        <f t="shared" si="5"/>
        <v/>
      </c>
      <c r="L120" s="258" t="str">
        <f t="shared" si="6"/>
        <v/>
      </c>
      <c r="M120" s="259"/>
      <c r="N120" s="126"/>
    </row>
    <row r="121" spans="1:14" ht="20.100000000000001" customHeight="1" x14ac:dyDescent="0.25">
      <c r="A121" s="244">
        <v>115</v>
      </c>
      <c r="B121" s="251" t="str">
        <f>IF('Devis - Autres'!B120="","",'Devis - Autres'!B120)</f>
        <v/>
      </c>
      <c r="C121" s="252" t="str">
        <f>IF('Devis - Autres'!C120="","",'Devis - Autres'!C120)</f>
        <v/>
      </c>
      <c r="D121" s="252" t="str">
        <f>IF('Devis - Autres'!D120="","",'Devis - Autres'!D120)</f>
        <v/>
      </c>
      <c r="E121" s="251" t="str">
        <f>IF('Devis - Autres'!E120="","",'Devis - Autres'!E120)</f>
        <v/>
      </c>
      <c r="F121" s="253" t="str">
        <f>IF('Devis - Autres'!F120="","",'Devis - Autres'!F120)</f>
        <v/>
      </c>
      <c r="G121" s="253" t="str">
        <f>IF('Devis - Autres'!G120="","",'Devis - Autres'!G120)</f>
        <v/>
      </c>
      <c r="H121" s="253" t="str">
        <f>IF('Devis - Autres'!H120="","",'Devis - Autres'!H120)</f>
        <v/>
      </c>
      <c r="I121" s="94"/>
      <c r="J121" s="254" t="str">
        <f t="shared" si="4"/>
        <v/>
      </c>
      <c r="K121" s="154" t="str">
        <f t="shared" si="5"/>
        <v/>
      </c>
      <c r="L121" s="258" t="str">
        <f t="shared" si="6"/>
        <v/>
      </c>
      <c r="M121" s="259"/>
      <c r="N121" s="126"/>
    </row>
    <row r="122" spans="1:14" ht="20.100000000000001" customHeight="1" x14ac:dyDescent="0.25">
      <c r="A122" s="244">
        <v>116</v>
      </c>
      <c r="B122" s="251" t="str">
        <f>IF('Devis - Autres'!B121="","",'Devis - Autres'!B121)</f>
        <v/>
      </c>
      <c r="C122" s="252" t="str">
        <f>IF('Devis - Autres'!C121="","",'Devis - Autres'!C121)</f>
        <v/>
      </c>
      <c r="D122" s="252" t="str">
        <f>IF('Devis - Autres'!D121="","",'Devis - Autres'!D121)</f>
        <v/>
      </c>
      <c r="E122" s="251" t="str">
        <f>IF('Devis - Autres'!E121="","",'Devis - Autres'!E121)</f>
        <v/>
      </c>
      <c r="F122" s="253" t="str">
        <f>IF('Devis - Autres'!F121="","",'Devis - Autres'!F121)</f>
        <v/>
      </c>
      <c r="G122" s="253" t="str">
        <f>IF('Devis - Autres'!G121="","",'Devis - Autres'!G121)</f>
        <v/>
      </c>
      <c r="H122" s="253" t="str">
        <f>IF('Devis - Autres'!H121="","",'Devis - Autres'!H121)</f>
        <v/>
      </c>
      <c r="I122" s="94"/>
      <c r="J122" s="254" t="str">
        <f t="shared" si="4"/>
        <v/>
      </c>
      <c r="K122" s="154" t="str">
        <f t="shared" si="5"/>
        <v/>
      </c>
      <c r="L122" s="258" t="str">
        <f t="shared" si="6"/>
        <v/>
      </c>
      <c r="M122" s="259"/>
      <c r="N122" s="126"/>
    </row>
    <row r="123" spans="1:14" ht="20.100000000000001" customHeight="1" x14ac:dyDescent="0.25">
      <c r="A123" s="244">
        <v>117</v>
      </c>
      <c r="B123" s="251" t="str">
        <f>IF('Devis - Autres'!B122="","",'Devis - Autres'!B122)</f>
        <v/>
      </c>
      <c r="C123" s="252" t="str">
        <f>IF('Devis - Autres'!C122="","",'Devis - Autres'!C122)</f>
        <v/>
      </c>
      <c r="D123" s="252" t="str">
        <f>IF('Devis - Autres'!D122="","",'Devis - Autres'!D122)</f>
        <v/>
      </c>
      <c r="E123" s="251" t="str">
        <f>IF('Devis - Autres'!E122="","",'Devis - Autres'!E122)</f>
        <v/>
      </c>
      <c r="F123" s="253" t="str">
        <f>IF('Devis - Autres'!F122="","",'Devis - Autres'!F122)</f>
        <v/>
      </c>
      <c r="G123" s="253" t="str">
        <f>IF('Devis - Autres'!G122="","",'Devis - Autres'!G122)</f>
        <v/>
      </c>
      <c r="H123" s="253" t="str">
        <f>IF('Devis - Autres'!H122="","",'Devis - Autres'!H122)</f>
        <v/>
      </c>
      <c r="I123" s="94"/>
      <c r="J123" s="254" t="str">
        <f t="shared" si="4"/>
        <v/>
      </c>
      <c r="K123" s="154" t="str">
        <f t="shared" si="5"/>
        <v/>
      </c>
      <c r="L123" s="258" t="str">
        <f t="shared" si="6"/>
        <v/>
      </c>
      <c r="M123" s="259"/>
      <c r="N123" s="126"/>
    </row>
    <row r="124" spans="1:14" ht="20.100000000000001" customHeight="1" x14ac:dyDescent="0.25">
      <c r="A124" s="244">
        <v>118</v>
      </c>
      <c r="B124" s="251" t="str">
        <f>IF('Devis - Autres'!B123="","",'Devis - Autres'!B123)</f>
        <v/>
      </c>
      <c r="C124" s="252" t="str">
        <f>IF('Devis - Autres'!C123="","",'Devis - Autres'!C123)</f>
        <v/>
      </c>
      <c r="D124" s="252" t="str">
        <f>IF('Devis - Autres'!D123="","",'Devis - Autres'!D123)</f>
        <v/>
      </c>
      <c r="E124" s="251" t="str">
        <f>IF('Devis - Autres'!E123="","",'Devis - Autres'!E123)</f>
        <v/>
      </c>
      <c r="F124" s="253" t="str">
        <f>IF('Devis - Autres'!F123="","",'Devis - Autres'!F123)</f>
        <v/>
      </c>
      <c r="G124" s="253" t="str">
        <f>IF('Devis - Autres'!G123="","",'Devis - Autres'!G123)</f>
        <v/>
      </c>
      <c r="H124" s="253" t="str">
        <f>IF('Devis - Autres'!H123="","",'Devis - Autres'!H123)</f>
        <v/>
      </c>
      <c r="I124" s="94"/>
      <c r="J124" s="254" t="str">
        <f t="shared" si="4"/>
        <v/>
      </c>
      <c r="K124" s="154" t="str">
        <f t="shared" si="5"/>
        <v/>
      </c>
      <c r="L124" s="258" t="str">
        <f t="shared" si="6"/>
        <v/>
      </c>
      <c r="M124" s="259"/>
      <c r="N124" s="126"/>
    </row>
    <row r="125" spans="1:14" ht="20.100000000000001" customHeight="1" x14ac:dyDescent="0.25">
      <c r="A125" s="244">
        <v>119</v>
      </c>
      <c r="B125" s="251" t="str">
        <f>IF('Devis - Autres'!B124="","",'Devis - Autres'!B124)</f>
        <v/>
      </c>
      <c r="C125" s="252" t="str">
        <f>IF('Devis - Autres'!C124="","",'Devis - Autres'!C124)</f>
        <v/>
      </c>
      <c r="D125" s="252" t="str">
        <f>IF('Devis - Autres'!D124="","",'Devis - Autres'!D124)</f>
        <v/>
      </c>
      <c r="E125" s="251" t="str">
        <f>IF('Devis - Autres'!E124="","",'Devis - Autres'!E124)</f>
        <v/>
      </c>
      <c r="F125" s="253" t="str">
        <f>IF('Devis - Autres'!F124="","",'Devis - Autres'!F124)</f>
        <v/>
      </c>
      <c r="G125" s="253" t="str">
        <f>IF('Devis - Autres'!G124="","",'Devis - Autres'!G124)</f>
        <v/>
      </c>
      <c r="H125" s="253" t="str">
        <f>IF('Devis - Autres'!H124="","",'Devis - Autres'!H124)</f>
        <v/>
      </c>
      <c r="I125" s="94"/>
      <c r="J125" s="254" t="str">
        <f t="shared" si="4"/>
        <v/>
      </c>
      <c r="K125" s="154" t="str">
        <f t="shared" si="5"/>
        <v/>
      </c>
      <c r="L125" s="258" t="str">
        <f t="shared" si="6"/>
        <v/>
      </c>
      <c r="M125" s="259"/>
      <c r="N125" s="126"/>
    </row>
    <row r="126" spans="1:14" ht="20.100000000000001" customHeight="1" x14ac:dyDescent="0.25">
      <c r="A126" s="244">
        <v>120</v>
      </c>
      <c r="B126" s="251" t="str">
        <f>IF('Devis - Autres'!B125="","",'Devis - Autres'!B125)</f>
        <v/>
      </c>
      <c r="C126" s="252" t="str">
        <f>IF('Devis - Autres'!C125="","",'Devis - Autres'!C125)</f>
        <v/>
      </c>
      <c r="D126" s="252" t="str">
        <f>IF('Devis - Autres'!D125="","",'Devis - Autres'!D125)</f>
        <v/>
      </c>
      <c r="E126" s="251" t="str">
        <f>IF('Devis - Autres'!E125="","",'Devis - Autres'!E125)</f>
        <v/>
      </c>
      <c r="F126" s="253" t="str">
        <f>IF('Devis - Autres'!F125="","",'Devis - Autres'!F125)</f>
        <v/>
      </c>
      <c r="G126" s="253" t="str">
        <f>IF('Devis - Autres'!G125="","",'Devis - Autres'!G125)</f>
        <v/>
      </c>
      <c r="H126" s="253" t="str">
        <f>IF('Devis - Autres'!H125="","",'Devis - Autres'!H125)</f>
        <v/>
      </c>
      <c r="I126" s="94"/>
      <c r="J126" s="254" t="str">
        <f t="shared" si="4"/>
        <v/>
      </c>
      <c r="K126" s="154" t="str">
        <f t="shared" si="5"/>
        <v/>
      </c>
      <c r="L126" s="258" t="str">
        <f t="shared" si="6"/>
        <v/>
      </c>
      <c r="M126" s="259"/>
      <c r="N126" s="126"/>
    </row>
    <row r="127" spans="1:14" ht="20.100000000000001" customHeight="1" x14ac:dyDescent="0.25">
      <c r="A127" s="244">
        <v>121</v>
      </c>
      <c r="B127" s="251" t="str">
        <f>IF('Devis - Autres'!B126="","",'Devis - Autres'!B126)</f>
        <v/>
      </c>
      <c r="C127" s="252" t="str">
        <f>IF('Devis - Autres'!C126="","",'Devis - Autres'!C126)</f>
        <v/>
      </c>
      <c r="D127" s="252" t="str">
        <f>IF('Devis - Autres'!D126="","",'Devis - Autres'!D126)</f>
        <v/>
      </c>
      <c r="E127" s="251" t="str">
        <f>IF('Devis - Autres'!E126="","",'Devis - Autres'!E126)</f>
        <v/>
      </c>
      <c r="F127" s="253" t="str">
        <f>IF('Devis - Autres'!F126="","",'Devis - Autres'!F126)</f>
        <v/>
      </c>
      <c r="G127" s="253" t="str">
        <f>IF('Devis - Autres'!G126="","",'Devis - Autres'!G126)</f>
        <v/>
      </c>
      <c r="H127" s="253" t="str">
        <f>IF('Devis - Autres'!H126="","",'Devis - Autres'!H126)</f>
        <v/>
      </c>
      <c r="I127" s="94"/>
      <c r="J127" s="254" t="str">
        <f t="shared" si="4"/>
        <v/>
      </c>
      <c r="K127" s="154" t="str">
        <f t="shared" si="5"/>
        <v/>
      </c>
      <c r="L127" s="258" t="str">
        <f t="shared" si="6"/>
        <v/>
      </c>
      <c r="M127" s="259"/>
      <c r="N127" s="126"/>
    </row>
    <row r="128" spans="1:14" ht="20.100000000000001" customHeight="1" x14ac:dyDescent="0.25">
      <c r="A128" s="244">
        <v>122</v>
      </c>
      <c r="B128" s="251" t="str">
        <f>IF('Devis - Autres'!B127="","",'Devis - Autres'!B127)</f>
        <v/>
      </c>
      <c r="C128" s="252" t="str">
        <f>IF('Devis - Autres'!C127="","",'Devis - Autres'!C127)</f>
        <v/>
      </c>
      <c r="D128" s="252" t="str">
        <f>IF('Devis - Autres'!D127="","",'Devis - Autres'!D127)</f>
        <v/>
      </c>
      <c r="E128" s="251" t="str">
        <f>IF('Devis - Autres'!E127="","",'Devis - Autres'!E127)</f>
        <v/>
      </c>
      <c r="F128" s="253" t="str">
        <f>IF('Devis - Autres'!F127="","",'Devis - Autres'!F127)</f>
        <v/>
      </c>
      <c r="G128" s="253" t="str">
        <f>IF('Devis - Autres'!G127="","",'Devis - Autres'!G127)</f>
        <v/>
      </c>
      <c r="H128" s="253" t="str">
        <f>IF('Devis - Autres'!H127="","",'Devis - Autres'!H127)</f>
        <v/>
      </c>
      <c r="I128" s="94"/>
      <c r="J128" s="254" t="str">
        <f t="shared" si="4"/>
        <v/>
      </c>
      <c r="K128" s="154" t="str">
        <f t="shared" si="5"/>
        <v/>
      </c>
      <c r="L128" s="258" t="str">
        <f t="shared" si="6"/>
        <v/>
      </c>
      <c r="M128" s="259"/>
      <c r="N128" s="126"/>
    </row>
    <row r="129" spans="1:14" ht="20.100000000000001" customHeight="1" x14ac:dyDescent="0.25">
      <c r="A129" s="244">
        <v>123</v>
      </c>
      <c r="B129" s="251" t="str">
        <f>IF('Devis - Autres'!B128="","",'Devis - Autres'!B128)</f>
        <v/>
      </c>
      <c r="C129" s="252" t="str">
        <f>IF('Devis - Autres'!C128="","",'Devis - Autres'!C128)</f>
        <v/>
      </c>
      <c r="D129" s="252" t="str">
        <f>IF('Devis - Autres'!D128="","",'Devis - Autres'!D128)</f>
        <v/>
      </c>
      <c r="E129" s="251" t="str">
        <f>IF('Devis - Autres'!E128="","",'Devis - Autres'!E128)</f>
        <v/>
      </c>
      <c r="F129" s="253" t="str">
        <f>IF('Devis - Autres'!F128="","",'Devis - Autres'!F128)</f>
        <v/>
      </c>
      <c r="G129" s="253" t="str">
        <f>IF('Devis - Autres'!G128="","",'Devis - Autres'!G128)</f>
        <v/>
      </c>
      <c r="H129" s="253" t="str">
        <f>IF('Devis - Autres'!H128="","",'Devis - Autres'!H128)</f>
        <v/>
      </c>
      <c r="I129" s="94"/>
      <c r="J129" s="254" t="str">
        <f t="shared" si="4"/>
        <v/>
      </c>
      <c r="K129" s="154" t="str">
        <f t="shared" si="5"/>
        <v/>
      </c>
      <c r="L129" s="258" t="str">
        <f t="shared" si="6"/>
        <v/>
      </c>
      <c r="M129" s="259"/>
      <c r="N129" s="126"/>
    </row>
    <row r="130" spans="1:14" ht="20.100000000000001" customHeight="1" x14ac:dyDescent="0.25">
      <c r="A130" s="244">
        <v>124</v>
      </c>
      <c r="B130" s="251" t="str">
        <f>IF('Devis - Autres'!B129="","",'Devis - Autres'!B129)</f>
        <v/>
      </c>
      <c r="C130" s="252" t="str">
        <f>IF('Devis - Autres'!C129="","",'Devis - Autres'!C129)</f>
        <v/>
      </c>
      <c r="D130" s="252" t="str">
        <f>IF('Devis - Autres'!D129="","",'Devis - Autres'!D129)</f>
        <v/>
      </c>
      <c r="E130" s="251" t="str">
        <f>IF('Devis - Autres'!E129="","",'Devis - Autres'!E129)</f>
        <v/>
      </c>
      <c r="F130" s="253" t="str">
        <f>IF('Devis - Autres'!F129="","",'Devis - Autres'!F129)</f>
        <v/>
      </c>
      <c r="G130" s="253" t="str">
        <f>IF('Devis - Autres'!G129="","",'Devis - Autres'!G129)</f>
        <v/>
      </c>
      <c r="H130" s="253" t="str">
        <f>IF('Devis - Autres'!H129="","",'Devis - Autres'!H129)</f>
        <v/>
      </c>
      <c r="I130" s="94"/>
      <c r="J130" s="254" t="str">
        <f t="shared" si="4"/>
        <v/>
      </c>
      <c r="K130" s="154" t="str">
        <f t="shared" si="5"/>
        <v/>
      </c>
      <c r="L130" s="258" t="str">
        <f t="shared" si="6"/>
        <v/>
      </c>
      <c r="M130" s="259"/>
      <c r="N130" s="126"/>
    </row>
    <row r="131" spans="1:14" ht="20.100000000000001" customHeight="1" x14ac:dyDescent="0.25">
      <c r="A131" s="244">
        <v>125</v>
      </c>
      <c r="B131" s="251" t="str">
        <f>IF('Devis - Autres'!B130="","",'Devis - Autres'!B130)</f>
        <v/>
      </c>
      <c r="C131" s="252" t="str">
        <f>IF('Devis - Autres'!C130="","",'Devis - Autres'!C130)</f>
        <v/>
      </c>
      <c r="D131" s="252" t="str">
        <f>IF('Devis - Autres'!D130="","",'Devis - Autres'!D130)</f>
        <v/>
      </c>
      <c r="E131" s="251" t="str">
        <f>IF('Devis - Autres'!E130="","",'Devis - Autres'!E130)</f>
        <v/>
      </c>
      <c r="F131" s="253" t="str">
        <f>IF('Devis - Autres'!F130="","",'Devis - Autres'!F130)</f>
        <v/>
      </c>
      <c r="G131" s="253" t="str">
        <f>IF('Devis - Autres'!G130="","",'Devis - Autres'!G130)</f>
        <v/>
      </c>
      <c r="H131" s="253" t="str">
        <f>IF('Devis - Autres'!H130="","",'Devis - Autres'!H130)</f>
        <v/>
      </c>
      <c r="I131" s="94"/>
      <c r="J131" s="254" t="str">
        <f t="shared" si="4"/>
        <v/>
      </c>
      <c r="K131" s="154" t="str">
        <f t="shared" si="5"/>
        <v/>
      </c>
      <c r="L131" s="258" t="str">
        <f t="shared" si="6"/>
        <v/>
      </c>
      <c r="M131" s="259"/>
      <c r="N131" s="126"/>
    </row>
    <row r="132" spans="1:14" ht="20.100000000000001" customHeight="1" x14ac:dyDescent="0.25">
      <c r="A132" s="244">
        <v>126</v>
      </c>
      <c r="B132" s="251" t="str">
        <f>IF('Devis - Autres'!B131="","",'Devis - Autres'!B131)</f>
        <v/>
      </c>
      <c r="C132" s="252" t="str">
        <f>IF('Devis - Autres'!C131="","",'Devis - Autres'!C131)</f>
        <v/>
      </c>
      <c r="D132" s="252" t="str">
        <f>IF('Devis - Autres'!D131="","",'Devis - Autres'!D131)</f>
        <v/>
      </c>
      <c r="E132" s="251" t="str">
        <f>IF('Devis - Autres'!E131="","",'Devis - Autres'!E131)</f>
        <v/>
      </c>
      <c r="F132" s="253" t="str">
        <f>IF('Devis - Autres'!F131="","",'Devis - Autres'!F131)</f>
        <v/>
      </c>
      <c r="G132" s="253" t="str">
        <f>IF('Devis - Autres'!G131="","",'Devis - Autres'!G131)</f>
        <v/>
      </c>
      <c r="H132" s="253" t="str">
        <f>IF('Devis - Autres'!H131="","",'Devis - Autres'!H131)</f>
        <v/>
      </c>
      <c r="I132" s="94"/>
      <c r="J132" s="254" t="str">
        <f t="shared" si="4"/>
        <v/>
      </c>
      <c r="K132" s="154" t="str">
        <f t="shared" si="5"/>
        <v/>
      </c>
      <c r="L132" s="258" t="str">
        <f t="shared" si="6"/>
        <v/>
      </c>
      <c r="M132" s="259"/>
      <c r="N132" s="126"/>
    </row>
    <row r="133" spans="1:14" ht="20.100000000000001" customHeight="1" x14ac:dyDescent="0.25">
      <c r="A133" s="244">
        <v>127</v>
      </c>
      <c r="B133" s="251" t="str">
        <f>IF('Devis - Autres'!B132="","",'Devis - Autres'!B132)</f>
        <v/>
      </c>
      <c r="C133" s="252" t="str">
        <f>IF('Devis - Autres'!C132="","",'Devis - Autres'!C132)</f>
        <v/>
      </c>
      <c r="D133" s="252" t="str">
        <f>IF('Devis - Autres'!D132="","",'Devis - Autres'!D132)</f>
        <v/>
      </c>
      <c r="E133" s="251" t="str">
        <f>IF('Devis - Autres'!E132="","",'Devis - Autres'!E132)</f>
        <v/>
      </c>
      <c r="F133" s="253" t="str">
        <f>IF('Devis - Autres'!F132="","",'Devis - Autres'!F132)</f>
        <v/>
      </c>
      <c r="G133" s="253" t="str">
        <f>IF('Devis - Autres'!G132="","",'Devis - Autres'!G132)</f>
        <v/>
      </c>
      <c r="H133" s="253" t="str">
        <f>IF('Devis - Autres'!H132="","",'Devis - Autres'!H132)</f>
        <v/>
      </c>
      <c r="I133" s="94"/>
      <c r="J133" s="254" t="str">
        <f t="shared" si="4"/>
        <v/>
      </c>
      <c r="K133" s="154" t="str">
        <f t="shared" si="5"/>
        <v/>
      </c>
      <c r="L133" s="258" t="str">
        <f t="shared" si="6"/>
        <v/>
      </c>
      <c r="M133" s="259"/>
      <c r="N133" s="126"/>
    </row>
    <row r="134" spans="1:14" ht="20.100000000000001" customHeight="1" x14ac:dyDescent="0.25">
      <c r="A134" s="244">
        <v>128</v>
      </c>
      <c r="B134" s="251" t="str">
        <f>IF('Devis - Autres'!B133="","",'Devis - Autres'!B133)</f>
        <v/>
      </c>
      <c r="C134" s="252" t="str">
        <f>IF('Devis - Autres'!C133="","",'Devis - Autres'!C133)</f>
        <v/>
      </c>
      <c r="D134" s="252" t="str">
        <f>IF('Devis - Autres'!D133="","",'Devis - Autres'!D133)</f>
        <v/>
      </c>
      <c r="E134" s="251" t="str">
        <f>IF('Devis - Autres'!E133="","",'Devis - Autres'!E133)</f>
        <v/>
      </c>
      <c r="F134" s="253" t="str">
        <f>IF('Devis - Autres'!F133="","",'Devis - Autres'!F133)</f>
        <v/>
      </c>
      <c r="G134" s="253" t="str">
        <f>IF('Devis - Autres'!G133="","",'Devis - Autres'!G133)</f>
        <v/>
      </c>
      <c r="H134" s="253" t="str">
        <f>IF('Devis - Autres'!H133="","",'Devis - Autres'!H133)</f>
        <v/>
      </c>
      <c r="I134" s="94"/>
      <c r="J134" s="254" t="str">
        <f t="shared" si="4"/>
        <v/>
      </c>
      <c r="K134" s="154" t="str">
        <f t="shared" si="5"/>
        <v/>
      </c>
      <c r="L134" s="258" t="str">
        <f t="shared" si="6"/>
        <v/>
      </c>
      <c r="M134" s="259"/>
      <c r="N134" s="126"/>
    </row>
    <row r="135" spans="1:14" ht="20.100000000000001" customHeight="1" x14ac:dyDescent="0.25">
      <c r="A135" s="244">
        <v>129</v>
      </c>
      <c r="B135" s="251" t="str">
        <f>IF('Devis - Autres'!B134="","",'Devis - Autres'!B134)</f>
        <v/>
      </c>
      <c r="C135" s="252" t="str">
        <f>IF('Devis - Autres'!C134="","",'Devis - Autres'!C134)</f>
        <v/>
      </c>
      <c r="D135" s="252" t="str">
        <f>IF('Devis - Autres'!D134="","",'Devis - Autres'!D134)</f>
        <v/>
      </c>
      <c r="E135" s="251" t="str">
        <f>IF('Devis - Autres'!E134="","",'Devis - Autres'!E134)</f>
        <v/>
      </c>
      <c r="F135" s="253" t="str">
        <f>IF('Devis - Autres'!F134="","",'Devis - Autres'!F134)</f>
        <v/>
      </c>
      <c r="G135" s="253" t="str">
        <f>IF('Devis - Autres'!G134="","",'Devis - Autres'!G134)</f>
        <v/>
      </c>
      <c r="H135" s="253" t="str">
        <f>IF('Devis - Autres'!H134="","",'Devis - Autres'!H134)</f>
        <v/>
      </c>
      <c r="I135" s="94"/>
      <c r="J135" s="254" t="str">
        <f t="shared" si="4"/>
        <v/>
      </c>
      <c r="K135" s="154" t="str">
        <f t="shared" si="5"/>
        <v/>
      </c>
      <c r="L135" s="258" t="str">
        <f t="shared" si="6"/>
        <v/>
      </c>
      <c r="M135" s="259"/>
      <c r="N135" s="126"/>
    </row>
    <row r="136" spans="1:14" ht="20.100000000000001" customHeight="1" x14ac:dyDescent="0.25">
      <c r="A136" s="244">
        <v>130</v>
      </c>
      <c r="B136" s="251" t="str">
        <f>IF('Devis - Autres'!B135="","",'Devis - Autres'!B135)</f>
        <v/>
      </c>
      <c r="C136" s="252" t="str">
        <f>IF('Devis - Autres'!C135="","",'Devis - Autres'!C135)</f>
        <v/>
      </c>
      <c r="D136" s="252" t="str">
        <f>IF('Devis - Autres'!D135="","",'Devis - Autres'!D135)</f>
        <v/>
      </c>
      <c r="E136" s="251" t="str">
        <f>IF('Devis - Autres'!E135="","",'Devis - Autres'!E135)</f>
        <v/>
      </c>
      <c r="F136" s="253" t="str">
        <f>IF('Devis - Autres'!F135="","",'Devis - Autres'!F135)</f>
        <v/>
      </c>
      <c r="G136" s="253" t="str">
        <f>IF('Devis - Autres'!G135="","",'Devis - Autres'!G135)</f>
        <v/>
      </c>
      <c r="H136" s="253" t="str">
        <f>IF('Devis - Autres'!H135="","",'Devis - Autres'!H135)</f>
        <v/>
      </c>
      <c r="I136" s="94"/>
      <c r="J136" s="254" t="str">
        <f t="shared" ref="J136:J199" si="7">IF($I136="","",IF($I136&gt;MAX($F136:$H136),"Le montant éligible ne peut etre supérieur au montant présenté",""))</f>
        <v/>
      </c>
      <c r="K136" s="154" t="str">
        <f t="shared" ref="K136:K199" si="8">IF(I136="","",MIN(F136,G136,H136)*1.15)</f>
        <v/>
      </c>
      <c r="L136" s="258" t="str">
        <f t="shared" ref="L136:L199" si="9">IF(K136="","",MIN(I136,K136))</f>
        <v/>
      </c>
      <c r="M136" s="259"/>
      <c r="N136" s="126"/>
    </row>
    <row r="137" spans="1:14" ht="20.100000000000001" customHeight="1" x14ac:dyDescent="0.25">
      <c r="A137" s="244">
        <v>131</v>
      </c>
      <c r="B137" s="251" t="str">
        <f>IF('Devis - Autres'!B136="","",'Devis - Autres'!B136)</f>
        <v/>
      </c>
      <c r="C137" s="252" t="str">
        <f>IF('Devis - Autres'!C136="","",'Devis - Autres'!C136)</f>
        <v/>
      </c>
      <c r="D137" s="252" t="str">
        <f>IF('Devis - Autres'!D136="","",'Devis - Autres'!D136)</f>
        <v/>
      </c>
      <c r="E137" s="251" t="str">
        <f>IF('Devis - Autres'!E136="","",'Devis - Autres'!E136)</f>
        <v/>
      </c>
      <c r="F137" s="253" t="str">
        <f>IF('Devis - Autres'!F136="","",'Devis - Autres'!F136)</f>
        <v/>
      </c>
      <c r="G137" s="253" t="str">
        <f>IF('Devis - Autres'!G136="","",'Devis - Autres'!G136)</f>
        <v/>
      </c>
      <c r="H137" s="253" t="str">
        <f>IF('Devis - Autres'!H136="","",'Devis - Autres'!H136)</f>
        <v/>
      </c>
      <c r="I137" s="94"/>
      <c r="J137" s="254" t="str">
        <f t="shared" si="7"/>
        <v/>
      </c>
      <c r="K137" s="154" t="str">
        <f t="shared" si="8"/>
        <v/>
      </c>
      <c r="L137" s="258" t="str">
        <f t="shared" si="9"/>
        <v/>
      </c>
      <c r="M137" s="259"/>
      <c r="N137" s="126"/>
    </row>
    <row r="138" spans="1:14" ht="20.100000000000001" customHeight="1" x14ac:dyDescent="0.25">
      <c r="A138" s="244">
        <v>132</v>
      </c>
      <c r="B138" s="251" t="str">
        <f>IF('Devis - Autres'!B137="","",'Devis - Autres'!B137)</f>
        <v/>
      </c>
      <c r="C138" s="252" t="str">
        <f>IF('Devis - Autres'!C137="","",'Devis - Autres'!C137)</f>
        <v/>
      </c>
      <c r="D138" s="252" t="str">
        <f>IF('Devis - Autres'!D137="","",'Devis - Autres'!D137)</f>
        <v/>
      </c>
      <c r="E138" s="251" t="str">
        <f>IF('Devis - Autres'!E137="","",'Devis - Autres'!E137)</f>
        <v/>
      </c>
      <c r="F138" s="253" t="str">
        <f>IF('Devis - Autres'!F137="","",'Devis - Autres'!F137)</f>
        <v/>
      </c>
      <c r="G138" s="253" t="str">
        <f>IF('Devis - Autres'!G137="","",'Devis - Autres'!G137)</f>
        <v/>
      </c>
      <c r="H138" s="253" t="str">
        <f>IF('Devis - Autres'!H137="","",'Devis - Autres'!H137)</f>
        <v/>
      </c>
      <c r="I138" s="94"/>
      <c r="J138" s="254" t="str">
        <f t="shared" si="7"/>
        <v/>
      </c>
      <c r="K138" s="154" t="str">
        <f t="shared" si="8"/>
        <v/>
      </c>
      <c r="L138" s="258" t="str">
        <f t="shared" si="9"/>
        <v/>
      </c>
      <c r="M138" s="259"/>
      <c r="N138" s="126"/>
    </row>
    <row r="139" spans="1:14" ht="20.100000000000001" customHeight="1" x14ac:dyDescent="0.25">
      <c r="A139" s="244">
        <v>133</v>
      </c>
      <c r="B139" s="251" t="str">
        <f>IF('Devis - Autres'!B138="","",'Devis - Autres'!B138)</f>
        <v/>
      </c>
      <c r="C139" s="252" t="str">
        <f>IF('Devis - Autres'!C138="","",'Devis - Autres'!C138)</f>
        <v/>
      </c>
      <c r="D139" s="252" t="str">
        <f>IF('Devis - Autres'!D138="","",'Devis - Autres'!D138)</f>
        <v/>
      </c>
      <c r="E139" s="251" t="str">
        <f>IF('Devis - Autres'!E138="","",'Devis - Autres'!E138)</f>
        <v/>
      </c>
      <c r="F139" s="253" t="str">
        <f>IF('Devis - Autres'!F138="","",'Devis - Autres'!F138)</f>
        <v/>
      </c>
      <c r="G139" s="253" t="str">
        <f>IF('Devis - Autres'!G138="","",'Devis - Autres'!G138)</f>
        <v/>
      </c>
      <c r="H139" s="253" t="str">
        <f>IF('Devis - Autres'!H138="","",'Devis - Autres'!H138)</f>
        <v/>
      </c>
      <c r="I139" s="94"/>
      <c r="J139" s="254" t="str">
        <f t="shared" si="7"/>
        <v/>
      </c>
      <c r="K139" s="154" t="str">
        <f t="shared" si="8"/>
        <v/>
      </c>
      <c r="L139" s="258" t="str">
        <f t="shared" si="9"/>
        <v/>
      </c>
      <c r="M139" s="259"/>
      <c r="N139" s="126"/>
    </row>
    <row r="140" spans="1:14" ht="20.100000000000001" customHeight="1" x14ac:dyDescent="0.25">
      <c r="A140" s="244">
        <v>134</v>
      </c>
      <c r="B140" s="251" t="str">
        <f>IF('Devis - Autres'!B139="","",'Devis - Autres'!B139)</f>
        <v/>
      </c>
      <c r="C140" s="252" t="str">
        <f>IF('Devis - Autres'!C139="","",'Devis - Autres'!C139)</f>
        <v/>
      </c>
      <c r="D140" s="252" t="str">
        <f>IF('Devis - Autres'!D139="","",'Devis - Autres'!D139)</f>
        <v/>
      </c>
      <c r="E140" s="251" t="str">
        <f>IF('Devis - Autres'!E139="","",'Devis - Autres'!E139)</f>
        <v/>
      </c>
      <c r="F140" s="253" t="str">
        <f>IF('Devis - Autres'!F139="","",'Devis - Autres'!F139)</f>
        <v/>
      </c>
      <c r="G140" s="253" t="str">
        <f>IF('Devis - Autres'!G139="","",'Devis - Autres'!G139)</f>
        <v/>
      </c>
      <c r="H140" s="253" t="str">
        <f>IF('Devis - Autres'!H139="","",'Devis - Autres'!H139)</f>
        <v/>
      </c>
      <c r="I140" s="94"/>
      <c r="J140" s="254" t="str">
        <f t="shared" si="7"/>
        <v/>
      </c>
      <c r="K140" s="154" t="str">
        <f t="shared" si="8"/>
        <v/>
      </c>
      <c r="L140" s="258" t="str">
        <f t="shared" si="9"/>
        <v/>
      </c>
      <c r="M140" s="259"/>
      <c r="N140" s="126"/>
    </row>
    <row r="141" spans="1:14" ht="20.100000000000001" customHeight="1" x14ac:dyDescent="0.25">
      <c r="A141" s="244">
        <v>135</v>
      </c>
      <c r="B141" s="251" t="str">
        <f>IF('Devis - Autres'!B140="","",'Devis - Autres'!B140)</f>
        <v/>
      </c>
      <c r="C141" s="252" t="str">
        <f>IF('Devis - Autres'!C140="","",'Devis - Autres'!C140)</f>
        <v/>
      </c>
      <c r="D141" s="252" t="str">
        <f>IF('Devis - Autres'!D140="","",'Devis - Autres'!D140)</f>
        <v/>
      </c>
      <c r="E141" s="251" t="str">
        <f>IF('Devis - Autres'!E140="","",'Devis - Autres'!E140)</f>
        <v/>
      </c>
      <c r="F141" s="253" t="str">
        <f>IF('Devis - Autres'!F140="","",'Devis - Autres'!F140)</f>
        <v/>
      </c>
      <c r="G141" s="253" t="str">
        <f>IF('Devis - Autres'!G140="","",'Devis - Autres'!G140)</f>
        <v/>
      </c>
      <c r="H141" s="253" t="str">
        <f>IF('Devis - Autres'!H140="","",'Devis - Autres'!H140)</f>
        <v/>
      </c>
      <c r="I141" s="94"/>
      <c r="J141" s="254" t="str">
        <f t="shared" si="7"/>
        <v/>
      </c>
      <c r="K141" s="154" t="str">
        <f t="shared" si="8"/>
        <v/>
      </c>
      <c r="L141" s="258" t="str">
        <f t="shared" si="9"/>
        <v/>
      </c>
      <c r="M141" s="259"/>
      <c r="N141" s="126"/>
    </row>
    <row r="142" spans="1:14" ht="20.100000000000001" customHeight="1" x14ac:dyDescent="0.25">
      <c r="A142" s="244">
        <v>136</v>
      </c>
      <c r="B142" s="251" t="str">
        <f>IF('Devis - Autres'!B141="","",'Devis - Autres'!B141)</f>
        <v/>
      </c>
      <c r="C142" s="252" t="str">
        <f>IF('Devis - Autres'!C141="","",'Devis - Autres'!C141)</f>
        <v/>
      </c>
      <c r="D142" s="252" t="str">
        <f>IF('Devis - Autres'!D141="","",'Devis - Autres'!D141)</f>
        <v/>
      </c>
      <c r="E142" s="251" t="str">
        <f>IF('Devis - Autres'!E141="","",'Devis - Autres'!E141)</f>
        <v/>
      </c>
      <c r="F142" s="253" t="str">
        <f>IF('Devis - Autres'!F141="","",'Devis - Autres'!F141)</f>
        <v/>
      </c>
      <c r="G142" s="253" t="str">
        <f>IF('Devis - Autres'!G141="","",'Devis - Autres'!G141)</f>
        <v/>
      </c>
      <c r="H142" s="253" t="str">
        <f>IF('Devis - Autres'!H141="","",'Devis - Autres'!H141)</f>
        <v/>
      </c>
      <c r="I142" s="94"/>
      <c r="J142" s="254" t="str">
        <f t="shared" si="7"/>
        <v/>
      </c>
      <c r="K142" s="154" t="str">
        <f t="shared" si="8"/>
        <v/>
      </c>
      <c r="L142" s="258" t="str">
        <f t="shared" si="9"/>
        <v/>
      </c>
      <c r="M142" s="259"/>
      <c r="N142" s="126"/>
    </row>
    <row r="143" spans="1:14" ht="20.100000000000001" customHeight="1" x14ac:dyDescent="0.25">
      <c r="A143" s="244">
        <v>137</v>
      </c>
      <c r="B143" s="251" t="str">
        <f>IF('Devis - Autres'!B142="","",'Devis - Autres'!B142)</f>
        <v/>
      </c>
      <c r="C143" s="252" t="str">
        <f>IF('Devis - Autres'!C142="","",'Devis - Autres'!C142)</f>
        <v/>
      </c>
      <c r="D143" s="252" t="str">
        <f>IF('Devis - Autres'!D142="","",'Devis - Autres'!D142)</f>
        <v/>
      </c>
      <c r="E143" s="251" t="str">
        <f>IF('Devis - Autres'!E142="","",'Devis - Autres'!E142)</f>
        <v/>
      </c>
      <c r="F143" s="253" t="str">
        <f>IF('Devis - Autres'!F142="","",'Devis - Autres'!F142)</f>
        <v/>
      </c>
      <c r="G143" s="253" t="str">
        <f>IF('Devis - Autres'!G142="","",'Devis - Autres'!G142)</f>
        <v/>
      </c>
      <c r="H143" s="253" t="str">
        <f>IF('Devis - Autres'!H142="","",'Devis - Autres'!H142)</f>
        <v/>
      </c>
      <c r="I143" s="94"/>
      <c r="J143" s="254" t="str">
        <f t="shared" si="7"/>
        <v/>
      </c>
      <c r="K143" s="154" t="str">
        <f t="shared" si="8"/>
        <v/>
      </c>
      <c r="L143" s="258" t="str">
        <f t="shared" si="9"/>
        <v/>
      </c>
      <c r="M143" s="259"/>
      <c r="N143" s="126"/>
    </row>
    <row r="144" spans="1:14" ht="20.100000000000001" customHeight="1" x14ac:dyDescent="0.25">
      <c r="A144" s="244">
        <v>138</v>
      </c>
      <c r="B144" s="251" t="str">
        <f>IF('Devis - Autres'!B143="","",'Devis - Autres'!B143)</f>
        <v/>
      </c>
      <c r="C144" s="252" t="str">
        <f>IF('Devis - Autres'!C143="","",'Devis - Autres'!C143)</f>
        <v/>
      </c>
      <c r="D144" s="252" t="str">
        <f>IF('Devis - Autres'!D143="","",'Devis - Autres'!D143)</f>
        <v/>
      </c>
      <c r="E144" s="251" t="str">
        <f>IF('Devis - Autres'!E143="","",'Devis - Autres'!E143)</f>
        <v/>
      </c>
      <c r="F144" s="253" t="str">
        <f>IF('Devis - Autres'!F143="","",'Devis - Autres'!F143)</f>
        <v/>
      </c>
      <c r="G144" s="253" t="str">
        <f>IF('Devis - Autres'!G143="","",'Devis - Autres'!G143)</f>
        <v/>
      </c>
      <c r="H144" s="253" t="str">
        <f>IF('Devis - Autres'!H143="","",'Devis - Autres'!H143)</f>
        <v/>
      </c>
      <c r="I144" s="94"/>
      <c r="J144" s="254" t="str">
        <f t="shared" si="7"/>
        <v/>
      </c>
      <c r="K144" s="154" t="str">
        <f t="shared" si="8"/>
        <v/>
      </c>
      <c r="L144" s="258" t="str">
        <f t="shared" si="9"/>
        <v/>
      </c>
      <c r="M144" s="259"/>
      <c r="N144" s="126"/>
    </row>
    <row r="145" spans="1:14" ht="20.100000000000001" customHeight="1" x14ac:dyDescent="0.25">
      <c r="A145" s="244">
        <v>139</v>
      </c>
      <c r="B145" s="251" t="str">
        <f>IF('Devis - Autres'!B144="","",'Devis - Autres'!B144)</f>
        <v/>
      </c>
      <c r="C145" s="252" t="str">
        <f>IF('Devis - Autres'!C144="","",'Devis - Autres'!C144)</f>
        <v/>
      </c>
      <c r="D145" s="252" t="str">
        <f>IF('Devis - Autres'!D144="","",'Devis - Autres'!D144)</f>
        <v/>
      </c>
      <c r="E145" s="251" t="str">
        <f>IF('Devis - Autres'!E144="","",'Devis - Autres'!E144)</f>
        <v/>
      </c>
      <c r="F145" s="253" t="str">
        <f>IF('Devis - Autres'!F144="","",'Devis - Autres'!F144)</f>
        <v/>
      </c>
      <c r="G145" s="253" t="str">
        <f>IF('Devis - Autres'!G144="","",'Devis - Autres'!G144)</f>
        <v/>
      </c>
      <c r="H145" s="253" t="str">
        <f>IF('Devis - Autres'!H144="","",'Devis - Autres'!H144)</f>
        <v/>
      </c>
      <c r="I145" s="94"/>
      <c r="J145" s="254" t="str">
        <f t="shared" si="7"/>
        <v/>
      </c>
      <c r="K145" s="154" t="str">
        <f t="shared" si="8"/>
        <v/>
      </c>
      <c r="L145" s="258" t="str">
        <f t="shared" si="9"/>
        <v/>
      </c>
      <c r="M145" s="259"/>
      <c r="N145" s="126"/>
    </row>
    <row r="146" spans="1:14" ht="20.100000000000001" customHeight="1" x14ac:dyDescent="0.25">
      <c r="A146" s="244">
        <v>140</v>
      </c>
      <c r="B146" s="251" t="str">
        <f>IF('Devis - Autres'!B145="","",'Devis - Autres'!B145)</f>
        <v/>
      </c>
      <c r="C146" s="252" t="str">
        <f>IF('Devis - Autres'!C145="","",'Devis - Autres'!C145)</f>
        <v/>
      </c>
      <c r="D146" s="252" t="str">
        <f>IF('Devis - Autres'!D145="","",'Devis - Autres'!D145)</f>
        <v/>
      </c>
      <c r="E146" s="251" t="str">
        <f>IF('Devis - Autres'!E145="","",'Devis - Autres'!E145)</f>
        <v/>
      </c>
      <c r="F146" s="253" t="str">
        <f>IF('Devis - Autres'!F145="","",'Devis - Autres'!F145)</f>
        <v/>
      </c>
      <c r="G146" s="253" t="str">
        <f>IF('Devis - Autres'!G145="","",'Devis - Autres'!G145)</f>
        <v/>
      </c>
      <c r="H146" s="253" t="str">
        <f>IF('Devis - Autres'!H145="","",'Devis - Autres'!H145)</f>
        <v/>
      </c>
      <c r="I146" s="94"/>
      <c r="J146" s="254" t="str">
        <f t="shared" si="7"/>
        <v/>
      </c>
      <c r="K146" s="154" t="str">
        <f t="shared" si="8"/>
        <v/>
      </c>
      <c r="L146" s="258" t="str">
        <f t="shared" si="9"/>
        <v/>
      </c>
      <c r="M146" s="259"/>
      <c r="N146" s="126"/>
    </row>
    <row r="147" spans="1:14" ht="20.100000000000001" customHeight="1" x14ac:dyDescent="0.25">
      <c r="A147" s="244">
        <v>141</v>
      </c>
      <c r="B147" s="251" t="str">
        <f>IF('Devis - Autres'!B146="","",'Devis - Autres'!B146)</f>
        <v/>
      </c>
      <c r="C147" s="252" t="str">
        <f>IF('Devis - Autres'!C146="","",'Devis - Autres'!C146)</f>
        <v/>
      </c>
      <c r="D147" s="252" t="str">
        <f>IF('Devis - Autres'!D146="","",'Devis - Autres'!D146)</f>
        <v/>
      </c>
      <c r="E147" s="251" t="str">
        <f>IF('Devis - Autres'!E146="","",'Devis - Autres'!E146)</f>
        <v/>
      </c>
      <c r="F147" s="253" t="str">
        <f>IF('Devis - Autres'!F146="","",'Devis - Autres'!F146)</f>
        <v/>
      </c>
      <c r="G147" s="253" t="str">
        <f>IF('Devis - Autres'!G146="","",'Devis - Autres'!G146)</f>
        <v/>
      </c>
      <c r="H147" s="253" t="str">
        <f>IF('Devis - Autres'!H146="","",'Devis - Autres'!H146)</f>
        <v/>
      </c>
      <c r="I147" s="94"/>
      <c r="J147" s="254" t="str">
        <f t="shared" si="7"/>
        <v/>
      </c>
      <c r="K147" s="154" t="str">
        <f t="shared" si="8"/>
        <v/>
      </c>
      <c r="L147" s="258" t="str">
        <f t="shared" si="9"/>
        <v/>
      </c>
      <c r="M147" s="259"/>
      <c r="N147" s="126"/>
    </row>
    <row r="148" spans="1:14" ht="20.100000000000001" customHeight="1" x14ac:dyDescent="0.25">
      <c r="A148" s="244">
        <v>142</v>
      </c>
      <c r="B148" s="251" t="str">
        <f>IF('Devis - Autres'!B147="","",'Devis - Autres'!B147)</f>
        <v/>
      </c>
      <c r="C148" s="252" t="str">
        <f>IF('Devis - Autres'!C147="","",'Devis - Autres'!C147)</f>
        <v/>
      </c>
      <c r="D148" s="252" t="str">
        <f>IF('Devis - Autres'!D147="","",'Devis - Autres'!D147)</f>
        <v/>
      </c>
      <c r="E148" s="251" t="str">
        <f>IF('Devis - Autres'!E147="","",'Devis - Autres'!E147)</f>
        <v/>
      </c>
      <c r="F148" s="253" t="str">
        <f>IF('Devis - Autres'!F147="","",'Devis - Autres'!F147)</f>
        <v/>
      </c>
      <c r="G148" s="253" t="str">
        <f>IF('Devis - Autres'!G147="","",'Devis - Autres'!G147)</f>
        <v/>
      </c>
      <c r="H148" s="253" t="str">
        <f>IF('Devis - Autres'!H147="","",'Devis - Autres'!H147)</f>
        <v/>
      </c>
      <c r="I148" s="94"/>
      <c r="J148" s="254" t="str">
        <f t="shared" si="7"/>
        <v/>
      </c>
      <c r="K148" s="154" t="str">
        <f t="shared" si="8"/>
        <v/>
      </c>
      <c r="L148" s="258" t="str">
        <f t="shared" si="9"/>
        <v/>
      </c>
      <c r="M148" s="259"/>
      <c r="N148" s="126"/>
    </row>
    <row r="149" spans="1:14" ht="20.100000000000001" customHeight="1" x14ac:dyDescent="0.25">
      <c r="A149" s="244">
        <v>143</v>
      </c>
      <c r="B149" s="251" t="str">
        <f>IF('Devis - Autres'!B148="","",'Devis - Autres'!B148)</f>
        <v/>
      </c>
      <c r="C149" s="252" t="str">
        <f>IF('Devis - Autres'!C148="","",'Devis - Autres'!C148)</f>
        <v/>
      </c>
      <c r="D149" s="252" t="str">
        <f>IF('Devis - Autres'!D148="","",'Devis - Autres'!D148)</f>
        <v/>
      </c>
      <c r="E149" s="251" t="str">
        <f>IF('Devis - Autres'!E148="","",'Devis - Autres'!E148)</f>
        <v/>
      </c>
      <c r="F149" s="253" t="str">
        <f>IF('Devis - Autres'!F148="","",'Devis - Autres'!F148)</f>
        <v/>
      </c>
      <c r="G149" s="253" t="str">
        <f>IF('Devis - Autres'!G148="","",'Devis - Autres'!G148)</f>
        <v/>
      </c>
      <c r="H149" s="253" t="str">
        <f>IF('Devis - Autres'!H148="","",'Devis - Autres'!H148)</f>
        <v/>
      </c>
      <c r="I149" s="94"/>
      <c r="J149" s="254" t="str">
        <f t="shared" si="7"/>
        <v/>
      </c>
      <c r="K149" s="154" t="str">
        <f t="shared" si="8"/>
        <v/>
      </c>
      <c r="L149" s="258" t="str">
        <f t="shared" si="9"/>
        <v/>
      </c>
      <c r="M149" s="259"/>
      <c r="N149" s="126"/>
    </row>
    <row r="150" spans="1:14" ht="20.100000000000001" customHeight="1" x14ac:dyDescent="0.25">
      <c r="A150" s="244">
        <v>144</v>
      </c>
      <c r="B150" s="251" t="str">
        <f>IF('Devis - Autres'!B149="","",'Devis - Autres'!B149)</f>
        <v/>
      </c>
      <c r="C150" s="252" t="str">
        <f>IF('Devis - Autres'!C149="","",'Devis - Autres'!C149)</f>
        <v/>
      </c>
      <c r="D150" s="252" t="str">
        <f>IF('Devis - Autres'!D149="","",'Devis - Autres'!D149)</f>
        <v/>
      </c>
      <c r="E150" s="251" t="str">
        <f>IF('Devis - Autres'!E149="","",'Devis - Autres'!E149)</f>
        <v/>
      </c>
      <c r="F150" s="253" t="str">
        <f>IF('Devis - Autres'!F149="","",'Devis - Autres'!F149)</f>
        <v/>
      </c>
      <c r="G150" s="253" t="str">
        <f>IF('Devis - Autres'!G149="","",'Devis - Autres'!G149)</f>
        <v/>
      </c>
      <c r="H150" s="253" t="str">
        <f>IF('Devis - Autres'!H149="","",'Devis - Autres'!H149)</f>
        <v/>
      </c>
      <c r="I150" s="94"/>
      <c r="J150" s="254" t="str">
        <f t="shared" si="7"/>
        <v/>
      </c>
      <c r="K150" s="154" t="str">
        <f t="shared" si="8"/>
        <v/>
      </c>
      <c r="L150" s="258" t="str">
        <f t="shared" si="9"/>
        <v/>
      </c>
      <c r="M150" s="259"/>
      <c r="N150" s="126"/>
    </row>
    <row r="151" spans="1:14" ht="20.100000000000001" customHeight="1" x14ac:dyDescent="0.25">
      <c r="A151" s="244">
        <v>145</v>
      </c>
      <c r="B151" s="251" t="str">
        <f>IF('Devis - Autres'!B150="","",'Devis - Autres'!B150)</f>
        <v/>
      </c>
      <c r="C151" s="252" t="str">
        <f>IF('Devis - Autres'!C150="","",'Devis - Autres'!C150)</f>
        <v/>
      </c>
      <c r="D151" s="252" t="str">
        <f>IF('Devis - Autres'!D150="","",'Devis - Autres'!D150)</f>
        <v/>
      </c>
      <c r="E151" s="251" t="str">
        <f>IF('Devis - Autres'!E150="","",'Devis - Autres'!E150)</f>
        <v/>
      </c>
      <c r="F151" s="253" t="str">
        <f>IF('Devis - Autres'!F150="","",'Devis - Autres'!F150)</f>
        <v/>
      </c>
      <c r="G151" s="253" t="str">
        <f>IF('Devis - Autres'!G150="","",'Devis - Autres'!G150)</f>
        <v/>
      </c>
      <c r="H151" s="253" t="str">
        <f>IF('Devis - Autres'!H150="","",'Devis - Autres'!H150)</f>
        <v/>
      </c>
      <c r="I151" s="94"/>
      <c r="J151" s="254" t="str">
        <f t="shared" si="7"/>
        <v/>
      </c>
      <c r="K151" s="154" t="str">
        <f t="shared" si="8"/>
        <v/>
      </c>
      <c r="L151" s="258" t="str">
        <f t="shared" si="9"/>
        <v/>
      </c>
      <c r="M151" s="259"/>
      <c r="N151" s="126"/>
    </row>
    <row r="152" spans="1:14" ht="20.100000000000001" customHeight="1" x14ac:dyDescent="0.25">
      <c r="A152" s="244">
        <v>146</v>
      </c>
      <c r="B152" s="251" t="str">
        <f>IF('Devis - Autres'!B151="","",'Devis - Autres'!B151)</f>
        <v/>
      </c>
      <c r="C152" s="252" t="str">
        <f>IF('Devis - Autres'!C151="","",'Devis - Autres'!C151)</f>
        <v/>
      </c>
      <c r="D152" s="252" t="str">
        <f>IF('Devis - Autres'!D151="","",'Devis - Autres'!D151)</f>
        <v/>
      </c>
      <c r="E152" s="251" t="str">
        <f>IF('Devis - Autres'!E151="","",'Devis - Autres'!E151)</f>
        <v/>
      </c>
      <c r="F152" s="253" t="str">
        <f>IF('Devis - Autres'!F151="","",'Devis - Autres'!F151)</f>
        <v/>
      </c>
      <c r="G152" s="253" t="str">
        <f>IF('Devis - Autres'!G151="","",'Devis - Autres'!G151)</f>
        <v/>
      </c>
      <c r="H152" s="253" t="str">
        <f>IF('Devis - Autres'!H151="","",'Devis - Autres'!H151)</f>
        <v/>
      </c>
      <c r="I152" s="94"/>
      <c r="J152" s="254" t="str">
        <f t="shared" si="7"/>
        <v/>
      </c>
      <c r="K152" s="154" t="str">
        <f t="shared" si="8"/>
        <v/>
      </c>
      <c r="L152" s="258" t="str">
        <f t="shared" si="9"/>
        <v/>
      </c>
      <c r="M152" s="259"/>
      <c r="N152" s="126"/>
    </row>
    <row r="153" spans="1:14" ht="20.100000000000001" customHeight="1" x14ac:dyDescent="0.25">
      <c r="A153" s="244">
        <v>147</v>
      </c>
      <c r="B153" s="251" t="str">
        <f>IF('Devis - Autres'!B152="","",'Devis - Autres'!B152)</f>
        <v/>
      </c>
      <c r="C153" s="252" t="str">
        <f>IF('Devis - Autres'!C152="","",'Devis - Autres'!C152)</f>
        <v/>
      </c>
      <c r="D153" s="252" t="str">
        <f>IF('Devis - Autres'!D152="","",'Devis - Autres'!D152)</f>
        <v/>
      </c>
      <c r="E153" s="251" t="str">
        <f>IF('Devis - Autres'!E152="","",'Devis - Autres'!E152)</f>
        <v/>
      </c>
      <c r="F153" s="253" t="str">
        <f>IF('Devis - Autres'!F152="","",'Devis - Autres'!F152)</f>
        <v/>
      </c>
      <c r="G153" s="253" t="str">
        <f>IF('Devis - Autres'!G152="","",'Devis - Autres'!G152)</f>
        <v/>
      </c>
      <c r="H153" s="253" t="str">
        <f>IF('Devis - Autres'!H152="","",'Devis - Autres'!H152)</f>
        <v/>
      </c>
      <c r="I153" s="94"/>
      <c r="J153" s="254" t="str">
        <f t="shared" si="7"/>
        <v/>
      </c>
      <c r="K153" s="154" t="str">
        <f t="shared" si="8"/>
        <v/>
      </c>
      <c r="L153" s="258" t="str">
        <f t="shared" si="9"/>
        <v/>
      </c>
      <c r="M153" s="259"/>
      <c r="N153" s="126"/>
    </row>
    <row r="154" spans="1:14" ht="20.100000000000001" customHeight="1" x14ac:dyDescent="0.25">
      <c r="A154" s="244">
        <v>148</v>
      </c>
      <c r="B154" s="251" t="str">
        <f>IF('Devis - Autres'!B153="","",'Devis - Autres'!B153)</f>
        <v/>
      </c>
      <c r="C154" s="252" t="str">
        <f>IF('Devis - Autres'!C153="","",'Devis - Autres'!C153)</f>
        <v/>
      </c>
      <c r="D154" s="252" t="str">
        <f>IF('Devis - Autres'!D153="","",'Devis - Autres'!D153)</f>
        <v/>
      </c>
      <c r="E154" s="251" t="str">
        <f>IF('Devis - Autres'!E153="","",'Devis - Autres'!E153)</f>
        <v/>
      </c>
      <c r="F154" s="253" t="str">
        <f>IF('Devis - Autres'!F153="","",'Devis - Autres'!F153)</f>
        <v/>
      </c>
      <c r="G154" s="253" t="str">
        <f>IF('Devis - Autres'!G153="","",'Devis - Autres'!G153)</f>
        <v/>
      </c>
      <c r="H154" s="253" t="str">
        <f>IF('Devis - Autres'!H153="","",'Devis - Autres'!H153)</f>
        <v/>
      </c>
      <c r="I154" s="94"/>
      <c r="J154" s="254" t="str">
        <f t="shared" si="7"/>
        <v/>
      </c>
      <c r="K154" s="154" t="str">
        <f t="shared" si="8"/>
        <v/>
      </c>
      <c r="L154" s="258" t="str">
        <f t="shared" si="9"/>
        <v/>
      </c>
      <c r="M154" s="259"/>
      <c r="N154" s="126"/>
    </row>
    <row r="155" spans="1:14" ht="20.100000000000001" customHeight="1" x14ac:dyDescent="0.25">
      <c r="A155" s="244">
        <v>149</v>
      </c>
      <c r="B155" s="251" t="str">
        <f>IF('Devis - Autres'!B154="","",'Devis - Autres'!B154)</f>
        <v/>
      </c>
      <c r="C155" s="252" t="str">
        <f>IF('Devis - Autres'!C154="","",'Devis - Autres'!C154)</f>
        <v/>
      </c>
      <c r="D155" s="252" t="str">
        <f>IF('Devis - Autres'!D154="","",'Devis - Autres'!D154)</f>
        <v/>
      </c>
      <c r="E155" s="251" t="str">
        <f>IF('Devis - Autres'!E154="","",'Devis - Autres'!E154)</f>
        <v/>
      </c>
      <c r="F155" s="253" t="str">
        <f>IF('Devis - Autres'!F154="","",'Devis - Autres'!F154)</f>
        <v/>
      </c>
      <c r="G155" s="253" t="str">
        <f>IF('Devis - Autres'!G154="","",'Devis - Autres'!G154)</f>
        <v/>
      </c>
      <c r="H155" s="253" t="str">
        <f>IF('Devis - Autres'!H154="","",'Devis - Autres'!H154)</f>
        <v/>
      </c>
      <c r="I155" s="94"/>
      <c r="J155" s="254" t="str">
        <f t="shared" si="7"/>
        <v/>
      </c>
      <c r="K155" s="154" t="str">
        <f t="shared" si="8"/>
        <v/>
      </c>
      <c r="L155" s="258" t="str">
        <f t="shared" si="9"/>
        <v/>
      </c>
      <c r="M155" s="259"/>
      <c r="N155" s="126"/>
    </row>
    <row r="156" spans="1:14" ht="20.100000000000001" customHeight="1" x14ac:dyDescent="0.25">
      <c r="A156" s="244">
        <v>150</v>
      </c>
      <c r="B156" s="251" t="str">
        <f>IF('Devis - Autres'!B155="","",'Devis - Autres'!B155)</f>
        <v/>
      </c>
      <c r="C156" s="252" t="str">
        <f>IF('Devis - Autres'!C155="","",'Devis - Autres'!C155)</f>
        <v/>
      </c>
      <c r="D156" s="252" t="str">
        <f>IF('Devis - Autres'!D155="","",'Devis - Autres'!D155)</f>
        <v/>
      </c>
      <c r="E156" s="251" t="str">
        <f>IF('Devis - Autres'!E155="","",'Devis - Autres'!E155)</f>
        <v/>
      </c>
      <c r="F156" s="253" t="str">
        <f>IF('Devis - Autres'!F155="","",'Devis - Autres'!F155)</f>
        <v/>
      </c>
      <c r="G156" s="253" t="str">
        <f>IF('Devis - Autres'!G155="","",'Devis - Autres'!G155)</f>
        <v/>
      </c>
      <c r="H156" s="253" t="str">
        <f>IF('Devis - Autres'!H155="","",'Devis - Autres'!H155)</f>
        <v/>
      </c>
      <c r="I156" s="94"/>
      <c r="J156" s="254" t="str">
        <f t="shared" si="7"/>
        <v/>
      </c>
      <c r="K156" s="154" t="str">
        <f t="shared" si="8"/>
        <v/>
      </c>
      <c r="L156" s="258" t="str">
        <f t="shared" si="9"/>
        <v/>
      </c>
      <c r="M156" s="259"/>
      <c r="N156" s="126"/>
    </row>
    <row r="157" spans="1:14" ht="20.100000000000001" customHeight="1" x14ac:dyDescent="0.25">
      <c r="A157" s="244">
        <v>151</v>
      </c>
      <c r="B157" s="251" t="str">
        <f>IF('Devis - Autres'!B156="","",'Devis - Autres'!B156)</f>
        <v/>
      </c>
      <c r="C157" s="252" t="str">
        <f>IF('Devis - Autres'!C156="","",'Devis - Autres'!C156)</f>
        <v/>
      </c>
      <c r="D157" s="252" t="str">
        <f>IF('Devis - Autres'!D156="","",'Devis - Autres'!D156)</f>
        <v/>
      </c>
      <c r="E157" s="251" t="str">
        <f>IF('Devis - Autres'!E156="","",'Devis - Autres'!E156)</f>
        <v/>
      </c>
      <c r="F157" s="253" t="str">
        <f>IF('Devis - Autres'!F156="","",'Devis - Autres'!F156)</f>
        <v/>
      </c>
      <c r="G157" s="253" t="str">
        <f>IF('Devis - Autres'!G156="","",'Devis - Autres'!G156)</f>
        <v/>
      </c>
      <c r="H157" s="253" t="str">
        <f>IF('Devis - Autres'!H156="","",'Devis - Autres'!H156)</f>
        <v/>
      </c>
      <c r="I157" s="94"/>
      <c r="J157" s="254" t="str">
        <f t="shared" si="7"/>
        <v/>
      </c>
      <c r="K157" s="154" t="str">
        <f t="shared" si="8"/>
        <v/>
      </c>
      <c r="L157" s="258" t="str">
        <f t="shared" si="9"/>
        <v/>
      </c>
      <c r="M157" s="259"/>
      <c r="N157" s="126"/>
    </row>
    <row r="158" spans="1:14" ht="20.100000000000001" customHeight="1" x14ac:dyDescent="0.25">
      <c r="A158" s="244">
        <v>152</v>
      </c>
      <c r="B158" s="251" t="str">
        <f>IF('Devis - Autres'!B157="","",'Devis - Autres'!B157)</f>
        <v/>
      </c>
      <c r="C158" s="252" t="str">
        <f>IF('Devis - Autres'!C157="","",'Devis - Autres'!C157)</f>
        <v/>
      </c>
      <c r="D158" s="252" t="str">
        <f>IF('Devis - Autres'!D157="","",'Devis - Autres'!D157)</f>
        <v/>
      </c>
      <c r="E158" s="251" t="str">
        <f>IF('Devis - Autres'!E157="","",'Devis - Autres'!E157)</f>
        <v/>
      </c>
      <c r="F158" s="253" t="str">
        <f>IF('Devis - Autres'!F157="","",'Devis - Autres'!F157)</f>
        <v/>
      </c>
      <c r="G158" s="253" t="str">
        <f>IF('Devis - Autres'!G157="","",'Devis - Autres'!G157)</f>
        <v/>
      </c>
      <c r="H158" s="253" t="str">
        <f>IF('Devis - Autres'!H157="","",'Devis - Autres'!H157)</f>
        <v/>
      </c>
      <c r="I158" s="94"/>
      <c r="J158" s="254" t="str">
        <f t="shared" si="7"/>
        <v/>
      </c>
      <c r="K158" s="154" t="str">
        <f t="shared" si="8"/>
        <v/>
      </c>
      <c r="L158" s="258" t="str">
        <f t="shared" si="9"/>
        <v/>
      </c>
      <c r="M158" s="259"/>
      <c r="N158" s="126"/>
    </row>
    <row r="159" spans="1:14" ht="20.100000000000001" customHeight="1" x14ac:dyDescent="0.25">
      <c r="A159" s="244">
        <v>153</v>
      </c>
      <c r="B159" s="251" t="str">
        <f>IF('Devis - Autres'!B158="","",'Devis - Autres'!B158)</f>
        <v/>
      </c>
      <c r="C159" s="252" t="str">
        <f>IF('Devis - Autres'!C158="","",'Devis - Autres'!C158)</f>
        <v/>
      </c>
      <c r="D159" s="252" t="str">
        <f>IF('Devis - Autres'!D158="","",'Devis - Autres'!D158)</f>
        <v/>
      </c>
      <c r="E159" s="251" t="str">
        <f>IF('Devis - Autres'!E158="","",'Devis - Autres'!E158)</f>
        <v/>
      </c>
      <c r="F159" s="253" t="str">
        <f>IF('Devis - Autres'!F158="","",'Devis - Autres'!F158)</f>
        <v/>
      </c>
      <c r="G159" s="253" t="str">
        <f>IF('Devis - Autres'!G158="","",'Devis - Autres'!G158)</f>
        <v/>
      </c>
      <c r="H159" s="253" t="str">
        <f>IF('Devis - Autres'!H158="","",'Devis - Autres'!H158)</f>
        <v/>
      </c>
      <c r="I159" s="94"/>
      <c r="J159" s="254" t="str">
        <f t="shared" si="7"/>
        <v/>
      </c>
      <c r="K159" s="154" t="str">
        <f t="shared" si="8"/>
        <v/>
      </c>
      <c r="L159" s="258" t="str">
        <f t="shared" si="9"/>
        <v/>
      </c>
      <c r="M159" s="259"/>
      <c r="N159" s="126"/>
    </row>
    <row r="160" spans="1:14" ht="20.100000000000001" customHeight="1" x14ac:dyDescent="0.25">
      <c r="A160" s="244">
        <v>154</v>
      </c>
      <c r="B160" s="251" t="str">
        <f>IF('Devis - Autres'!B159="","",'Devis - Autres'!B159)</f>
        <v/>
      </c>
      <c r="C160" s="252" t="str">
        <f>IF('Devis - Autres'!C159="","",'Devis - Autres'!C159)</f>
        <v/>
      </c>
      <c r="D160" s="252" t="str">
        <f>IF('Devis - Autres'!D159="","",'Devis - Autres'!D159)</f>
        <v/>
      </c>
      <c r="E160" s="251" t="str">
        <f>IF('Devis - Autres'!E159="","",'Devis - Autres'!E159)</f>
        <v/>
      </c>
      <c r="F160" s="253" t="str">
        <f>IF('Devis - Autres'!F159="","",'Devis - Autres'!F159)</f>
        <v/>
      </c>
      <c r="G160" s="253" t="str">
        <f>IF('Devis - Autres'!G159="","",'Devis - Autres'!G159)</f>
        <v/>
      </c>
      <c r="H160" s="253" t="str">
        <f>IF('Devis - Autres'!H159="","",'Devis - Autres'!H159)</f>
        <v/>
      </c>
      <c r="I160" s="94"/>
      <c r="J160" s="254" t="str">
        <f t="shared" si="7"/>
        <v/>
      </c>
      <c r="K160" s="154" t="str">
        <f t="shared" si="8"/>
        <v/>
      </c>
      <c r="L160" s="258" t="str">
        <f t="shared" si="9"/>
        <v/>
      </c>
      <c r="M160" s="259"/>
      <c r="N160" s="126"/>
    </row>
    <row r="161" spans="1:14" ht="20.100000000000001" customHeight="1" x14ac:dyDescent="0.25">
      <c r="A161" s="244">
        <v>155</v>
      </c>
      <c r="B161" s="251" t="str">
        <f>IF('Devis - Autres'!B160="","",'Devis - Autres'!B160)</f>
        <v/>
      </c>
      <c r="C161" s="252" t="str">
        <f>IF('Devis - Autres'!C160="","",'Devis - Autres'!C160)</f>
        <v/>
      </c>
      <c r="D161" s="252" t="str">
        <f>IF('Devis - Autres'!D160="","",'Devis - Autres'!D160)</f>
        <v/>
      </c>
      <c r="E161" s="251" t="str">
        <f>IF('Devis - Autres'!E160="","",'Devis - Autres'!E160)</f>
        <v/>
      </c>
      <c r="F161" s="253" t="str">
        <f>IF('Devis - Autres'!F160="","",'Devis - Autres'!F160)</f>
        <v/>
      </c>
      <c r="G161" s="253" t="str">
        <f>IF('Devis - Autres'!G160="","",'Devis - Autres'!G160)</f>
        <v/>
      </c>
      <c r="H161" s="253" t="str">
        <f>IF('Devis - Autres'!H160="","",'Devis - Autres'!H160)</f>
        <v/>
      </c>
      <c r="I161" s="94"/>
      <c r="J161" s="254" t="str">
        <f t="shared" si="7"/>
        <v/>
      </c>
      <c r="K161" s="154" t="str">
        <f t="shared" si="8"/>
        <v/>
      </c>
      <c r="L161" s="258" t="str">
        <f t="shared" si="9"/>
        <v/>
      </c>
      <c r="M161" s="259"/>
      <c r="N161" s="126"/>
    </row>
    <row r="162" spans="1:14" ht="20.100000000000001" customHeight="1" x14ac:dyDescent="0.25">
      <c r="A162" s="244">
        <v>156</v>
      </c>
      <c r="B162" s="251" t="str">
        <f>IF('Devis - Autres'!B161="","",'Devis - Autres'!B161)</f>
        <v/>
      </c>
      <c r="C162" s="252" t="str">
        <f>IF('Devis - Autres'!C161="","",'Devis - Autres'!C161)</f>
        <v/>
      </c>
      <c r="D162" s="252" t="str">
        <f>IF('Devis - Autres'!D161="","",'Devis - Autres'!D161)</f>
        <v/>
      </c>
      <c r="E162" s="251" t="str">
        <f>IF('Devis - Autres'!E161="","",'Devis - Autres'!E161)</f>
        <v/>
      </c>
      <c r="F162" s="253" t="str">
        <f>IF('Devis - Autres'!F161="","",'Devis - Autres'!F161)</f>
        <v/>
      </c>
      <c r="G162" s="253" t="str">
        <f>IF('Devis - Autres'!G161="","",'Devis - Autres'!G161)</f>
        <v/>
      </c>
      <c r="H162" s="253" t="str">
        <f>IF('Devis - Autres'!H161="","",'Devis - Autres'!H161)</f>
        <v/>
      </c>
      <c r="I162" s="94"/>
      <c r="J162" s="254" t="str">
        <f t="shared" si="7"/>
        <v/>
      </c>
      <c r="K162" s="154" t="str">
        <f t="shared" si="8"/>
        <v/>
      </c>
      <c r="L162" s="258" t="str">
        <f t="shared" si="9"/>
        <v/>
      </c>
      <c r="M162" s="259"/>
      <c r="N162" s="126"/>
    </row>
    <row r="163" spans="1:14" ht="20.100000000000001" customHeight="1" x14ac:dyDescent="0.25">
      <c r="A163" s="244">
        <v>157</v>
      </c>
      <c r="B163" s="251" t="str">
        <f>IF('Devis - Autres'!B162="","",'Devis - Autres'!B162)</f>
        <v/>
      </c>
      <c r="C163" s="252" t="str">
        <f>IF('Devis - Autres'!C162="","",'Devis - Autres'!C162)</f>
        <v/>
      </c>
      <c r="D163" s="252" t="str">
        <f>IF('Devis - Autres'!D162="","",'Devis - Autres'!D162)</f>
        <v/>
      </c>
      <c r="E163" s="251" t="str">
        <f>IF('Devis - Autres'!E162="","",'Devis - Autres'!E162)</f>
        <v/>
      </c>
      <c r="F163" s="253" t="str">
        <f>IF('Devis - Autres'!F162="","",'Devis - Autres'!F162)</f>
        <v/>
      </c>
      <c r="G163" s="253" t="str">
        <f>IF('Devis - Autres'!G162="","",'Devis - Autres'!G162)</f>
        <v/>
      </c>
      <c r="H163" s="253" t="str">
        <f>IF('Devis - Autres'!H162="","",'Devis - Autres'!H162)</f>
        <v/>
      </c>
      <c r="I163" s="94"/>
      <c r="J163" s="254" t="str">
        <f t="shared" si="7"/>
        <v/>
      </c>
      <c r="K163" s="154" t="str">
        <f t="shared" si="8"/>
        <v/>
      </c>
      <c r="L163" s="258" t="str">
        <f t="shared" si="9"/>
        <v/>
      </c>
      <c r="M163" s="259"/>
      <c r="N163" s="126"/>
    </row>
    <row r="164" spans="1:14" ht="20.100000000000001" customHeight="1" x14ac:dyDescent="0.25">
      <c r="A164" s="244">
        <v>158</v>
      </c>
      <c r="B164" s="251" t="str">
        <f>IF('Devis - Autres'!B163="","",'Devis - Autres'!B163)</f>
        <v/>
      </c>
      <c r="C164" s="252" t="str">
        <f>IF('Devis - Autres'!C163="","",'Devis - Autres'!C163)</f>
        <v/>
      </c>
      <c r="D164" s="252" t="str">
        <f>IF('Devis - Autres'!D163="","",'Devis - Autres'!D163)</f>
        <v/>
      </c>
      <c r="E164" s="251" t="str">
        <f>IF('Devis - Autres'!E163="","",'Devis - Autres'!E163)</f>
        <v/>
      </c>
      <c r="F164" s="253" t="str">
        <f>IF('Devis - Autres'!F163="","",'Devis - Autres'!F163)</f>
        <v/>
      </c>
      <c r="G164" s="253" t="str">
        <f>IF('Devis - Autres'!G163="","",'Devis - Autres'!G163)</f>
        <v/>
      </c>
      <c r="H164" s="253" t="str">
        <f>IF('Devis - Autres'!H163="","",'Devis - Autres'!H163)</f>
        <v/>
      </c>
      <c r="I164" s="94"/>
      <c r="J164" s="254" t="str">
        <f t="shared" si="7"/>
        <v/>
      </c>
      <c r="K164" s="154" t="str">
        <f t="shared" si="8"/>
        <v/>
      </c>
      <c r="L164" s="258" t="str">
        <f t="shared" si="9"/>
        <v/>
      </c>
      <c r="M164" s="259"/>
      <c r="N164" s="126"/>
    </row>
    <row r="165" spans="1:14" ht="20.100000000000001" customHeight="1" x14ac:dyDescent="0.25">
      <c r="A165" s="244">
        <v>159</v>
      </c>
      <c r="B165" s="251" t="str">
        <f>IF('Devis - Autres'!B164="","",'Devis - Autres'!B164)</f>
        <v/>
      </c>
      <c r="C165" s="252" t="str">
        <f>IF('Devis - Autres'!C164="","",'Devis - Autres'!C164)</f>
        <v/>
      </c>
      <c r="D165" s="252" t="str">
        <f>IF('Devis - Autres'!D164="","",'Devis - Autres'!D164)</f>
        <v/>
      </c>
      <c r="E165" s="251" t="str">
        <f>IF('Devis - Autres'!E164="","",'Devis - Autres'!E164)</f>
        <v/>
      </c>
      <c r="F165" s="253" t="str">
        <f>IF('Devis - Autres'!F164="","",'Devis - Autres'!F164)</f>
        <v/>
      </c>
      <c r="G165" s="253" t="str">
        <f>IF('Devis - Autres'!G164="","",'Devis - Autres'!G164)</f>
        <v/>
      </c>
      <c r="H165" s="253" t="str">
        <f>IF('Devis - Autres'!H164="","",'Devis - Autres'!H164)</f>
        <v/>
      </c>
      <c r="I165" s="94"/>
      <c r="J165" s="254" t="str">
        <f t="shared" si="7"/>
        <v/>
      </c>
      <c r="K165" s="154" t="str">
        <f t="shared" si="8"/>
        <v/>
      </c>
      <c r="L165" s="258" t="str">
        <f t="shared" si="9"/>
        <v/>
      </c>
      <c r="M165" s="259"/>
      <c r="N165" s="126"/>
    </row>
    <row r="166" spans="1:14" ht="20.100000000000001" customHeight="1" x14ac:dyDescent="0.25">
      <c r="A166" s="244">
        <v>160</v>
      </c>
      <c r="B166" s="251" t="str">
        <f>IF('Devis - Autres'!B165="","",'Devis - Autres'!B165)</f>
        <v/>
      </c>
      <c r="C166" s="252" t="str">
        <f>IF('Devis - Autres'!C165="","",'Devis - Autres'!C165)</f>
        <v/>
      </c>
      <c r="D166" s="252" t="str">
        <f>IF('Devis - Autres'!D165="","",'Devis - Autres'!D165)</f>
        <v/>
      </c>
      <c r="E166" s="251" t="str">
        <f>IF('Devis - Autres'!E165="","",'Devis - Autres'!E165)</f>
        <v/>
      </c>
      <c r="F166" s="253" t="str">
        <f>IF('Devis - Autres'!F165="","",'Devis - Autres'!F165)</f>
        <v/>
      </c>
      <c r="G166" s="253" t="str">
        <f>IF('Devis - Autres'!G165="","",'Devis - Autres'!G165)</f>
        <v/>
      </c>
      <c r="H166" s="253" t="str">
        <f>IF('Devis - Autres'!H165="","",'Devis - Autres'!H165)</f>
        <v/>
      </c>
      <c r="I166" s="94"/>
      <c r="J166" s="254" t="str">
        <f t="shared" si="7"/>
        <v/>
      </c>
      <c r="K166" s="154" t="str">
        <f t="shared" si="8"/>
        <v/>
      </c>
      <c r="L166" s="258" t="str">
        <f t="shared" si="9"/>
        <v/>
      </c>
      <c r="M166" s="259"/>
      <c r="N166" s="126"/>
    </row>
    <row r="167" spans="1:14" ht="20.100000000000001" customHeight="1" x14ac:dyDescent="0.25">
      <c r="A167" s="244">
        <v>161</v>
      </c>
      <c r="B167" s="251" t="str">
        <f>IF('Devis - Autres'!B166="","",'Devis - Autres'!B166)</f>
        <v/>
      </c>
      <c r="C167" s="252" t="str">
        <f>IF('Devis - Autres'!C166="","",'Devis - Autres'!C166)</f>
        <v/>
      </c>
      <c r="D167" s="252" t="str">
        <f>IF('Devis - Autres'!D166="","",'Devis - Autres'!D166)</f>
        <v/>
      </c>
      <c r="E167" s="251" t="str">
        <f>IF('Devis - Autres'!E166="","",'Devis - Autres'!E166)</f>
        <v/>
      </c>
      <c r="F167" s="253" t="str">
        <f>IF('Devis - Autres'!F166="","",'Devis - Autres'!F166)</f>
        <v/>
      </c>
      <c r="G167" s="253" t="str">
        <f>IF('Devis - Autres'!G166="","",'Devis - Autres'!G166)</f>
        <v/>
      </c>
      <c r="H167" s="253" t="str">
        <f>IF('Devis - Autres'!H166="","",'Devis - Autres'!H166)</f>
        <v/>
      </c>
      <c r="I167" s="94"/>
      <c r="J167" s="254" t="str">
        <f t="shared" si="7"/>
        <v/>
      </c>
      <c r="K167" s="154" t="str">
        <f t="shared" si="8"/>
        <v/>
      </c>
      <c r="L167" s="258" t="str">
        <f t="shared" si="9"/>
        <v/>
      </c>
      <c r="M167" s="259"/>
      <c r="N167" s="126"/>
    </row>
    <row r="168" spans="1:14" ht="20.100000000000001" customHeight="1" x14ac:dyDescent="0.25">
      <c r="A168" s="244">
        <v>162</v>
      </c>
      <c r="B168" s="251" t="str">
        <f>IF('Devis - Autres'!B167="","",'Devis - Autres'!B167)</f>
        <v/>
      </c>
      <c r="C168" s="252" t="str">
        <f>IF('Devis - Autres'!C167="","",'Devis - Autres'!C167)</f>
        <v/>
      </c>
      <c r="D168" s="252" t="str">
        <f>IF('Devis - Autres'!D167="","",'Devis - Autres'!D167)</f>
        <v/>
      </c>
      <c r="E168" s="251" t="str">
        <f>IF('Devis - Autres'!E167="","",'Devis - Autres'!E167)</f>
        <v/>
      </c>
      <c r="F168" s="253" t="str">
        <f>IF('Devis - Autres'!F167="","",'Devis - Autres'!F167)</f>
        <v/>
      </c>
      <c r="G168" s="253" t="str">
        <f>IF('Devis - Autres'!G167="","",'Devis - Autres'!G167)</f>
        <v/>
      </c>
      <c r="H168" s="253" t="str">
        <f>IF('Devis - Autres'!H167="","",'Devis - Autres'!H167)</f>
        <v/>
      </c>
      <c r="I168" s="94"/>
      <c r="J168" s="254" t="str">
        <f t="shared" si="7"/>
        <v/>
      </c>
      <c r="K168" s="154" t="str">
        <f t="shared" si="8"/>
        <v/>
      </c>
      <c r="L168" s="258" t="str">
        <f t="shared" si="9"/>
        <v/>
      </c>
      <c r="M168" s="259"/>
      <c r="N168" s="126"/>
    </row>
    <row r="169" spans="1:14" ht="20.100000000000001" customHeight="1" x14ac:dyDescent="0.25">
      <c r="A169" s="244">
        <v>163</v>
      </c>
      <c r="B169" s="251" t="str">
        <f>IF('Devis - Autres'!B168="","",'Devis - Autres'!B168)</f>
        <v/>
      </c>
      <c r="C169" s="252" t="str">
        <f>IF('Devis - Autres'!C168="","",'Devis - Autres'!C168)</f>
        <v/>
      </c>
      <c r="D169" s="252" t="str">
        <f>IF('Devis - Autres'!D168="","",'Devis - Autres'!D168)</f>
        <v/>
      </c>
      <c r="E169" s="251" t="str">
        <f>IF('Devis - Autres'!E168="","",'Devis - Autres'!E168)</f>
        <v/>
      </c>
      <c r="F169" s="253" t="str">
        <f>IF('Devis - Autres'!F168="","",'Devis - Autres'!F168)</f>
        <v/>
      </c>
      <c r="G169" s="253" t="str">
        <f>IF('Devis - Autres'!G168="","",'Devis - Autres'!G168)</f>
        <v/>
      </c>
      <c r="H169" s="253" t="str">
        <f>IF('Devis - Autres'!H168="","",'Devis - Autres'!H168)</f>
        <v/>
      </c>
      <c r="I169" s="94"/>
      <c r="J169" s="254" t="str">
        <f t="shared" si="7"/>
        <v/>
      </c>
      <c r="K169" s="154" t="str">
        <f t="shared" si="8"/>
        <v/>
      </c>
      <c r="L169" s="258" t="str">
        <f t="shared" si="9"/>
        <v/>
      </c>
      <c r="M169" s="259"/>
      <c r="N169" s="126"/>
    </row>
    <row r="170" spans="1:14" ht="20.100000000000001" customHeight="1" x14ac:dyDescent="0.25">
      <c r="A170" s="244">
        <v>164</v>
      </c>
      <c r="B170" s="251" t="str">
        <f>IF('Devis - Autres'!B169="","",'Devis - Autres'!B169)</f>
        <v/>
      </c>
      <c r="C170" s="252" t="str">
        <f>IF('Devis - Autres'!C169="","",'Devis - Autres'!C169)</f>
        <v/>
      </c>
      <c r="D170" s="252" t="str">
        <f>IF('Devis - Autres'!D169="","",'Devis - Autres'!D169)</f>
        <v/>
      </c>
      <c r="E170" s="251" t="str">
        <f>IF('Devis - Autres'!E169="","",'Devis - Autres'!E169)</f>
        <v/>
      </c>
      <c r="F170" s="253" t="str">
        <f>IF('Devis - Autres'!F169="","",'Devis - Autres'!F169)</f>
        <v/>
      </c>
      <c r="G170" s="253" t="str">
        <f>IF('Devis - Autres'!G169="","",'Devis - Autres'!G169)</f>
        <v/>
      </c>
      <c r="H170" s="253" t="str">
        <f>IF('Devis - Autres'!H169="","",'Devis - Autres'!H169)</f>
        <v/>
      </c>
      <c r="I170" s="94"/>
      <c r="J170" s="254" t="str">
        <f t="shared" si="7"/>
        <v/>
      </c>
      <c r="K170" s="154" t="str">
        <f t="shared" si="8"/>
        <v/>
      </c>
      <c r="L170" s="258" t="str">
        <f t="shared" si="9"/>
        <v/>
      </c>
      <c r="M170" s="259"/>
      <c r="N170" s="126"/>
    </row>
    <row r="171" spans="1:14" ht="20.100000000000001" customHeight="1" x14ac:dyDescent="0.25">
      <c r="A171" s="244">
        <v>165</v>
      </c>
      <c r="B171" s="251" t="str">
        <f>IF('Devis - Autres'!B170="","",'Devis - Autres'!B170)</f>
        <v/>
      </c>
      <c r="C171" s="252" t="str">
        <f>IF('Devis - Autres'!C170="","",'Devis - Autres'!C170)</f>
        <v/>
      </c>
      <c r="D171" s="252" t="str">
        <f>IF('Devis - Autres'!D170="","",'Devis - Autres'!D170)</f>
        <v/>
      </c>
      <c r="E171" s="251" t="str">
        <f>IF('Devis - Autres'!E170="","",'Devis - Autres'!E170)</f>
        <v/>
      </c>
      <c r="F171" s="253" t="str">
        <f>IF('Devis - Autres'!F170="","",'Devis - Autres'!F170)</f>
        <v/>
      </c>
      <c r="G171" s="253" t="str">
        <f>IF('Devis - Autres'!G170="","",'Devis - Autres'!G170)</f>
        <v/>
      </c>
      <c r="H171" s="253" t="str">
        <f>IF('Devis - Autres'!H170="","",'Devis - Autres'!H170)</f>
        <v/>
      </c>
      <c r="I171" s="94"/>
      <c r="J171" s="254" t="str">
        <f t="shared" si="7"/>
        <v/>
      </c>
      <c r="K171" s="154" t="str">
        <f t="shared" si="8"/>
        <v/>
      </c>
      <c r="L171" s="258" t="str">
        <f t="shared" si="9"/>
        <v/>
      </c>
      <c r="M171" s="259"/>
      <c r="N171" s="126"/>
    </row>
    <row r="172" spans="1:14" ht="20.100000000000001" customHeight="1" x14ac:dyDescent="0.25">
      <c r="A172" s="244">
        <v>166</v>
      </c>
      <c r="B172" s="251" t="str">
        <f>IF('Devis - Autres'!B171="","",'Devis - Autres'!B171)</f>
        <v/>
      </c>
      <c r="C172" s="252" t="str">
        <f>IF('Devis - Autres'!C171="","",'Devis - Autres'!C171)</f>
        <v/>
      </c>
      <c r="D172" s="252" t="str">
        <f>IF('Devis - Autres'!D171="","",'Devis - Autres'!D171)</f>
        <v/>
      </c>
      <c r="E172" s="251" t="str">
        <f>IF('Devis - Autres'!E171="","",'Devis - Autres'!E171)</f>
        <v/>
      </c>
      <c r="F172" s="253" t="str">
        <f>IF('Devis - Autres'!F171="","",'Devis - Autres'!F171)</f>
        <v/>
      </c>
      <c r="G172" s="253" t="str">
        <f>IF('Devis - Autres'!G171="","",'Devis - Autres'!G171)</f>
        <v/>
      </c>
      <c r="H172" s="253" t="str">
        <f>IF('Devis - Autres'!H171="","",'Devis - Autres'!H171)</f>
        <v/>
      </c>
      <c r="I172" s="94"/>
      <c r="J172" s="254" t="str">
        <f t="shared" si="7"/>
        <v/>
      </c>
      <c r="K172" s="154" t="str">
        <f t="shared" si="8"/>
        <v/>
      </c>
      <c r="L172" s="258" t="str">
        <f t="shared" si="9"/>
        <v/>
      </c>
      <c r="M172" s="259"/>
      <c r="N172" s="126"/>
    </row>
    <row r="173" spans="1:14" ht="20.100000000000001" customHeight="1" x14ac:dyDescent="0.25">
      <c r="A173" s="244">
        <v>167</v>
      </c>
      <c r="B173" s="251" t="str">
        <f>IF('Devis - Autres'!B172="","",'Devis - Autres'!B172)</f>
        <v/>
      </c>
      <c r="C173" s="252" t="str">
        <f>IF('Devis - Autres'!C172="","",'Devis - Autres'!C172)</f>
        <v/>
      </c>
      <c r="D173" s="252" t="str">
        <f>IF('Devis - Autres'!D172="","",'Devis - Autres'!D172)</f>
        <v/>
      </c>
      <c r="E173" s="251" t="str">
        <f>IF('Devis - Autres'!E172="","",'Devis - Autres'!E172)</f>
        <v/>
      </c>
      <c r="F173" s="253" t="str">
        <f>IF('Devis - Autres'!F172="","",'Devis - Autres'!F172)</f>
        <v/>
      </c>
      <c r="G173" s="253" t="str">
        <f>IF('Devis - Autres'!G172="","",'Devis - Autres'!G172)</f>
        <v/>
      </c>
      <c r="H173" s="253" t="str">
        <f>IF('Devis - Autres'!H172="","",'Devis - Autres'!H172)</f>
        <v/>
      </c>
      <c r="I173" s="94"/>
      <c r="J173" s="254" t="str">
        <f t="shared" si="7"/>
        <v/>
      </c>
      <c r="K173" s="154" t="str">
        <f t="shared" si="8"/>
        <v/>
      </c>
      <c r="L173" s="258" t="str">
        <f t="shared" si="9"/>
        <v/>
      </c>
      <c r="M173" s="259"/>
      <c r="N173" s="126"/>
    </row>
    <row r="174" spans="1:14" ht="20.100000000000001" customHeight="1" x14ac:dyDescent="0.25">
      <c r="A174" s="244">
        <v>168</v>
      </c>
      <c r="B174" s="251" t="str">
        <f>IF('Devis - Autres'!B173="","",'Devis - Autres'!B173)</f>
        <v/>
      </c>
      <c r="C174" s="252" t="str">
        <f>IF('Devis - Autres'!C173="","",'Devis - Autres'!C173)</f>
        <v/>
      </c>
      <c r="D174" s="252" t="str">
        <f>IF('Devis - Autres'!D173="","",'Devis - Autres'!D173)</f>
        <v/>
      </c>
      <c r="E174" s="251" t="str">
        <f>IF('Devis - Autres'!E173="","",'Devis - Autres'!E173)</f>
        <v/>
      </c>
      <c r="F174" s="253" t="str">
        <f>IF('Devis - Autres'!F173="","",'Devis - Autres'!F173)</f>
        <v/>
      </c>
      <c r="G174" s="253" t="str">
        <f>IF('Devis - Autres'!G173="","",'Devis - Autres'!G173)</f>
        <v/>
      </c>
      <c r="H174" s="253" t="str">
        <f>IF('Devis - Autres'!H173="","",'Devis - Autres'!H173)</f>
        <v/>
      </c>
      <c r="I174" s="94"/>
      <c r="J174" s="254" t="str">
        <f t="shared" si="7"/>
        <v/>
      </c>
      <c r="K174" s="154" t="str">
        <f t="shared" si="8"/>
        <v/>
      </c>
      <c r="L174" s="258" t="str">
        <f t="shared" si="9"/>
        <v/>
      </c>
      <c r="M174" s="259"/>
      <c r="N174" s="126"/>
    </row>
    <row r="175" spans="1:14" ht="20.100000000000001" customHeight="1" x14ac:dyDescent="0.25">
      <c r="A175" s="244">
        <v>169</v>
      </c>
      <c r="B175" s="251" t="str">
        <f>IF('Devis - Autres'!B174="","",'Devis - Autres'!B174)</f>
        <v/>
      </c>
      <c r="C175" s="252" t="str">
        <f>IF('Devis - Autres'!C174="","",'Devis - Autres'!C174)</f>
        <v/>
      </c>
      <c r="D175" s="252" t="str">
        <f>IF('Devis - Autres'!D174="","",'Devis - Autres'!D174)</f>
        <v/>
      </c>
      <c r="E175" s="251" t="str">
        <f>IF('Devis - Autres'!E174="","",'Devis - Autres'!E174)</f>
        <v/>
      </c>
      <c r="F175" s="253" t="str">
        <f>IF('Devis - Autres'!F174="","",'Devis - Autres'!F174)</f>
        <v/>
      </c>
      <c r="G175" s="253" t="str">
        <f>IF('Devis - Autres'!G174="","",'Devis - Autres'!G174)</f>
        <v/>
      </c>
      <c r="H175" s="253" t="str">
        <f>IF('Devis - Autres'!H174="","",'Devis - Autres'!H174)</f>
        <v/>
      </c>
      <c r="I175" s="94"/>
      <c r="J175" s="254" t="str">
        <f t="shared" si="7"/>
        <v/>
      </c>
      <c r="K175" s="154" t="str">
        <f t="shared" si="8"/>
        <v/>
      </c>
      <c r="L175" s="258" t="str">
        <f t="shared" si="9"/>
        <v/>
      </c>
      <c r="M175" s="259"/>
      <c r="N175" s="126"/>
    </row>
    <row r="176" spans="1:14" ht="20.100000000000001" customHeight="1" x14ac:dyDescent="0.25">
      <c r="A176" s="244">
        <v>170</v>
      </c>
      <c r="B176" s="251" t="str">
        <f>IF('Devis - Autres'!B175="","",'Devis - Autres'!B175)</f>
        <v/>
      </c>
      <c r="C176" s="252" t="str">
        <f>IF('Devis - Autres'!C175="","",'Devis - Autres'!C175)</f>
        <v/>
      </c>
      <c r="D176" s="252" t="str">
        <f>IF('Devis - Autres'!D175="","",'Devis - Autres'!D175)</f>
        <v/>
      </c>
      <c r="E176" s="251" t="str">
        <f>IF('Devis - Autres'!E175="","",'Devis - Autres'!E175)</f>
        <v/>
      </c>
      <c r="F176" s="253" t="str">
        <f>IF('Devis - Autres'!F175="","",'Devis - Autres'!F175)</f>
        <v/>
      </c>
      <c r="G176" s="253" t="str">
        <f>IF('Devis - Autres'!G175="","",'Devis - Autres'!G175)</f>
        <v/>
      </c>
      <c r="H176" s="253" t="str">
        <f>IF('Devis - Autres'!H175="","",'Devis - Autres'!H175)</f>
        <v/>
      </c>
      <c r="I176" s="94"/>
      <c r="J176" s="254" t="str">
        <f t="shared" si="7"/>
        <v/>
      </c>
      <c r="K176" s="154" t="str">
        <f t="shared" si="8"/>
        <v/>
      </c>
      <c r="L176" s="258" t="str">
        <f t="shared" si="9"/>
        <v/>
      </c>
      <c r="M176" s="259"/>
      <c r="N176" s="126"/>
    </row>
    <row r="177" spans="1:14" ht="20.100000000000001" customHeight="1" x14ac:dyDescent="0.25">
      <c r="A177" s="244">
        <v>171</v>
      </c>
      <c r="B177" s="251" t="str">
        <f>IF('Devis - Autres'!B176="","",'Devis - Autres'!B176)</f>
        <v/>
      </c>
      <c r="C177" s="252" t="str">
        <f>IF('Devis - Autres'!C176="","",'Devis - Autres'!C176)</f>
        <v/>
      </c>
      <c r="D177" s="252" t="str">
        <f>IF('Devis - Autres'!D176="","",'Devis - Autres'!D176)</f>
        <v/>
      </c>
      <c r="E177" s="251" t="str">
        <f>IF('Devis - Autres'!E176="","",'Devis - Autres'!E176)</f>
        <v/>
      </c>
      <c r="F177" s="253" t="str">
        <f>IF('Devis - Autres'!F176="","",'Devis - Autres'!F176)</f>
        <v/>
      </c>
      <c r="G177" s="253" t="str">
        <f>IF('Devis - Autres'!G176="","",'Devis - Autres'!G176)</f>
        <v/>
      </c>
      <c r="H177" s="253" t="str">
        <f>IF('Devis - Autres'!H176="","",'Devis - Autres'!H176)</f>
        <v/>
      </c>
      <c r="I177" s="94"/>
      <c r="J177" s="254" t="str">
        <f t="shared" si="7"/>
        <v/>
      </c>
      <c r="K177" s="154" t="str">
        <f t="shared" si="8"/>
        <v/>
      </c>
      <c r="L177" s="258" t="str">
        <f t="shared" si="9"/>
        <v/>
      </c>
      <c r="M177" s="259"/>
      <c r="N177" s="126"/>
    </row>
    <row r="178" spans="1:14" ht="20.100000000000001" customHeight="1" x14ac:dyDescent="0.25">
      <c r="A178" s="244">
        <v>172</v>
      </c>
      <c r="B178" s="251" t="str">
        <f>IF('Devis - Autres'!B177="","",'Devis - Autres'!B177)</f>
        <v/>
      </c>
      <c r="C178" s="252" t="str">
        <f>IF('Devis - Autres'!C177="","",'Devis - Autres'!C177)</f>
        <v/>
      </c>
      <c r="D178" s="252" t="str">
        <f>IF('Devis - Autres'!D177="","",'Devis - Autres'!D177)</f>
        <v/>
      </c>
      <c r="E178" s="251" t="str">
        <f>IF('Devis - Autres'!E177="","",'Devis - Autres'!E177)</f>
        <v/>
      </c>
      <c r="F178" s="253" t="str">
        <f>IF('Devis - Autres'!F177="","",'Devis - Autres'!F177)</f>
        <v/>
      </c>
      <c r="G178" s="253" t="str">
        <f>IF('Devis - Autres'!G177="","",'Devis - Autres'!G177)</f>
        <v/>
      </c>
      <c r="H178" s="253" t="str">
        <f>IF('Devis - Autres'!H177="","",'Devis - Autres'!H177)</f>
        <v/>
      </c>
      <c r="I178" s="94"/>
      <c r="J178" s="254" t="str">
        <f t="shared" si="7"/>
        <v/>
      </c>
      <c r="K178" s="154" t="str">
        <f t="shared" si="8"/>
        <v/>
      </c>
      <c r="L178" s="258" t="str">
        <f t="shared" si="9"/>
        <v/>
      </c>
      <c r="M178" s="259"/>
      <c r="N178" s="126"/>
    </row>
    <row r="179" spans="1:14" ht="20.100000000000001" customHeight="1" x14ac:dyDescent="0.25">
      <c r="A179" s="244">
        <v>173</v>
      </c>
      <c r="B179" s="251" t="str">
        <f>IF('Devis - Autres'!B178="","",'Devis - Autres'!B178)</f>
        <v/>
      </c>
      <c r="C179" s="252" t="str">
        <f>IF('Devis - Autres'!C178="","",'Devis - Autres'!C178)</f>
        <v/>
      </c>
      <c r="D179" s="252" t="str">
        <f>IF('Devis - Autres'!D178="","",'Devis - Autres'!D178)</f>
        <v/>
      </c>
      <c r="E179" s="251" t="str">
        <f>IF('Devis - Autres'!E178="","",'Devis - Autres'!E178)</f>
        <v/>
      </c>
      <c r="F179" s="253" t="str">
        <f>IF('Devis - Autres'!F178="","",'Devis - Autres'!F178)</f>
        <v/>
      </c>
      <c r="G179" s="253" t="str">
        <f>IF('Devis - Autres'!G178="","",'Devis - Autres'!G178)</f>
        <v/>
      </c>
      <c r="H179" s="253" t="str">
        <f>IF('Devis - Autres'!H178="","",'Devis - Autres'!H178)</f>
        <v/>
      </c>
      <c r="I179" s="94"/>
      <c r="J179" s="254" t="str">
        <f t="shared" si="7"/>
        <v/>
      </c>
      <c r="K179" s="154" t="str">
        <f t="shared" si="8"/>
        <v/>
      </c>
      <c r="L179" s="258" t="str">
        <f t="shared" si="9"/>
        <v/>
      </c>
      <c r="M179" s="259"/>
      <c r="N179" s="126"/>
    </row>
    <row r="180" spans="1:14" ht="20.100000000000001" customHeight="1" x14ac:dyDescent="0.25">
      <c r="A180" s="244">
        <v>174</v>
      </c>
      <c r="B180" s="251" t="str">
        <f>IF('Devis - Autres'!B179="","",'Devis - Autres'!B179)</f>
        <v/>
      </c>
      <c r="C180" s="252" t="str">
        <f>IF('Devis - Autres'!C179="","",'Devis - Autres'!C179)</f>
        <v/>
      </c>
      <c r="D180" s="252" t="str">
        <f>IF('Devis - Autres'!D179="","",'Devis - Autres'!D179)</f>
        <v/>
      </c>
      <c r="E180" s="251" t="str">
        <f>IF('Devis - Autres'!E179="","",'Devis - Autres'!E179)</f>
        <v/>
      </c>
      <c r="F180" s="253" t="str">
        <f>IF('Devis - Autres'!F179="","",'Devis - Autres'!F179)</f>
        <v/>
      </c>
      <c r="G180" s="253" t="str">
        <f>IF('Devis - Autres'!G179="","",'Devis - Autres'!G179)</f>
        <v/>
      </c>
      <c r="H180" s="253" t="str">
        <f>IF('Devis - Autres'!H179="","",'Devis - Autres'!H179)</f>
        <v/>
      </c>
      <c r="I180" s="94"/>
      <c r="J180" s="254" t="str">
        <f t="shared" si="7"/>
        <v/>
      </c>
      <c r="K180" s="154" t="str">
        <f t="shared" si="8"/>
        <v/>
      </c>
      <c r="L180" s="258" t="str">
        <f t="shared" si="9"/>
        <v/>
      </c>
      <c r="M180" s="259"/>
      <c r="N180" s="126"/>
    </row>
    <row r="181" spans="1:14" ht="20.100000000000001" customHeight="1" x14ac:dyDescent="0.25">
      <c r="A181" s="244">
        <v>175</v>
      </c>
      <c r="B181" s="251" t="str">
        <f>IF('Devis - Autres'!B180="","",'Devis - Autres'!B180)</f>
        <v/>
      </c>
      <c r="C181" s="252" t="str">
        <f>IF('Devis - Autres'!C180="","",'Devis - Autres'!C180)</f>
        <v/>
      </c>
      <c r="D181" s="252" t="str">
        <f>IF('Devis - Autres'!D180="","",'Devis - Autres'!D180)</f>
        <v/>
      </c>
      <c r="E181" s="251" t="str">
        <f>IF('Devis - Autres'!E180="","",'Devis - Autres'!E180)</f>
        <v/>
      </c>
      <c r="F181" s="253" t="str">
        <f>IF('Devis - Autres'!F180="","",'Devis - Autres'!F180)</f>
        <v/>
      </c>
      <c r="G181" s="253" t="str">
        <f>IF('Devis - Autres'!G180="","",'Devis - Autres'!G180)</f>
        <v/>
      </c>
      <c r="H181" s="253" t="str">
        <f>IF('Devis - Autres'!H180="","",'Devis - Autres'!H180)</f>
        <v/>
      </c>
      <c r="I181" s="94"/>
      <c r="J181" s="254" t="str">
        <f t="shared" si="7"/>
        <v/>
      </c>
      <c r="K181" s="154" t="str">
        <f t="shared" si="8"/>
        <v/>
      </c>
      <c r="L181" s="258" t="str">
        <f t="shared" si="9"/>
        <v/>
      </c>
      <c r="M181" s="259"/>
      <c r="N181" s="126"/>
    </row>
    <row r="182" spans="1:14" ht="20.100000000000001" customHeight="1" x14ac:dyDescent="0.25">
      <c r="A182" s="244">
        <v>176</v>
      </c>
      <c r="B182" s="251" t="str">
        <f>IF('Devis - Autres'!B181="","",'Devis - Autres'!B181)</f>
        <v/>
      </c>
      <c r="C182" s="252" t="str">
        <f>IF('Devis - Autres'!C181="","",'Devis - Autres'!C181)</f>
        <v/>
      </c>
      <c r="D182" s="252" t="str">
        <f>IF('Devis - Autres'!D181="","",'Devis - Autres'!D181)</f>
        <v/>
      </c>
      <c r="E182" s="251" t="str">
        <f>IF('Devis - Autres'!E181="","",'Devis - Autres'!E181)</f>
        <v/>
      </c>
      <c r="F182" s="253" t="str">
        <f>IF('Devis - Autres'!F181="","",'Devis - Autres'!F181)</f>
        <v/>
      </c>
      <c r="G182" s="253" t="str">
        <f>IF('Devis - Autres'!G181="","",'Devis - Autres'!G181)</f>
        <v/>
      </c>
      <c r="H182" s="253" t="str">
        <f>IF('Devis - Autres'!H181="","",'Devis - Autres'!H181)</f>
        <v/>
      </c>
      <c r="I182" s="94"/>
      <c r="J182" s="254" t="str">
        <f t="shared" si="7"/>
        <v/>
      </c>
      <c r="K182" s="154" t="str">
        <f t="shared" si="8"/>
        <v/>
      </c>
      <c r="L182" s="258" t="str">
        <f t="shared" si="9"/>
        <v/>
      </c>
      <c r="M182" s="259"/>
      <c r="N182" s="126"/>
    </row>
    <row r="183" spans="1:14" ht="20.100000000000001" customHeight="1" x14ac:dyDescent="0.25">
      <c r="A183" s="244">
        <v>177</v>
      </c>
      <c r="B183" s="251" t="str">
        <f>IF('Devis - Autres'!B182="","",'Devis - Autres'!B182)</f>
        <v/>
      </c>
      <c r="C183" s="252" t="str">
        <f>IF('Devis - Autres'!C182="","",'Devis - Autres'!C182)</f>
        <v/>
      </c>
      <c r="D183" s="252" t="str">
        <f>IF('Devis - Autres'!D182="","",'Devis - Autres'!D182)</f>
        <v/>
      </c>
      <c r="E183" s="251" t="str">
        <f>IF('Devis - Autres'!E182="","",'Devis - Autres'!E182)</f>
        <v/>
      </c>
      <c r="F183" s="253" t="str">
        <f>IF('Devis - Autres'!F182="","",'Devis - Autres'!F182)</f>
        <v/>
      </c>
      <c r="G183" s="253" t="str">
        <f>IF('Devis - Autres'!G182="","",'Devis - Autres'!G182)</f>
        <v/>
      </c>
      <c r="H183" s="253" t="str">
        <f>IF('Devis - Autres'!H182="","",'Devis - Autres'!H182)</f>
        <v/>
      </c>
      <c r="I183" s="94"/>
      <c r="J183" s="254" t="str">
        <f t="shared" si="7"/>
        <v/>
      </c>
      <c r="K183" s="154" t="str">
        <f t="shared" si="8"/>
        <v/>
      </c>
      <c r="L183" s="258" t="str">
        <f t="shared" si="9"/>
        <v/>
      </c>
      <c r="M183" s="259"/>
      <c r="N183" s="126"/>
    </row>
    <row r="184" spans="1:14" ht="20.100000000000001" customHeight="1" x14ac:dyDescent="0.25">
      <c r="A184" s="244">
        <v>178</v>
      </c>
      <c r="B184" s="251" t="str">
        <f>IF('Devis - Autres'!B183="","",'Devis - Autres'!B183)</f>
        <v/>
      </c>
      <c r="C184" s="252" t="str">
        <f>IF('Devis - Autres'!C183="","",'Devis - Autres'!C183)</f>
        <v/>
      </c>
      <c r="D184" s="252" t="str">
        <f>IF('Devis - Autres'!D183="","",'Devis - Autres'!D183)</f>
        <v/>
      </c>
      <c r="E184" s="251" t="str">
        <f>IF('Devis - Autres'!E183="","",'Devis - Autres'!E183)</f>
        <v/>
      </c>
      <c r="F184" s="253" t="str">
        <f>IF('Devis - Autres'!F183="","",'Devis - Autres'!F183)</f>
        <v/>
      </c>
      <c r="G184" s="253" t="str">
        <f>IF('Devis - Autres'!G183="","",'Devis - Autres'!G183)</f>
        <v/>
      </c>
      <c r="H184" s="253" t="str">
        <f>IF('Devis - Autres'!H183="","",'Devis - Autres'!H183)</f>
        <v/>
      </c>
      <c r="I184" s="94"/>
      <c r="J184" s="254" t="str">
        <f t="shared" si="7"/>
        <v/>
      </c>
      <c r="K184" s="154" t="str">
        <f t="shared" si="8"/>
        <v/>
      </c>
      <c r="L184" s="258" t="str">
        <f t="shared" si="9"/>
        <v/>
      </c>
      <c r="M184" s="259"/>
      <c r="N184" s="126"/>
    </row>
    <row r="185" spans="1:14" ht="20.100000000000001" customHeight="1" x14ac:dyDescent="0.25">
      <c r="A185" s="244">
        <v>179</v>
      </c>
      <c r="B185" s="251" t="str">
        <f>IF('Devis - Autres'!B184="","",'Devis - Autres'!B184)</f>
        <v/>
      </c>
      <c r="C185" s="252" t="str">
        <f>IF('Devis - Autres'!C184="","",'Devis - Autres'!C184)</f>
        <v/>
      </c>
      <c r="D185" s="252" t="str">
        <f>IF('Devis - Autres'!D184="","",'Devis - Autres'!D184)</f>
        <v/>
      </c>
      <c r="E185" s="251" t="str">
        <f>IF('Devis - Autres'!E184="","",'Devis - Autres'!E184)</f>
        <v/>
      </c>
      <c r="F185" s="253" t="str">
        <f>IF('Devis - Autres'!F184="","",'Devis - Autres'!F184)</f>
        <v/>
      </c>
      <c r="G185" s="253" t="str">
        <f>IF('Devis - Autres'!G184="","",'Devis - Autres'!G184)</f>
        <v/>
      </c>
      <c r="H185" s="253" t="str">
        <f>IF('Devis - Autres'!H184="","",'Devis - Autres'!H184)</f>
        <v/>
      </c>
      <c r="I185" s="94"/>
      <c r="J185" s="254" t="str">
        <f t="shared" si="7"/>
        <v/>
      </c>
      <c r="K185" s="154" t="str">
        <f t="shared" si="8"/>
        <v/>
      </c>
      <c r="L185" s="258" t="str">
        <f t="shared" si="9"/>
        <v/>
      </c>
      <c r="M185" s="259"/>
      <c r="N185" s="126"/>
    </row>
    <row r="186" spans="1:14" ht="20.100000000000001" customHeight="1" x14ac:dyDescent="0.25">
      <c r="A186" s="244">
        <v>180</v>
      </c>
      <c r="B186" s="251" t="str">
        <f>IF('Devis - Autres'!B185="","",'Devis - Autres'!B185)</f>
        <v/>
      </c>
      <c r="C186" s="252" t="str">
        <f>IF('Devis - Autres'!C185="","",'Devis - Autres'!C185)</f>
        <v/>
      </c>
      <c r="D186" s="252" t="str">
        <f>IF('Devis - Autres'!D185="","",'Devis - Autres'!D185)</f>
        <v/>
      </c>
      <c r="E186" s="251" t="str">
        <f>IF('Devis - Autres'!E185="","",'Devis - Autres'!E185)</f>
        <v/>
      </c>
      <c r="F186" s="253" t="str">
        <f>IF('Devis - Autres'!F185="","",'Devis - Autres'!F185)</f>
        <v/>
      </c>
      <c r="G186" s="253" t="str">
        <f>IF('Devis - Autres'!G185="","",'Devis - Autres'!G185)</f>
        <v/>
      </c>
      <c r="H186" s="253" t="str">
        <f>IF('Devis - Autres'!H185="","",'Devis - Autres'!H185)</f>
        <v/>
      </c>
      <c r="I186" s="94"/>
      <c r="J186" s="254" t="str">
        <f t="shared" si="7"/>
        <v/>
      </c>
      <c r="K186" s="154" t="str">
        <f t="shared" si="8"/>
        <v/>
      </c>
      <c r="L186" s="258" t="str">
        <f t="shared" si="9"/>
        <v/>
      </c>
      <c r="M186" s="259"/>
      <c r="N186" s="126"/>
    </row>
    <row r="187" spans="1:14" ht="20.100000000000001" customHeight="1" x14ac:dyDescent="0.25">
      <c r="A187" s="244">
        <v>181</v>
      </c>
      <c r="B187" s="251" t="str">
        <f>IF('Devis - Autres'!B186="","",'Devis - Autres'!B186)</f>
        <v/>
      </c>
      <c r="C187" s="252" t="str">
        <f>IF('Devis - Autres'!C186="","",'Devis - Autres'!C186)</f>
        <v/>
      </c>
      <c r="D187" s="252" t="str">
        <f>IF('Devis - Autres'!D186="","",'Devis - Autres'!D186)</f>
        <v/>
      </c>
      <c r="E187" s="251" t="str">
        <f>IF('Devis - Autres'!E186="","",'Devis - Autres'!E186)</f>
        <v/>
      </c>
      <c r="F187" s="253" t="str">
        <f>IF('Devis - Autres'!F186="","",'Devis - Autres'!F186)</f>
        <v/>
      </c>
      <c r="G187" s="253" t="str">
        <f>IF('Devis - Autres'!G186="","",'Devis - Autres'!G186)</f>
        <v/>
      </c>
      <c r="H187" s="253" t="str">
        <f>IF('Devis - Autres'!H186="","",'Devis - Autres'!H186)</f>
        <v/>
      </c>
      <c r="I187" s="94"/>
      <c r="J187" s="254" t="str">
        <f t="shared" si="7"/>
        <v/>
      </c>
      <c r="K187" s="154" t="str">
        <f t="shared" si="8"/>
        <v/>
      </c>
      <c r="L187" s="258" t="str">
        <f t="shared" si="9"/>
        <v/>
      </c>
      <c r="M187" s="259"/>
      <c r="N187" s="126"/>
    </row>
    <row r="188" spans="1:14" ht="20.100000000000001" customHeight="1" x14ac:dyDescent="0.25">
      <c r="A188" s="244">
        <v>182</v>
      </c>
      <c r="B188" s="251" t="str">
        <f>IF('Devis - Autres'!B187="","",'Devis - Autres'!B187)</f>
        <v/>
      </c>
      <c r="C188" s="252" t="str">
        <f>IF('Devis - Autres'!C187="","",'Devis - Autres'!C187)</f>
        <v/>
      </c>
      <c r="D188" s="252" t="str">
        <f>IF('Devis - Autres'!D187="","",'Devis - Autres'!D187)</f>
        <v/>
      </c>
      <c r="E188" s="251" t="str">
        <f>IF('Devis - Autres'!E187="","",'Devis - Autres'!E187)</f>
        <v/>
      </c>
      <c r="F188" s="253" t="str">
        <f>IF('Devis - Autres'!F187="","",'Devis - Autres'!F187)</f>
        <v/>
      </c>
      <c r="G188" s="253" t="str">
        <f>IF('Devis - Autres'!G187="","",'Devis - Autres'!G187)</f>
        <v/>
      </c>
      <c r="H188" s="253" t="str">
        <f>IF('Devis - Autres'!H187="","",'Devis - Autres'!H187)</f>
        <v/>
      </c>
      <c r="I188" s="94"/>
      <c r="J188" s="254" t="str">
        <f t="shared" si="7"/>
        <v/>
      </c>
      <c r="K188" s="154" t="str">
        <f t="shared" si="8"/>
        <v/>
      </c>
      <c r="L188" s="258" t="str">
        <f t="shared" si="9"/>
        <v/>
      </c>
      <c r="M188" s="259"/>
      <c r="N188" s="126"/>
    </row>
    <row r="189" spans="1:14" ht="20.100000000000001" customHeight="1" x14ac:dyDescent="0.25">
      <c r="A189" s="244">
        <v>183</v>
      </c>
      <c r="B189" s="251" t="str">
        <f>IF('Devis - Autres'!B188="","",'Devis - Autres'!B188)</f>
        <v/>
      </c>
      <c r="C189" s="252" t="str">
        <f>IF('Devis - Autres'!C188="","",'Devis - Autres'!C188)</f>
        <v/>
      </c>
      <c r="D189" s="252" t="str">
        <f>IF('Devis - Autres'!D188="","",'Devis - Autres'!D188)</f>
        <v/>
      </c>
      <c r="E189" s="251" t="str">
        <f>IF('Devis - Autres'!E188="","",'Devis - Autres'!E188)</f>
        <v/>
      </c>
      <c r="F189" s="253" t="str">
        <f>IF('Devis - Autres'!F188="","",'Devis - Autres'!F188)</f>
        <v/>
      </c>
      <c r="G189" s="253" t="str">
        <f>IF('Devis - Autres'!G188="","",'Devis - Autres'!G188)</f>
        <v/>
      </c>
      <c r="H189" s="253" t="str">
        <f>IF('Devis - Autres'!H188="","",'Devis - Autres'!H188)</f>
        <v/>
      </c>
      <c r="I189" s="94"/>
      <c r="J189" s="254" t="str">
        <f t="shared" si="7"/>
        <v/>
      </c>
      <c r="K189" s="154" t="str">
        <f t="shared" si="8"/>
        <v/>
      </c>
      <c r="L189" s="258" t="str">
        <f t="shared" si="9"/>
        <v/>
      </c>
      <c r="M189" s="259"/>
      <c r="N189" s="126"/>
    </row>
    <row r="190" spans="1:14" ht="20.100000000000001" customHeight="1" x14ac:dyDescent="0.25">
      <c r="A190" s="244">
        <v>184</v>
      </c>
      <c r="B190" s="251" t="str">
        <f>IF('Devis - Autres'!B189="","",'Devis - Autres'!B189)</f>
        <v/>
      </c>
      <c r="C190" s="252" t="str">
        <f>IF('Devis - Autres'!C189="","",'Devis - Autres'!C189)</f>
        <v/>
      </c>
      <c r="D190" s="252" t="str">
        <f>IF('Devis - Autres'!D189="","",'Devis - Autres'!D189)</f>
        <v/>
      </c>
      <c r="E190" s="251" t="str">
        <f>IF('Devis - Autres'!E189="","",'Devis - Autres'!E189)</f>
        <v/>
      </c>
      <c r="F190" s="253" t="str">
        <f>IF('Devis - Autres'!F189="","",'Devis - Autres'!F189)</f>
        <v/>
      </c>
      <c r="G190" s="253" t="str">
        <f>IF('Devis - Autres'!G189="","",'Devis - Autres'!G189)</f>
        <v/>
      </c>
      <c r="H190" s="253" t="str">
        <f>IF('Devis - Autres'!H189="","",'Devis - Autres'!H189)</f>
        <v/>
      </c>
      <c r="I190" s="94"/>
      <c r="J190" s="254" t="str">
        <f t="shared" si="7"/>
        <v/>
      </c>
      <c r="K190" s="154" t="str">
        <f t="shared" si="8"/>
        <v/>
      </c>
      <c r="L190" s="258" t="str">
        <f t="shared" si="9"/>
        <v/>
      </c>
      <c r="M190" s="259"/>
      <c r="N190" s="126"/>
    </row>
    <row r="191" spans="1:14" ht="20.100000000000001" customHeight="1" x14ac:dyDescent="0.25">
      <c r="A191" s="244">
        <v>185</v>
      </c>
      <c r="B191" s="251" t="str">
        <f>IF('Devis - Autres'!B190="","",'Devis - Autres'!B190)</f>
        <v/>
      </c>
      <c r="C191" s="252" t="str">
        <f>IF('Devis - Autres'!C190="","",'Devis - Autres'!C190)</f>
        <v/>
      </c>
      <c r="D191" s="252" t="str">
        <f>IF('Devis - Autres'!D190="","",'Devis - Autres'!D190)</f>
        <v/>
      </c>
      <c r="E191" s="251" t="str">
        <f>IF('Devis - Autres'!E190="","",'Devis - Autres'!E190)</f>
        <v/>
      </c>
      <c r="F191" s="253" t="str">
        <f>IF('Devis - Autres'!F190="","",'Devis - Autres'!F190)</f>
        <v/>
      </c>
      <c r="G191" s="253" t="str">
        <f>IF('Devis - Autres'!G190="","",'Devis - Autres'!G190)</f>
        <v/>
      </c>
      <c r="H191" s="253" t="str">
        <f>IF('Devis - Autres'!H190="","",'Devis - Autres'!H190)</f>
        <v/>
      </c>
      <c r="I191" s="94"/>
      <c r="J191" s="254" t="str">
        <f t="shared" si="7"/>
        <v/>
      </c>
      <c r="K191" s="154" t="str">
        <f t="shared" si="8"/>
        <v/>
      </c>
      <c r="L191" s="258" t="str">
        <f t="shared" si="9"/>
        <v/>
      </c>
      <c r="M191" s="259"/>
      <c r="N191" s="126"/>
    </row>
    <row r="192" spans="1:14" ht="20.100000000000001" customHeight="1" x14ac:dyDescent="0.25">
      <c r="A192" s="244">
        <v>186</v>
      </c>
      <c r="B192" s="251" t="str">
        <f>IF('Devis - Autres'!B191="","",'Devis - Autres'!B191)</f>
        <v/>
      </c>
      <c r="C192" s="252" t="str">
        <f>IF('Devis - Autres'!C191="","",'Devis - Autres'!C191)</f>
        <v/>
      </c>
      <c r="D192" s="252" t="str">
        <f>IF('Devis - Autres'!D191="","",'Devis - Autres'!D191)</f>
        <v/>
      </c>
      <c r="E192" s="251" t="str">
        <f>IF('Devis - Autres'!E191="","",'Devis - Autres'!E191)</f>
        <v/>
      </c>
      <c r="F192" s="253" t="str">
        <f>IF('Devis - Autres'!F191="","",'Devis - Autres'!F191)</f>
        <v/>
      </c>
      <c r="G192" s="253" t="str">
        <f>IF('Devis - Autres'!G191="","",'Devis - Autres'!G191)</f>
        <v/>
      </c>
      <c r="H192" s="253" t="str">
        <f>IF('Devis - Autres'!H191="","",'Devis - Autres'!H191)</f>
        <v/>
      </c>
      <c r="I192" s="94"/>
      <c r="J192" s="254" t="str">
        <f t="shared" si="7"/>
        <v/>
      </c>
      <c r="K192" s="154" t="str">
        <f t="shared" si="8"/>
        <v/>
      </c>
      <c r="L192" s="258" t="str">
        <f t="shared" si="9"/>
        <v/>
      </c>
      <c r="M192" s="259"/>
      <c r="N192" s="126"/>
    </row>
    <row r="193" spans="1:14" ht="20.100000000000001" customHeight="1" x14ac:dyDescent="0.25">
      <c r="A193" s="244">
        <v>187</v>
      </c>
      <c r="B193" s="251" t="str">
        <f>IF('Devis - Autres'!B192="","",'Devis - Autres'!B192)</f>
        <v/>
      </c>
      <c r="C193" s="252" t="str">
        <f>IF('Devis - Autres'!C192="","",'Devis - Autres'!C192)</f>
        <v/>
      </c>
      <c r="D193" s="252" t="str">
        <f>IF('Devis - Autres'!D192="","",'Devis - Autres'!D192)</f>
        <v/>
      </c>
      <c r="E193" s="251" t="str">
        <f>IF('Devis - Autres'!E192="","",'Devis - Autres'!E192)</f>
        <v/>
      </c>
      <c r="F193" s="253" t="str">
        <f>IF('Devis - Autres'!F192="","",'Devis - Autres'!F192)</f>
        <v/>
      </c>
      <c r="G193" s="253" t="str">
        <f>IF('Devis - Autres'!G192="","",'Devis - Autres'!G192)</f>
        <v/>
      </c>
      <c r="H193" s="253" t="str">
        <f>IF('Devis - Autres'!H192="","",'Devis - Autres'!H192)</f>
        <v/>
      </c>
      <c r="I193" s="94"/>
      <c r="J193" s="254" t="str">
        <f t="shared" si="7"/>
        <v/>
      </c>
      <c r="K193" s="154" t="str">
        <f t="shared" si="8"/>
        <v/>
      </c>
      <c r="L193" s="258" t="str">
        <f t="shared" si="9"/>
        <v/>
      </c>
      <c r="M193" s="259"/>
      <c r="N193" s="126"/>
    </row>
    <row r="194" spans="1:14" ht="20.100000000000001" customHeight="1" x14ac:dyDescent="0.25">
      <c r="A194" s="244">
        <v>188</v>
      </c>
      <c r="B194" s="251" t="str">
        <f>IF('Devis - Autres'!B193="","",'Devis - Autres'!B193)</f>
        <v/>
      </c>
      <c r="C194" s="252" t="str">
        <f>IF('Devis - Autres'!C193="","",'Devis - Autres'!C193)</f>
        <v/>
      </c>
      <c r="D194" s="252" t="str">
        <f>IF('Devis - Autres'!D193="","",'Devis - Autres'!D193)</f>
        <v/>
      </c>
      <c r="E194" s="251" t="str">
        <f>IF('Devis - Autres'!E193="","",'Devis - Autres'!E193)</f>
        <v/>
      </c>
      <c r="F194" s="253" t="str">
        <f>IF('Devis - Autres'!F193="","",'Devis - Autres'!F193)</f>
        <v/>
      </c>
      <c r="G194" s="253" t="str">
        <f>IF('Devis - Autres'!G193="","",'Devis - Autres'!G193)</f>
        <v/>
      </c>
      <c r="H194" s="253" t="str">
        <f>IF('Devis - Autres'!H193="","",'Devis - Autres'!H193)</f>
        <v/>
      </c>
      <c r="I194" s="94"/>
      <c r="J194" s="254" t="str">
        <f t="shared" si="7"/>
        <v/>
      </c>
      <c r="K194" s="154" t="str">
        <f t="shared" si="8"/>
        <v/>
      </c>
      <c r="L194" s="258" t="str">
        <f t="shared" si="9"/>
        <v/>
      </c>
      <c r="M194" s="259"/>
      <c r="N194" s="126"/>
    </row>
    <row r="195" spans="1:14" ht="20.100000000000001" customHeight="1" x14ac:dyDescent="0.25">
      <c r="A195" s="244">
        <v>189</v>
      </c>
      <c r="B195" s="251" t="str">
        <f>IF('Devis - Autres'!B194="","",'Devis - Autres'!B194)</f>
        <v/>
      </c>
      <c r="C195" s="252" t="str">
        <f>IF('Devis - Autres'!C194="","",'Devis - Autres'!C194)</f>
        <v/>
      </c>
      <c r="D195" s="252" t="str">
        <f>IF('Devis - Autres'!D194="","",'Devis - Autres'!D194)</f>
        <v/>
      </c>
      <c r="E195" s="251" t="str">
        <f>IF('Devis - Autres'!E194="","",'Devis - Autres'!E194)</f>
        <v/>
      </c>
      <c r="F195" s="253" t="str">
        <f>IF('Devis - Autres'!F194="","",'Devis - Autres'!F194)</f>
        <v/>
      </c>
      <c r="G195" s="253" t="str">
        <f>IF('Devis - Autres'!G194="","",'Devis - Autres'!G194)</f>
        <v/>
      </c>
      <c r="H195" s="253" t="str">
        <f>IF('Devis - Autres'!H194="","",'Devis - Autres'!H194)</f>
        <v/>
      </c>
      <c r="I195" s="94"/>
      <c r="J195" s="254" t="str">
        <f t="shared" si="7"/>
        <v/>
      </c>
      <c r="K195" s="154" t="str">
        <f t="shared" si="8"/>
        <v/>
      </c>
      <c r="L195" s="258" t="str">
        <f t="shared" si="9"/>
        <v/>
      </c>
      <c r="M195" s="259"/>
      <c r="N195" s="126"/>
    </row>
    <row r="196" spans="1:14" ht="20.100000000000001" customHeight="1" x14ac:dyDescent="0.25">
      <c r="A196" s="244">
        <v>190</v>
      </c>
      <c r="B196" s="251" t="str">
        <f>IF('Devis - Autres'!B195="","",'Devis - Autres'!B195)</f>
        <v/>
      </c>
      <c r="C196" s="252" t="str">
        <f>IF('Devis - Autres'!C195="","",'Devis - Autres'!C195)</f>
        <v/>
      </c>
      <c r="D196" s="252" t="str">
        <f>IF('Devis - Autres'!D195="","",'Devis - Autres'!D195)</f>
        <v/>
      </c>
      <c r="E196" s="251" t="str">
        <f>IF('Devis - Autres'!E195="","",'Devis - Autres'!E195)</f>
        <v/>
      </c>
      <c r="F196" s="253" t="str">
        <f>IF('Devis - Autres'!F195="","",'Devis - Autres'!F195)</f>
        <v/>
      </c>
      <c r="G196" s="253" t="str">
        <f>IF('Devis - Autres'!G195="","",'Devis - Autres'!G195)</f>
        <v/>
      </c>
      <c r="H196" s="253" t="str">
        <f>IF('Devis - Autres'!H195="","",'Devis - Autres'!H195)</f>
        <v/>
      </c>
      <c r="I196" s="94"/>
      <c r="J196" s="254" t="str">
        <f t="shared" si="7"/>
        <v/>
      </c>
      <c r="K196" s="154" t="str">
        <f t="shared" si="8"/>
        <v/>
      </c>
      <c r="L196" s="258" t="str">
        <f t="shared" si="9"/>
        <v/>
      </c>
      <c r="M196" s="259"/>
      <c r="N196" s="126"/>
    </row>
    <row r="197" spans="1:14" ht="20.100000000000001" customHeight="1" x14ac:dyDescent="0.25">
      <c r="A197" s="244">
        <v>191</v>
      </c>
      <c r="B197" s="251" t="str">
        <f>IF('Devis - Autres'!B196="","",'Devis - Autres'!B196)</f>
        <v/>
      </c>
      <c r="C197" s="252" t="str">
        <f>IF('Devis - Autres'!C196="","",'Devis - Autres'!C196)</f>
        <v/>
      </c>
      <c r="D197" s="252" t="str">
        <f>IF('Devis - Autres'!D196="","",'Devis - Autres'!D196)</f>
        <v/>
      </c>
      <c r="E197" s="251" t="str">
        <f>IF('Devis - Autres'!E196="","",'Devis - Autres'!E196)</f>
        <v/>
      </c>
      <c r="F197" s="253" t="str">
        <f>IF('Devis - Autres'!F196="","",'Devis - Autres'!F196)</f>
        <v/>
      </c>
      <c r="G197" s="253" t="str">
        <f>IF('Devis - Autres'!G196="","",'Devis - Autres'!G196)</f>
        <v/>
      </c>
      <c r="H197" s="253" t="str">
        <f>IF('Devis - Autres'!H196="","",'Devis - Autres'!H196)</f>
        <v/>
      </c>
      <c r="I197" s="94"/>
      <c r="J197" s="254" t="str">
        <f t="shared" si="7"/>
        <v/>
      </c>
      <c r="K197" s="154" t="str">
        <f t="shared" si="8"/>
        <v/>
      </c>
      <c r="L197" s="258" t="str">
        <f t="shared" si="9"/>
        <v/>
      </c>
      <c r="M197" s="259"/>
      <c r="N197" s="126"/>
    </row>
    <row r="198" spans="1:14" ht="20.100000000000001" customHeight="1" x14ac:dyDescent="0.25">
      <c r="A198" s="244">
        <v>192</v>
      </c>
      <c r="B198" s="251" t="str">
        <f>IF('Devis - Autres'!B197="","",'Devis - Autres'!B197)</f>
        <v/>
      </c>
      <c r="C198" s="252" t="str">
        <f>IF('Devis - Autres'!C197="","",'Devis - Autres'!C197)</f>
        <v/>
      </c>
      <c r="D198" s="252" t="str">
        <f>IF('Devis - Autres'!D197="","",'Devis - Autres'!D197)</f>
        <v/>
      </c>
      <c r="E198" s="251" t="str">
        <f>IF('Devis - Autres'!E197="","",'Devis - Autres'!E197)</f>
        <v/>
      </c>
      <c r="F198" s="253" t="str">
        <f>IF('Devis - Autres'!F197="","",'Devis - Autres'!F197)</f>
        <v/>
      </c>
      <c r="G198" s="253" t="str">
        <f>IF('Devis - Autres'!G197="","",'Devis - Autres'!G197)</f>
        <v/>
      </c>
      <c r="H198" s="253" t="str">
        <f>IF('Devis - Autres'!H197="","",'Devis - Autres'!H197)</f>
        <v/>
      </c>
      <c r="I198" s="94"/>
      <c r="J198" s="254" t="str">
        <f t="shared" si="7"/>
        <v/>
      </c>
      <c r="K198" s="154" t="str">
        <f t="shared" si="8"/>
        <v/>
      </c>
      <c r="L198" s="258" t="str">
        <f t="shared" si="9"/>
        <v/>
      </c>
      <c r="M198" s="259"/>
      <c r="N198" s="126"/>
    </row>
    <row r="199" spans="1:14" ht="20.100000000000001" customHeight="1" x14ac:dyDescent="0.25">
      <c r="A199" s="244">
        <v>193</v>
      </c>
      <c r="B199" s="251" t="str">
        <f>IF('Devis - Autres'!B198="","",'Devis - Autres'!B198)</f>
        <v/>
      </c>
      <c r="C199" s="252" t="str">
        <f>IF('Devis - Autres'!C198="","",'Devis - Autres'!C198)</f>
        <v/>
      </c>
      <c r="D199" s="252" t="str">
        <f>IF('Devis - Autres'!D198="","",'Devis - Autres'!D198)</f>
        <v/>
      </c>
      <c r="E199" s="251" t="str">
        <f>IF('Devis - Autres'!E198="","",'Devis - Autres'!E198)</f>
        <v/>
      </c>
      <c r="F199" s="253" t="str">
        <f>IF('Devis - Autres'!F198="","",'Devis - Autres'!F198)</f>
        <v/>
      </c>
      <c r="G199" s="253" t="str">
        <f>IF('Devis - Autres'!G198="","",'Devis - Autres'!G198)</f>
        <v/>
      </c>
      <c r="H199" s="253" t="str">
        <f>IF('Devis - Autres'!H198="","",'Devis - Autres'!H198)</f>
        <v/>
      </c>
      <c r="I199" s="94"/>
      <c r="J199" s="254" t="str">
        <f t="shared" si="7"/>
        <v/>
      </c>
      <c r="K199" s="154" t="str">
        <f t="shared" si="8"/>
        <v/>
      </c>
      <c r="L199" s="258" t="str">
        <f t="shared" si="9"/>
        <v/>
      </c>
      <c r="M199" s="259"/>
      <c r="N199" s="126"/>
    </row>
    <row r="200" spans="1:14" ht="20.100000000000001" customHeight="1" x14ac:dyDescent="0.25">
      <c r="A200" s="244">
        <v>194</v>
      </c>
      <c r="B200" s="251" t="str">
        <f>IF('Devis - Autres'!B199="","",'Devis - Autres'!B199)</f>
        <v/>
      </c>
      <c r="C200" s="252" t="str">
        <f>IF('Devis - Autres'!C199="","",'Devis - Autres'!C199)</f>
        <v/>
      </c>
      <c r="D200" s="252" t="str">
        <f>IF('Devis - Autres'!D199="","",'Devis - Autres'!D199)</f>
        <v/>
      </c>
      <c r="E200" s="251" t="str">
        <f>IF('Devis - Autres'!E199="","",'Devis - Autres'!E199)</f>
        <v/>
      </c>
      <c r="F200" s="253" t="str">
        <f>IF('Devis - Autres'!F199="","",'Devis - Autres'!F199)</f>
        <v/>
      </c>
      <c r="G200" s="253" t="str">
        <f>IF('Devis - Autres'!G199="","",'Devis - Autres'!G199)</f>
        <v/>
      </c>
      <c r="H200" s="253" t="str">
        <f>IF('Devis - Autres'!H199="","",'Devis - Autres'!H199)</f>
        <v/>
      </c>
      <c r="I200" s="94"/>
      <c r="J200" s="254" t="str">
        <f t="shared" ref="J200:J263" si="10">IF($I200="","",IF($I200&gt;MAX($F200:$H200),"Le montant éligible ne peut etre supérieur au montant présenté",""))</f>
        <v/>
      </c>
      <c r="K200" s="154" t="str">
        <f t="shared" ref="K200:K263" si="11">IF(I200="","",MIN(F200,G200,H200)*1.15)</f>
        <v/>
      </c>
      <c r="L200" s="258" t="str">
        <f t="shared" ref="L200:L263" si="12">IF(K200="","",MIN(I200,K200))</f>
        <v/>
      </c>
      <c r="M200" s="259"/>
      <c r="N200" s="126"/>
    </row>
    <row r="201" spans="1:14" ht="20.100000000000001" customHeight="1" x14ac:dyDescent="0.25">
      <c r="A201" s="244">
        <v>195</v>
      </c>
      <c r="B201" s="251" t="str">
        <f>IF('Devis - Autres'!B200="","",'Devis - Autres'!B200)</f>
        <v/>
      </c>
      <c r="C201" s="252" t="str">
        <f>IF('Devis - Autres'!C200="","",'Devis - Autres'!C200)</f>
        <v/>
      </c>
      <c r="D201" s="252" t="str">
        <f>IF('Devis - Autres'!D200="","",'Devis - Autres'!D200)</f>
        <v/>
      </c>
      <c r="E201" s="251" t="str">
        <f>IF('Devis - Autres'!E200="","",'Devis - Autres'!E200)</f>
        <v/>
      </c>
      <c r="F201" s="253" t="str">
        <f>IF('Devis - Autres'!F200="","",'Devis - Autres'!F200)</f>
        <v/>
      </c>
      <c r="G201" s="253" t="str">
        <f>IF('Devis - Autres'!G200="","",'Devis - Autres'!G200)</f>
        <v/>
      </c>
      <c r="H201" s="253" t="str">
        <f>IF('Devis - Autres'!H200="","",'Devis - Autres'!H200)</f>
        <v/>
      </c>
      <c r="I201" s="94"/>
      <c r="J201" s="254" t="str">
        <f t="shared" si="10"/>
        <v/>
      </c>
      <c r="K201" s="154" t="str">
        <f t="shared" si="11"/>
        <v/>
      </c>
      <c r="L201" s="258" t="str">
        <f t="shared" si="12"/>
        <v/>
      </c>
      <c r="M201" s="259"/>
      <c r="N201" s="126"/>
    </row>
    <row r="202" spans="1:14" ht="20.100000000000001" customHeight="1" x14ac:dyDescent="0.25">
      <c r="A202" s="244">
        <v>196</v>
      </c>
      <c r="B202" s="251" t="str">
        <f>IF('Devis - Autres'!B201="","",'Devis - Autres'!B201)</f>
        <v/>
      </c>
      <c r="C202" s="252" t="str">
        <f>IF('Devis - Autres'!C201="","",'Devis - Autres'!C201)</f>
        <v/>
      </c>
      <c r="D202" s="252" t="str">
        <f>IF('Devis - Autres'!D201="","",'Devis - Autres'!D201)</f>
        <v/>
      </c>
      <c r="E202" s="251" t="str">
        <f>IF('Devis - Autres'!E201="","",'Devis - Autres'!E201)</f>
        <v/>
      </c>
      <c r="F202" s="253" t="str">
        <f>IF('Devis - Autres'!F201="","",'Devis - Autres'!F201)</f>
        <v/>
      </c>
      <c r="G202" s="253" t="str">
        <f>IF('Devis - Autres'!G201="","",'Devis - Autres'!G201)</f>
        <v/>
      </c>
      <c r="H202" s="253" t="str">
        <f>IF('Devis - Autres'!H201="","",'Devis - Autres'!H201)</f>
        <v/>
      </c>
      <c r="I202" s="94"/>
      <c r="J202" s="254" t="str">
        <f t="shared" si="10"/>
        <v/>
      </c>
      <c r="K202" s="154" t="str">
        <f t="shared" si="11"/>
        <v/>
      </c>
      <c r="L202" s="258" t="str">
        <f t="shared" si="12"/>
        <v/>
      </c>
      <c r="M202" s="259"/>
      <c r="N202" s="126"/>
    </row>
    <row r="203" spans="1:14" ht="20.100000000000001" customHeight="1" x14ac:dyDescent="0.25">
      <c r="A203" s="244">
        <v>197</v>
      </c>
      <c r="B203" s="251" t="str">
        <f>IF('Devis - Autres'!B202="","",'Devis - Autres'!B202)</f>
        <v/>
      </c>
      <c r="C203" s="252" t="str">
        <f>IF('Devis - Autres'!C202="","",'Devis - Autres'!C202)</f>
        <v/>
      </c>
      <c r="D203" s="252" t="str">
        <f>IF('Devis - Autres'!D202="","",'Devis - Autres'!D202)</f>
        <v/>
      </c>
      <c r="E203" s="251" t="str">
        <f>IF('Devis - Autres'!E202="","",'Devis - Autres'!E202)</f>
        <v/>
      </c>
      <c r="F203" s="253" t="str">
        <f>IF('Devis - Autres'!F202="","",'Devis - Autres'!F202)</f>
        <v/>
      </c>
      <c r="G203" s="253" t="str">
        <f>IF('Devis - Autres'!G202="","",'Devis - Autres'!G202)</f>
        <v/>
      </c>
      <c r="H203" s="253" t="str">
        <f>IF('Devis - Autres'!H202="","",'Devis - Autres'!H202)</f>
        <v/>
      </c>
      <c r="I203" s="94"/>
      <c r="J203" s="254" t="str">
        <f t="shared" si="10"/>
        <v/>
      </c>
      <c r="K203" s="154" t="str">
        <f t="shared" si="11"/>
        <v/>
      </c>
      <c r="L203" s="258" t="str">
        <f t="shared" si="12"/>
        <v/>
      </c>
      <c r="M203" s="259"/>
      <c r="N203" s="126"/>
    </row>
    <row r="204" spans="1:14" ht="20.100000000000001" customHeight="1" x14ac:dyDescent="0.25">
      <c r="A204" s="244">
        <v>198</v>
      </c>
      <c r="B204" s="251" t="str">
        <f>IF('Devis - Autres'!B203="","",'Devis - Autres'!B203)</f>
        <v/>
      </c>
      <c r="C204" s="252" t="str">
        <f>IF('Devis - Autres'!C203="","",'Devis - Autres'!C203)</f>
        <v/>
      </c>
      <c r="D204" s="252" t="str">
        <f>IF('Devis - Autres'!D203="","",'Devis - Autres'!D203)</f>
        <v/>
      </c>
      <c r="E204" s="251" t="str">
        <f>IF('Devis - Autres'!E203="","",'Devis - Autres'!E203)</f>
        <v/>
      </c>
      <c r="F204" s="253" t="str">
        <f>IF('Devis - Autres'!F203="","",'Devis - Autres'!F203)</f>
        <v/>
      </c>
      <c r="G204" s="253" t="str">
        <f>IF('Devis - Autres'!G203="","",'Devis - Autres'!G203)</f>
        <v/>
      </c>
      <c r="H204" s="253" t="str">
        <f>IF('Devis - Autres'!H203="","",'Devis - Autres'!H203)</f>
        <v/>
      </c>
      <c r="I204" s="94"/>
      <c r="J204" s="254" t="str">
        <f t="shared" si="10"/>
        <v/>
      </c>
      <c r="K204" s="154" t="str">
        <f t="shared" si="11"/>
        <v/>
      </c>
      <c r="L204" s="258" t="str">
        <f t="shared" si="12"/>
        <v/>
      </c>
      <c r="M204" s="259"/>
      <c r="N204" s="126"/>
    </row>
    <row r="205" spans="1:14" ht="20.100000000000001" customHeight="1" x14ac:dyDescent="0.25">
      <c r="A205" s="244">
        <v>199</v>
      </c>
      <c r="B205" s="251" t="str">
        <f>IF('Devis - Autres'!B204="","",'Devis - Autres'!B204)</f>
        <v/>
      </c>
      <c r="C205" s="252" t="str">
        <f>IF('Devis - Autres'!C204="","",'Devis - Autres'!C204)</f>
        <v/>
      </c>
      <c r="D205" s="252" t="str">
        <f>IF('Devis - Autres'!D204="","",'Devis - Autres'!D204)</f>
        <v/>
      </c>
      <c r="E205" s="251" t="str">
        <f>IF('Devis - Autres'!E204="","",'Devis - Autres'!E204)</f>
        <v/>
      </c>
      <c r="F205" s="253" t="str">
        <f>IF('Devis - Autres'!F204="","",'Devis - Autres'!F204)</f>
        <v/>
      </c>
      <c r="G205" s="253" t="str">
        <f>IF('Devis - Autres'!G204="","",'Devis - Autres'!G204)</f>
        <v/>
      </c>
      <c r="H205" s="253" t="str">
        <f>IF('Devis - Autres'!H204="","",'Devis - Autres'!H204)</f>
        <v/>
      </c>
      <c r="I205" s="94"/>
      <c r="J205" s="254" t="str">
        <f t="shared" si="10"/>
        <v/>
      </c>
      <c r="K205" s="154" t="str">
        <f t="shared" si="11"/>
        <v/>
      </c>
      <c r="L205" s="258" t="str">
        <f t="shared" si="12"/>
        <v/>
      </c>
      <c r="M205" s="259"/>
      <c r="N205" s="126"/>
    </row>
    <row r="206" spans="1:14" ht="20.100000000000001" customHeight="1" x14ac:dyDescent="0.25">
      <c r="A206" s="244">
        <v>200</v>
      </c>
      <c r="B206" s="251" t="str">
        <f>IF('Devis - Autres'!B205="","",'Devis - Autres'!B205)</f>
        <v/>
      </c>
      <c r="C206" s="252" t="str">
        <f>IF('Devis - Autres'!C205="","",'Devis - Autres'!C205)</f>
        <v/>
      </c>
      <c r="D206" s="252" t="str">
        <f>IF('Devis - Autres'!D205="","",'Devis - Autres'!D205)</f>
        <v/>
      </c>
      <c r="E206" s="251" t="str">
        <f>IF('Devis - Autres'!E205="","",'Devis - Autres'!E205)</f>
        <v/>
      </c>
      <c r="F206" s="253" t="str">
        <f>IF('Devis - Autres'!F205="","",'Devis - Autres'!F205)</f>
        <v/>
      </c>
      <c r="G206" s="253" t="str">
        <f>IF('Devis - Autres'!G205="","",'Devis - Autres'!G205)</f>
        <v/>
      </c>
      <c r="H206" s="253" t="str">
        <f>IF('Devis - Autres'!H205="","",'Devis - Autres'!H205)</f>
        <v/>
      </c>
      <c r="I206" s="94"/>
      <c r="J206" s="254" t="str">
        <f t="shared" si="10"/>
        <v/>
      </c>
      <c r="K206" s="154" t="str">
        <f t="shared" si="11"/>
        <v/>
      </c>
      <c r="L206" s="258" t="str">
        <f t="shared" si="12"/>
        <v/>
      </c>
      <c r="M206" s="259"/>
      <c r="N206" s="126"/>
    </row>
    <row r="207" spans="1:14" ht="20.100000000000001" customHeight="1" x14ac:dyDescent="0.25">
      <c r="A207" s="244">
        <v>201</v>
      </c>
      <c r="B207" s="251" t="str">
        <f>IF('Devis - Autres'!B206="","",'Devis - Autres'!B206)</f>
        <v/>
      </c>
      <c r="C207" s="252" t="str">
        <f>IF('Devis - Autres'!C206="","",'Devis - Autres'!C206)</f>
        <v/>
      </c>
      <c r="D207" s="252" t="str">
        <f>IF('Devis - Autres'!D206="","",'Devis - Autres'!D206)</f>
        <v/>
      </c>
      <c r="E207" s="251" t="str">
        <f>IF('Devis - Autres'!E206="","",'Devis - Autres'!E206)</f>
        <v/>
      </c>
      <c r="F207" s="253" t="str">
        <f>IF('Devis - Autres'!F206="","",'Devis - Autres'!F206)</f>
        <v/>
      </c>
      <c r="G207" s="253" t="str">
        <f>IF('Devis - Autres'!G206="","",'Devis - Autres'!G206)</f>
        <v/>
      </c>
      <c r="H207" s="253" t="str">
        <f>IF('Devis - Autres'!H206="","",'Devis - Autres'!H206)</f>
        <v/>
      </c>
      <c r="I207" s="94"/>
      <c r="J207" s="254" t="str">
        <f t="shared" si="10"/>
        <v/>
      </c>
      <c r="K207" s="154" t="str">
        <f t="shared" si="11"/>
        <v/>
      </c>
      <c r="L207" s="258" t="str">
        <f t="shared" si="12"/>
        <v/>
      </c>
      <c r="M207" s="259"/>
      <c r="N207" s="126"/>
    </row>
    <row r="208" spans="1:14" ht="20.100000000000001" customHeight="1" x14ac:dyDescent="0.25">
      <c r="A208" s="244">
        <v>202</v>
      </c>
      <c r="B208" s="251" t="str">
        <f>IF('Devis - Autres'!B207="","",'Devis - Autres'!B207)</f>
        <v/>
      </c>
      <c r="C208" s="252" t="str">
        <f>IF('Devis - Autres'!C207="","",'Devis - Autres'!C207)</f>
        <v/>
      </c>
      <c r="D208" s="252" t="str">
        <f>IF('Devis - Autres'!D207="","",'Devis - Autres'!D207)</f>
        <v/>
      </c>
      <c r="E208" s="251" t="str">
        <f>IF('Devis - Autres'!E207="","",'Devis - Autres'!E207)</f>
        <v/>
      </c>
      <c r="F208" s="253" t="str">
        <f>IF('Devis - Autres'!F207="","",'Devis - Autres'!F207)</f>
        <v/>
      </c>
      <c r="G208" s="253" t="str">
        <f>IF('Devis - Autres'!G207="","",'Devis - Autres'!G207)</f>
        <v/>
      </c>
      <c r="H208" s="253" t="str">
        <f>IF('Devis - Autres'!H207="","",'Devis - Autres'!H207)</f>
        <v/>
      </c>
      <c r="I208" s="94"/>
      <c r="J208" s="254" t="str">
        <f t="shared" si="10"/>
        <v/>
      </c>
      <c r="K208" s="154" t="str">
        <f t="shared" si="11"/>
        <v/>
      </c>
      <c r="L208" s="258" t="str">
        <f t="shared" si="12"/>
        <v/>
      </c>
      <c r="M208" s="259"/>
      <c r="N208" s="126"/>
    </row>
    <row r="209" spans="1:14" ht="20.100000000000001" customHeight="1" x14ac:dyDescent="0.25">
      <c r="A209" s="244">
        <v>203</v>
      </c>
      <c r="B209" s="251" t="str">
        <f>IF('Devis - Autres'!B208="","",'Devis - Autres'!B208)</f>
        <v/>
      </c>
      <c r="C209" s="252" t="str">
        <f>IF('Devis - Autres'!C208="","",'Devis - Autres'!C208)</f>
        <v/>
      </c>
      <c r="D209" s="252" t="str">
        <f>IF('Devis - Autres'!D208="","",'Devis - Autres'!D208)</f>
        <v/>
      </c>
      <c r="E209" s="251" t="str">
        <f>IF('Devis - Autres'!E208="","",'Devis - Autres'!E208)</f>
        <v/>
      </c>
      <c r="F209" s="253" t="str">
        <f>IF('Devis - Autres'!F208="","",'Devis - Autres'!F208)</f>
        <v/>
      </c>
      <c r="G209" s="253" t="str">
        <f>IF('Devis - Autres'!G208="","",'Devis - Autres'!G208)</f>
        <v/>
      </c>
      <c r="H209" s="253" t="str">
        <f>IF('Devis - Autres'!H208="","",'Devis - Autres'!H208)</f>
        <v/>
      </c>
      <c r="I209" s="94"/>
      <c r="J209" s="254" t="str">
        <f t="shared" si="10"/>
        <v/>
      </c>
      <c r="K209" s="154" t="str">
        <f t="shared" si="11"/>
        <v/>
      </c>
      <c r="L209" s="258" t="str">
        <f t="shared" si="12"/>
        <v/>
      </c>
      <c r="M209" s="259"/>
      <c r="N209" s="126"/>
    </row>
    <row r="210" spans="1:14" ht="20.100000000000001" customHeight="1" x14ac:dyDescent="0.25">
      <c r="A210" s="244">
        <v>204</v>
      </c>
      <c r="B210" s="251" t="str">
        <f>IF('Devis - Autres'!B209="","",'Devis - Autres'!B209)</f>
        <v/>
      </c>
      <c r="C210" s="252" t="str">
        <f>IF('Devis - Autres'!C209="","",'Devis - Autres'!C209)</f>
        <v/>
      </c>
      <c r="D210" s="252" t="str">
        <f>IF('Devis - Autres'!D209="","",'Devis - Autres'!D209)</f>
        <v/>
      </c>
      <c r="E210" s="251" t="str">
        <f>IF('Devis - Autres'!E209="","",'Devis - Autres'!E209)</f>
        <v/>
      </c>
      <c r="F210" s="253" t="str">
        <f>IF('Devis - Autres'!F209="","",'Devis - Autres'!F209)</f>
        <v/>
      </c>
      <c r="G210" s="253" t="str">
        <f>IF('Devis - Autres'!G209="","",'Devis - Autres'!G209)</f>
        <v/>
      </c>
      <c r="H210" s="253" t="str">
        <f>IF('Devis - Autres'!H209="","",'Devis - Autres'!H209)</f>
        <v/>
      </c>
      <c r="I210" s="94"/>
      <c r="J210" s="254" t="str">
        <f t="shared" si="10"/>
        <v/>
      </c>
      <c r="K210" s="154" t="str">
        <f t="shared" si="11"/>
        <v/>
      </c>
      <c r="L210" s="258" t="str">
        <f t="shared" si="12"/>
        <v/>
      </c>
      <c r="M210" s="259"/>
      <c r="N210" s="126"/>
    </row>
    <row r="211" spans="1:14" ht="20.100000000000001" customHeight="1" x14ac:dyDescent="0.25">
      <c r="A211" s="244">
        <v>205</v>
      </c>
      <c r="B211" s="251" t="str">
        <f>IF('Devis - Autres'!B210="","",'Devis - Autres'!B210)</f>
        <v/>
      </c>
      <c r="C211" s="252" t="str">
        <f>IF('Devis - Autres'!C210="","",'Devis - Autres'!C210)</f>
        <v/>
      </c>
      <c r="D211" s="252" t="str">
        <f>IF('Devis - Autres'!D210="","",'Devis - Autres'!D210)</f>
        <v/>
      </c>
      <c r="E211" s="251" t="str">
        <f>IF('Devis - Autres'!E210="","",'Devis - Autres'!E210)</f>
        <v/>
      </c>
      <c r="F211" s="253" t="str">
        <f>IF('Devis - Autres'!F210="","",'Devis - Autres'!F210)</f>
        <v/>
      </c>
      <c r="G211" s="253" t="str">
        <f>IF('Devis - Autres'!G210="","",'Devis - Autres'!G210)</f>
        <v/>
      </c>
      <c r="H211" s="253" t="str">
        <f>IF('Devis - Autres'!H210="","",'Devis - Autres'!H210)</f>
        <v/>
      </c>
      <c r="I211" s="94"/>
      <c r="J211" s="254" t="str">
        <f t="shared" si="10"/>
        <v/>
      </c>
      <c r="K211" s="154" t="str">
        <f t="shared" si="11"/>
        <v/>
      </c>
      <c r="L211" s="258" t="str">
        <f t="shared" si="12"/>
        <v/>
      </c>
      <c r="M211" s="259"/>
      <c r="N211" s="126"/>
    </row>
    <row r="212" spans="1:14" ht="20.100000000000001" customHeight="1" x14ac:dyDescent="0.25">
      <c r="A212" s="244">
        <v>206</v>
      </c>
      <c r="B212" s="251" t="str">
        <f>IF('Devis - Autres'!B211="","",'Devis - Autres'!B211)</f>
        <v/>
      </c>
      <c r="C212" s="252" t="str">
        <f>IF('Devis - Autres'!C211="","",'Devis - Autres'!C211)</f>
        <v/>
      </c>
      <c r="D212" s="252" t="str">
        <f>IF('Devis - Autres'!D211="","",'Devis - Autres'!D211)</f>
        <v/>
      </c>
      <c r="E212" s="251" t="str">
        <f>IF('Devis - Autres'!E211="","",'Devis - Autres'!E211)</f>
        <v/>
      </c>
      <c r="F212" s="253" t="str">
        <f>IF('Devis - Autres'!F211="","",'Devis - Autres'!F211)</f>
        <v/>
      </c>
      <c r="G212" s="253" t="str">
        <f>IF('Devis - Autres'!G211="","",'Devis - Autres'!G211)</f>
        <v/>
      </c>
      <c r="H212" s="253" t="str">
        <f>IF('Devis - Autres'!H211="","",'Devis - Autres'!H211)</f>
        <v/>
      </c>
      <c r="I212" s="94"/>
      <c r="J212" s="254" t="str">
        <f t="shared" si="10"/>
        <v/>
      </c>
      <c r="K212" s="154" t="str">
        <f t="shared" si="11"/>
        <v/>
      </c>
      <c r="L212" s="258" t="str">
        <f t="shared" si="12"/>
        <v/>
      </c>
      <c r="M212" s="259"/>
      <c r="N212" s="126"/>
    </row>
    <row r="213" spans="1:14" ht="20.100000000000001" customHeight="1" x14ac:dyDescent="0.25">
      <c r="A213" s="244">
        <v>207</v>
      </c>
      <c r="B213" s="251" t="str">
        <f>IF('Devis - Autres'!B212="","",'Devis - Autres'!B212)</f>
        <v/>
      </c>
      <c r="C213" s="252" t="str">
        <f>IF('Devis - Autres'!C212="","",'Devis - Autres'!C212)</f>
        <v/>
      </c>
      <c r="D213" s="252" t="str">
        <f>IF('Devis - Autres'!D212="","",'Devis - Autres'!D212)</f>
        <v/>
      </c>
      <c r="E213" s="251" t="str">
        <f>IF('Devis - Autres'!E212="","",'Devis - Autres'!E212)</f>
        <v/>
      </c>
      <c r="F213" s="253" t="str">
        <f>IF('Devis - Autres'!F212="","",'Devis - Autres'!F212)</f>
        <v/>
      </c>
      <c r="G213" s="253" t="str">
        <f>IF('Devis - Autres'!G212="","",'Devis - Autres'!G212)</f>
        <v/>
      </c>
      <c r="H213" s="253" t="str">
        <f>IF('Devis - Autres'!H212="","",'Devis - Autres'!H212)</f>
        <v/>
      </c>
      <c r="I213" s="94"/>
      <c r="J213" s="254" t="str">
        <f t="shared" si="10"/>
        <v/>
      </c>
      <c r="K213" s="154" t="str">
        <f t="shared" si="11"/>
        <v/>
      </c>
      <c r="L213" s="258" t="str">
        <f t="shared" si="12"/>
        <v/>
      </c>
      <c r="M213" s="259"/>
      <c r="N213" s="126"/>
    </row>
    <row r="214" spans="1:14" ht="20.100000000000001" customHeight="1" x14ac:dyDescent="0.25">
      <c r="A214" s="244">
        <v>208</v>
      </c>
      <c r="B214" s="251" t="str">
        <f>IF('Devis - Autres'!B213="","",'Devis - Autres'!B213)</f>
        <v/>
      </c>
      <c r="C214" s="252" t="str">
        <f>IF('Devis - Autres'!C213="","",'Devis - Autres'!C213)</f>
        <v/>
      </c>
      <c r="D214" s="252" t="str">
        <f>IF('Devis - Autres'!D213="","",'Devis - Autres'!D213)</f>
        <v/>
      </c>
      <c r="E214" s="251" t="str">
        <f>IF('Devis - Autres'!E213="","",'Devis - Autres'!E213)</f>
        <v/>
      </c>
      <c r="F214" s="253" t="str">
        <f>IF('Devis - Autres'!F213="","",'Devis - Autres'!F213)</f>
        <v/>
      </c>
      <c r="G214" s="253" t="str">
        <f>IF('Devis - Autres'!G213="","",'Devis - Autres'!G213)</f>
        <v/>
      </c>
      <c r="H214" s="253" t="str">
        <f>IF('Devis - Autres'!H213="","",'Devis - Autres'!H213)</f>
        <v/>
      </c>
      <c r="I214" s="94"/>
      <c r="J214" s="254" t="str">
        <f t="shared" si="10"/>
        <v/>
      </c>
      <c r="K214" s="154" t="str">
        <f t="shared" si="11"/>
        <v/>
      </c>
      <c r="L214" s="258" t="str">
        <f t="shared" si="12"/>
        <v/>
      </c>
      <c r="M214" s="259"/>
      <c r="N214" s="126"/>
    </row>
    <row r="215" spans="1:14" ht="20.100000000000001" customHeight="1" x14ac:dyDescent="0.25">
      <c r="A215" s="244">
        <v>209</v>
      </c>
      <c r="B215" s="251" t="str">
        <f>IF('Devis - Autres'!B214="","",'Devis - Autres'!B214)</f>
        <v/>
      </c>
      <c r="C215" s="252" t="str">
        <f>IF('Devis - Autres'!C214="","",'Devis - Autres'!C214)</f>
        <v/>
      </c>
      <c r="D215" s="252" t="str">
        <f>IF('Devis - Autres'!D214="","",'Devis - Autres'!D214)</f>
        <v/>
      </c>
      <c r="E215" s="251" t="str">
        <f>IF('Devis - Autres'!E214="","",'Devis - Autres'!E214)</f>
        <v/>
      </c>
      <c r="F215" s="253" t="str">
        <f>IF('Devis - Autres'!F214="","",'Devis - Autres'!F214)</f>
        <v/>
      </c>
      <c r="G215" s="253" t="str">
        <f>IF('Devis - Autres'!G214="","",'Devis - Autres'!G214)</f>
        <v/>
      </c>
      <c r="H215" s="253" t="str">
        <f>IF('Devis - Autres'!H214="","",'Devis - Autres'!H214)</f>
        <v/>
      </c>
      <c r="I215" s="94"/>
      <c r="J215" s="254" t="str">
        <f t="shared" si="10"/>
        <v/>
      </c>
      <c r="K215" s="154" t="str">
        <f t="shared" si="11"/>
        <v/>
      </c>
      <c r="L215" s="258" t="str">
        <f t="shared" si="12"/>
        <v/>
      </c>
      <c r="M215" s="259"/>
      <c r="N215" s="126"/>
    </row>
    <row r="216" spans="1:14" ht="20.100000000000001" customHeight="1" x14ac:dyDescent="0.25">
      <c r="A216" s="244">
        <v>210</v>
      </c>
      <c r="B216" s="251" t="str">
        <f>IF('Devis - Autres'!B215="","",'Devis - Autres'!B215)</f>
        <v/>
      </c>
      <c r="C216" s="252" t="str">
        <f>IF('Devis - Autres'!C215="","",'Devis - Autres'!C215)</f>
        <v/>
      </c>
      <c r="D216" s="252" t="str">
        <f>IF('Devis - Autres'!D215="","",'Devis - Autres'!D215)</f>
        <v/>
      </c>
      <c r="E216" s="251" t="str">
        <f>IF('Devis - Autres'!E215="","",'Devis - Autres'!E215)</f>
        <v/>
      </c>
      <c r="F216" s="253" t="str">
        <f>IF('Devis - Autres'!F215="","",'Devis - Autres'!F215)</f>
        <v/>
      </c>
      <c r="G216" s="253" t="str">
        <f>IF('Devis - Autres'!G215="","",'Devis - Autres'!G215)</f>
        <v/>
      </c>
      <c r="H216" s="253" t="str">
        <f>IF('Devis - Autres'!H215="","",'Devis - Autres'!H215)</f>
        <v/>
      </c>
      <c r="I216" s="94"/>
      <c r="J216" s="254" t="str">
        <f t="shared" si="10"/>
        <v/>
      </c>
      <c r="K216" s="154" t="str">
        <f t="shared" si="11"/>
        <v/>
      </c>
      <c r="L216" s="258" t="str">
        <f t="shared" si="12"/>
        <v/>
      </c>
      <c r="M216" s="259"/>
      <c r="N216" s="126"/>
    </row>
    <row r="217" spans="1:14" ht="20.100000000000001" customHeight="1" x14ac:dyDescent="0.25">
      <c r="A217" s="244">
        <v>211</v>
      </c>
      <c r="B217" s="251" t="str">
        <f>IF('Devis - Autres'!B216="","",'Devis - Autres'!B216)</f>
        <v/>
      </c>
      <c r="C217" s="252" t="str">
        <f>IF('Devis - Autres'!C216="","",'Devis - Autres'!C216)</f>
        <v/>
      </c>
      <c r="D217" s="252" t="str">
        <f>IF('Devis - Autres'!D216="","",'Devis - Autres'!D216)</f>
        <v/>
      </c>
      <c r="E217" s="251" t="str">
        <f>IF('Devis - Autres'!E216="","",'Devis - Autres'!E216)</f>
        <v/>
      </c>
      <c r="F217" s="253" t="str">
        <f>IF('Devis - Autres'!F216="","",'Devis - Autres'!F216)</f>
        <v/>
      </c>
      <c r="G217" s="253" t="str">
        <f>IF('Devis - Autres'!G216="","",'Devis - Autres'!G216)</f>
        <v/>
      </c>
      <c r="H217" s="253" t="str">
        <f>IF('Devis - Autres'!H216="","",'Devis - Autres'!H216)</f>
        <v/>
      </c>
      <c r="I217" s="94"/>
      <c r="J217" s="254" t="str">
        <f t="shared" si="10"/>
        <v/>
      </c>
      <c r="K217" s="154" t="str">
        <f t="shared" si="11"/>
        <v/>
      </c>
      <c r="L217" s="258" t="str">
        <f t="shared" si="12"/>
        <v/>
      </c>
      <c r="M217" s="259"/>
      <c r="N217" s="126"/>
    </row>
    <row r="218" spans="1:14" ht="20.100000000000001" customHeight="1" x14ac:dyDescent="0.25">
      <c r="A218" s="244">
        <v>212</v>
      </c>
      <c r="B218" s="251" t="str">
        <f>IF('Devis - Autres'!B217="","",'Devis - Autres'!B217)</f>
        <v/>
      </c>
      <c r="C218" s="252" t="str">
        <f>IF('Devis - Autres'!C217="","",'Devis - Autres'!C217)</f>
        <v/>
      </c>
      <c r="D218" s="252" t="str">
        <f>IF('Devis - Autres'!D217="","",'Devis - Autres'!D217)</f>
        <v/>
      </c>
      <c r="E218" s="251" t="str">
        <f>IF('Devis - Autres'!E217="","",'Devis - Autres'!E217)</f>
        <v/>
      </c>
      <c r="F218" s="253" t="str">
        <f>IF('Devis - Autres'!F217="","",'Devis - Autres'!F217)</f>
        <v/>
      </c>
      <c r="G218" s="253" t="str">
        <f>IF('Devis - Autres'!G217="","",'Devis - Autres'!G217)</f>
        <v/>
      </c>
      <c r="H218" s="253" t="str">
        <f>IF('Devis - Autres'!H217="","",'Devis - Autres'!H217)</f>
        <v/>
      </c>
      <c r="I218" s="94"/>
      <c r="J218" s="254" t="str">
        <f t="shared" si="10"/>
        <v/>
      </c>
      <c r="K218" s="154" t="str">
        <f t="shared" si="11"/>
        <v/>
      </c>
      <c r="L218" s="258" t="str">
        <f t="shared" si="12"/>
        <v/>
      </c>
      <c r="M218" s="259"/>
      <c r="N218" s="126"/>
    </row>
    <row r="219" spans="1:14" ht="20.100000000000001" customHeight="1" x14ac:dyDescent="0.25">
      <c r="A219" s="244">
        <v>213</v>
      </c>
      <c r="B219" s="251" t="str">
        <f>IF('Devis - Autres'!B218="","",'Devis - Autres'!B218)</f>
        <v/>
      </c>
      <c r="C219" s="252" t="str">
        <f>IF('Devis - Autres'!C218="","",'Devis - Autres'!C218)</f>
        <v/>
      </c>
      <c r="D219" s="252" t="str">
        <f>IF('Devis - Autres'!D218="","",'Devis - Autres'!D218)</f>
        <v/>
      </c>
      <c r="E219" s="251" t="str">
        <f>IF('Devis - Autres'!E218="","",'Devis - Autres'!E218)</f>
        <v/>
      </c>
      <c r="F219" s="253" t="str">
        <f>IF('Devis - Autres'!F218="","",'Devis - Autres'!F218)</f>
        <v/>
      </c>
      <c r="G219" s="253" t="str">
        <f>IF('Devis - Autres'!G218="","",'Devis - Autres'!G218)</f>
        <v/>
      </c>
      <c r="H219" s="253" t="str">
        <f>IF('Devis - Autres'!H218="","",'Devis - Autres'!H218)</f>
        <v/>
      </c>
      <c r="I219" s="94"/>
      <c r="J219" s="254" t="str">
        <f t="shared" si="10"/>
        <v/>
      </c>
      <c r="K219" s="154" t="str">
        <f t="shared" si="11"/>
        <v/>
      </c>
      <c r="L219" s="258" t="str">
        <f t="shared" si="12"/>
        <v/>
      </c>
      <c r="M219" s="259"/>
      <c r="N219" s="126"/>
    </row>
    <row r="220" spans="1:14" ht="20.100000000000001" customHeight="1" x14ac:dyDescent="0.25">
      <c r="A220" s="244">
        <v>214</v>
      </c>
      <c r="B220" s="251" t="str">
        <f>IF('Devis - Autres'!B219="","",'Devis - Autres'!B219)</f>
        <v/>
      </c>
      <c r="C220" s="252" t="str">
        <f>IF('Devis - Autres'!C219="","",'Devis - Autres'!C219)</f>
        <v/>
      </c>
      <c r="D220" s="252" t="str">
        <f>IF('Devis - Autres'!D219="","",'Devis - Autres'!D219)</f>
        <v/>
      </c>
      <c r="E220" s="251" t="str">
        <f>IF('Devis - Autres'!E219="","",'Devis - Autres'!E219)</f>
        <v/>
      </c>
      <c r="F220" s="253" t="str">
        <f>IF('Devis - Autres'!F219="","",'Devis - Autres'!F219)</f>
        <v/>
      </c>
      <c r="G220" s="253" t="str">
        <f>IF('Devis - Autres'!G219="","",'Devis - Autres'!G219)</f>
        <v/>
      </c>
      <c r="H220" s="253" t="str">
        <f>IF('Devis - Autres'!H219="","",'Devis - Autres'!H219)</f>
        <v/>
      </c>
      <c r="I220" s="94"/>
      <c r="J220" s="254" t="str">
        <f t="shared" si="10"/>
        <v/>
      </c>
      <c r="K220" s="154" t="str">
        <f t="shared" si="11"/>
        <v/>
      </c>
      <c r="L220" s="258" t="str">
        <f t="shared" si="12"/>
        <v/>
      </c>
      <c r="M220" s="259"/>
      <c r="N220" s="126"/>
    </row>
    <row r="221" spans="1:14" ht="20.100000000000001" customHeight="1" x14ac:dyDescent="0.25">
      <c r="A221" s="244">
        <v>215</v>
      </c>
      <c r="B221" s="251" t="str">
        <f>IF('Devis - Autres'!B220="","",'Devis - Autres'!B220)</f>
        <v/>
      </c>
      <c r="C221" s="252" t="str">
        <f>IF('Devis - Autres'!C220="","",'Devis - Autres'!C220)</f>
        <v/>
      </c>
      <c r="D221" s="252" t="str">
        <f>IF('Devis - Autres'!D220="","",'Devis - Autres'!D220)</f>
        <v/>
      </c>
      <c r="E221" s="251" t="str">
        <f>IF('Devis - Autres'!E220="","",'Devis - Autres'!E220)</f>
        <v/>
      </c>
      <c r="F221" s="253" t="str">
        <f>IF('Devis - Autres'!F220="","",'Devis - Autres'!F220)</f>
        <v/>
      </c>
      <c r="G221" s="253" t="str">
        <f>IF('Devis - Autres'!G220="","",'Devis - Autres'!G220)</f>
        <v/>
      </c>
      <c r="H221" s="253" t="str">
        <f>IF('Devis - Autres'!H220="","",'Devis - Autres'!H220)</f>
        <v/>
      </c>
      <c r="I221" s="94"/>
      <c r="J221" s="254" t="str">
        <f t="shared" si="10"/>
        <v/>
      </c>
      <c r="K221" s="154" t="str">
        <f t="shared" si="11"/>
        <v/>
      </c>
      <c r="L221" s="258" t="str">
        <f t="shared" si="12"/>
        <v/>
      </c>
      <c r="M221" s="259"/>
      <c r="N221" s="126"/>
    </row>
    <row r="222" spans="1:14" ht="20.100000000000001" customHeight="1" x14ac:dyDescent="0.25">
      <c r="A222" s="244">
        <v>216</v>
      </c>
      <c r="B222" s="251" t="str">
        <f>IF('Devis - Autres'!B221="","",'Devis - Autres'!B221)</f>
        <v/>
      </c>
      <c r="C222" s="252" t="str">
        <f>IF('Devis - Autres'!C221="","",'Devis - Autres'!C221)</f>
        <v/>
      </c>
      <c r="D222" s="252" t="str">
        <f>IF('Devis - Autres'!D221="","",'Devis - Autres'!D221)</f>
        <v/>
      </c>
      <c r="E222" s="251" t="str">
        <f>IF('Devis - Autres'!E221="","",'Devis - Autres'!E221)</f>
        <v/>
      </c>
      <c r="F222" s="253" t="str">
        <f>IF('Devis - Autres'!F221="","",'Devis - Autres'!F221)</f>
        <v/>
      </c>
      <c r="G222" s="253" t="str">
        <f>IF('Devis - Autres'!G221="","",'Devis - Autres'!G221)</f>
        <v/>
      </c>
      <c r="H222" s="253" t="str">
        <f>IF('Devis - Autres'!H221="","",'Devis - Autres'!H221)</f>
        <v/>
      </c>
      <c r="I222" s="94"/>
      <c r="J222" s="254" t="str">
        <f t="shared" si="10"/>
        <v/>
      </c>
      <c r="K222" s="154" t="str">
        <f t="shared" si="11"/>
        <v/>
      </c>
      <c r="L222" s="258" t="str">
        <f t="shared" si="12"/>
        <v/>
      </c>
      <c r="M222" s="259"/>
      <c r="N222" s="126"/>
    </row>
    <row r="223" spans="1:14" ht="20.100000000000001" customHeight="1" x14ac:dyDescent="0.25">
      <c r="A223" s="244">
        <v>217</v>
      </c>
      <c r="B223" s="251" t="str">
        <f>IF('Devis - Autres'!B222="","",'Devis - Autres'!B222)</f>
        <v/>
      </c>
      <c r="C223" s="252" t="str">
        <f>IF('Devis - Autres'!C222="","",'Devis - Autres'!C222)</f>
        <v/>
      </c>
      <c r="D223" s="252" t="str">
        <f>IF('Devis - Autres'!D222="","",'Devis - Autres'!D222)</f>
        <v/>
      </c>
      <c r="E223" s="251" t="str">
        <f>IF('Devis - Autres'!E222="","",'Devis - Autres'!E222)</f>
        <v/>
      </c>
      <c r="F223" s="253" t="str">
        <f>IF('Devis - Autres'!F222="","",'Devis - Autres'!F222)</f>
        <v/>
      </c>
      <c r="G223" s="253" t="str">
        <f>IF('Devis - Autres'!G222="","",'Devis - Autres'!G222)</f>
        <v/>
      </c>
      <c r="H223" s="253" t="str">
        <f>IF('Devis - Autres'!H222="","",'Devis - Autres'!H222)</f>
        <v/>
      </c>
      <c r="I223" s="94"/>
      <c r="J223" s="254" t="str">
        <f t="shared" si="10"/>
        <v/>
      </c>
      <c r="K223" s="154" t="str">
        <f t="shared" si="11"/>
        <v/>
      </c>
      <c r="L223" s="258" t="str">
        <f t="shared" si="12"/>
        <v/>
      </c>
      <c r="M223" s="259"/>
      <c r="N223" s="126"/>
    </row>
    <row r="224" spans="1:14" ht="20.100000000000001" customHeight="1" x14ac:dyDescent="0.25">
      <c r="A224" s="244">
        <v>218</v>
      </c>
      <c r="B224" s="251" t="str">
        <f>IF('Devis - Autres'!B223="","",'Devis - Autres'!B223)</f>
        <v/>
      </c>
      <c r="C224" s="252" t="str">
        <f>IF('Devis - Autres'!C223="","",'Devis - Autres'!C223)</f>
        <v/>
      </c>
      <c r="D224" s="252" t="str">
        <f>IF('Devis - Autres'!D223="","",'Devis - Autres'!D223)</f>
        <v/>
      </c>
      <c r="E224" s="251" t="str">
        <f>IF('Devis - Autres'!E223="","",'Devis - Autres'!E223)</f>
        <v/>
      </c>
      <c r="F224" s="253" t="str">
        <f>IF('Devis - Autres'!F223="","",'Devis - Autres'!F223)</f>
        <v/>
      </c>
      <c r="G224" s="253" t="str">
        <f>IF('Devis - Autres'!G223="","",'Devis - Autres'!G223)</f>
        <v/>
      </c>
      <c r="H224" s="253" t="str">
        <f>IF('Devis - Autres'!H223="","",'Devis - Autres'!H223)</f>
        <v/>
      </c>
      <c r="I224" s="94"/>
      <c r="J224" s="254" t="str">
        <f t="shared" si="10"/>
        <v/>
      </c>
      <c r="K224" s="154" t="str">
        <f t="shared" si="11"/>
        <v/>
      </c>
      <c r="L224" s="258" t="str">
        <f t="shared" si="12"/>
        <v/>
      </c>
      <c r="M224" s="259"/>
      <c r="N224" s="126"/>
    </row>
    <row r="225" spans="1:14" ht="20.100000000000001" customHeight="1" x14ac:dyDescent="0.25">
      <c r="A225" s="244">
        <v>219</v>
      </c>
      <c r="B225" s="251" t="str">
        <f>IF('Devis - Autres'!B224="","",'Devis - Autres'!B224)</f>
        <v/>
      </c>
      <c r="C225" s="252" t="str">
        <f>IF('Devis - Autres'!C224="","",'Devis - Autres'!C224)</f>
        <v/>
      </c>
      <c r="D225" s="252" t="str">
        <f>IF('Devis - Autres'!D224="","",'Devis - Autres'!D224)</f>
        <v/>
      </c>
      <c r="E225" s="251" t="str">
        <f>IF('Devis - Autres'!E224="","",'Devis - Autres'!E224)</f>
        <v/>
      </c>
      <c r="F225" s="253" t="str">
        <f>IF('Devis - Autres'!F224="","",'Devis - Autres'!F224)</f>
        <v/>
      </c>
      <c r="G225" s="253" t="str">
        <f>IF('Devis - Autres'!G224="","",'Devis - Autres'!G224)</f>
        <v/>
      </c>
      <c r="H225" s="253" t="str">
        <f>IF('Devis - Autres'!H224="","",'Devis - Autres'!H224)</f>
        <v/>
      </c>
      <c r="I225" s="94"/>
      <c r="J225" s="254" t="str">
        <f t="shared" si="10"/>
        <v/>
      </c>
      <c r="K225" s="154" t="str">
        <f t="shared" si="11"/>
        <v/>
      </c>
      <c r="L225" s="258" t="str">
        <f t="shared" si="12"/>
        <v/>
      </c>
      <c r="M225" s="259"/>
      <c r="N225" s="126"/>
    </row>
    <row r="226" spans="1:14" ht="20.100000000000001" customHeight="1" x14ac:dyDescent="0.25">
      <c r="A226" s="244">
        <v>220</v>
      </c>
      <c r="B226" s="251" t="str">
        <f>IF('Devis - Autres'!B225="","",'Devis - Autres'!B225)</f>
        <v/>
      </c>
      <c r="C226" s="252" t="str">
        <f>IF('Devis - Autres'!C225="","",'Devis - Autres'!C225)</f>
        <v/>
      </c>
      <c r="D226" s="252" t="str">
        <f>IF('Devis - Autres'!D225="","",'Devis - Autres'!D225)</f>
        <v/>
      </c>
      <c r="E226" s="251" t="str">
        <f>IF('Devis - Autres'!E225="","",'Devis - Autres'!E225)</f>
        <v/>
      </c>
      <c r="F226" s="253" t="str">
        <f>IF('Devis - Autres'!F225="","",'Devis - Autres'!F225)</f>
        <v/>
      </c>
      <c r="G226" s="253" t="str">
        <f>IF('Devis - Autres'!G225="","",'Devis - Autres'!G225)</f>
        <v/>
      </c>
      <c r="H226" s="253" t="str">
        <f>IF('Devis - Autres'!H225="","",'Devis - Autres'!H225)</f>
        <v/>
      </c>
      <c r="I226" s="94"/>
      <c r="J226" s="254" t="str">
        <f t="shared" si="10"/>
        <v/>
      </c>
      <c r="K226" s="154" t="str">
        <f t="shared" si="11"/>
        <v/>
      </c>
      <c r="L226" s="258" t="str">
        <f t="shared" si="12"/>
        <v/>
      </c>
      <c r="M226" s="259"/>
      <c r="N226" s="126"/>
    </row>
    <row r="227" spans="1:14" ht="20.100000000000001" customHeight="1" x14ac:dyDescent="0.25">
      <c r="A227" s="244">
        <v>221</v>
      </c>
      <c r="B227" s="251" t="str">
        <f>IF('Devis - Autres'!B226="","",'Devis - Autres'!B226)</f>
        <v/>
      </c>
      <c r="C227" s="252" t="str">
        <f>IF('Devis - Autres'!C226="","",'Devis - Autres'!C226)</f>
        <v/>
      </c>
      <c r="D227" s="252" t="str">
        <f>IF('Devis - Autres'!D226="","",'Devis - Autres'!D226)</f>
        <v/>
      </c>
      <c r="E227" s="251" t="str">
        <f>IF('Devis - Autres'!E226="","",'Devis - Autres'!E226)</f>
        <v/>
      </c>
      <c r="F227" s="253" t="str">
        <f>IF('Devis - Autres'!F226="","",'Devis - Autres'!F226)</f>
        <v/>
      </c>
      <c r="G227" s="253" t="str">
        <f>IF('Devis - Autres'!G226="","",'Devis - Autres'!G226)</f>
        <v/>
      </c>
      <c r="H227" s="253" t="str">
        <f>IF('Devis - Autres'!H226="","",'Devis - Autres'!H226)</f>
        <v/>
      </c>
      <c r="I227" s="94"/>
      <c r="J227" s="254" t="str">
        <f t="shared" si="10"/>
        <v/>
      </c>
      <c r="K227" s="154" t="str">
        <f t="shared" si="11"/>
        <v/>
      </c>
      <c r="L227" s="258" t="str">
        <f t="shared" si="12"/>
        <v/>
      </c>
      <c r="M227" s="259"/>
      <c r="N227" s="126"/>
    </row>
    <row r="228" spans="1:14" ht="20.100000000000001" customHeight="1" x14ac:dyDescent="0.25">
      <c r="A228" s="244">
        <v>222</v>
      </c>
      <c r="B228" s="251" t="str">
        <f>IF('Devis - Autres'!B227="","",'Devis - Autres'!B227)</f>
        <v/>
      </c>
      <c r="C228" s="252" t="str">
        <f>IF('Devis - Autres'!C227="","",'Devis - Autres'!C227)</f>
        <v/>
      </c>
      <c r="D228" s="252" t="str">
        <f>IF('Devis - Autres'!D227="","",'Devis - Autres'!D227)</f>
        <v/>
      </c>
      <c r="E228" s="251" t="str">
        <f>IF('Devis - Autres'!E227="","",'Devis - Autres'!E227)</f>
        <v/>
      </c>
      <c r="F228" s="253" t="str">
        <f>IF('Devis - Autres'!F227="","",'Devis - Autres'!F227)</f>
        <v/>
      </c>
      <c r="G228" s="253" t="str">
        <f>IF('Devis - Autres'!G227="","",'Devis - Autres'!G227)</f>
        <v/>
      </c>
      <c r="H228" s="253" t="str">
        <f>IF('Devis - Autres'!H227="","",'Devis - Autres'!H227)</f>
        <v/>
      </c>
      <c r="I228" s="94"/>
      <c r="J228" s="254" t="str">
        <f t="shared" si="10"/>
        <v/>
      </c>
      <c r="K228" s="154" t="str">
        <f t="shared" si="11"/>
        <v/>
      </c>
      <c r="L228" s="258" t="str">
        <f t="shared" si="12"/>
        <v/>
      </c>
      <c r="M228" s="259"/>
      <c r="N228" s="126"/>
    </row>
    <row r="229" spans="1:14" ht="20.100000000000001" customHeight="1" x14ac:dyDescent="0.25">
      <c r="A229" s="244">
        <v>223</v>
      </c>
      <c r="B229" s="251" t="str">
        <f>IF('Devis - Autres'!B228="","",'Devis - Autres'!B228)</f>
        <v/>
      </c>
      <c r="C229" s="252" t="str">
        <f>IF('Devis - Autres'!C228="","",'Devis - Autres'!C228)</f>
        <v/>
      </c>
      <c r="D229" s="252" t="str">
        <f>IF('Devis - Autres'!D228="","",'Devis - Autres'!D228)</f>
        <v/>
      </c>
      <c r="E229" s="251" t="str">
        <f>IF('Devis - Autres'!E228="","",'Devis - Autres'!E228)</f>
        <v/>
      </c>
      <c r="F229" s="253" t="str">
        <f>IF('Devis - Autres'!F228="","",'Devis - Autres'!F228)</f>
        <v/>
      </c>
      <c r="G229" s="253" t="str">
        <f>IF('Devis - Autres'!G228="","",'Devis - Autres'!G228)</f>
        <v/>
      </c>
      <c r="H229" s="253" t="str">
        <f>IF('Devis - Autres'!H228="","",'Devis - Autres'!H228)</f>
        <v/>
      </c>
      <c r="I229" s="94"/>
      <c r="J229" s="254" t="str">
        <f t="shared" si="10"/>
        <v/>
      </c>
      <c r="K229" s="154" t="str">
        <f t="shared" si="11"/>
        <v/>
      </c>
      <c r="L229" s="258" t="str">
        <f t="shared" si="12"/>
        <v/>
      </c>
      <c r="M229" s="259"/>
      <c r="N229" s="126"/>
    </row>
    <row r="230" spans="1:14" ht="20.100000000000001" customHeight="1" x14ac:dyDescent="0.25">
      <c r="A230" s="244">
        <v>224</v>
      </c>
      <c r="B230" s="251" t="str">
        <f>IF('Devis - Autres'!B229="","",'Devis - Autres'!B229)</f>
        <v/>
      </c>
      <c r="C230" s="252" t="str">
        <f>IF('Devis - Autres'!C229="","",'Devis - Autres'!C229)</f>
        <v/>
      </c>
      <c r="D230" s="252" t="str">
        <f>IF('Devis - Autres'!D229="","",'Devis - Autres'!D229)</f>
        <v/>
      </c>
      <c r="E230" s="251" t="str">
        <f>IF('Devis - Autres'!E229="","",'Devis - Autres'!E229)</f>
        <v/>
      </c>
      <c r="F230" s="253" t="str">
        <f>IF('Devis - Autres'!F229="","",'Devis - Autres'!F229)</f>
        <v/>
      </c>
      <c r="G230" s="253" t="str">
        <f>IF('Devis - Autres'!G229="","",'Devis - Autres'!G229)</f>
        <v/>
      </c>
      <c r="H230" s="253" t="str">
        <f>IF('Devis - Autres'!H229="","",'Devis - Autres'!H229)</f>
        <v/>
      </c>
      <c r="I230" s="94"/>
      <c r="J230" s="254" t="str">
        <f t="shared" si="10"/>
        <v/>
      </c>
      <c r="K230" s="154" t="str">
        <f t="shared" si="11"/>
        <v/>
      </c>
      <c r="L230" s="258" t="str">
        <f t="shared" si="12"/>
        <v/>
      </c>
      <c r="M230" s="259"/>
      <c r="N230" s="126"/>
    </row>
    <row r="231" spans="1:14" ht="20.100000000000001" customHeight="1" x14ac:dyDescent="0.25">
      <c r="A231" s="244">
        <v>225</v>
      </c>
      <c r="B231" s="251" t="str">
        <f>IF('Devis - Autres'!B230="","",'Devis - Autres'!B230)</f>
        <v/>
      </c>
      <c r="C231" s="252" t="str">
        <f>IF('Devis - Autres'!C230="","",'Devis - Autres'!C230)</f>
        <v/>
      </c>
      <c r="D231" s="252" t="str">
        <f>IF('Devis - Autres'!D230="","",'Devis - Autres'!D230)</f>
        <v/>
      </c>
      <c r="E231" s="251" t="str">
        <f>IF('Devis - Autres'!E230="","",'Devis - Autres'!E230)</f>
        <v/>
      </c>
      <c r="F231" s="253" t="str">
        <f>IF('Devis - Autres'!F230="","",'Devis - Autres'!F230)</f>
        <v/>
      </c>
      <c r="G231" s="253" t="str">
        <f>IF('Devis - Autres'!G230="","",'Devis - Autres'!G230)</f>
        <v/>
      </c>
      <c r="H231" s="253" t="str">
        <f>IF('Devis - Autres'!H230="","",'Devis - Autres'!H230)</f>
        <v/>
      </c>
      <c r="I231" s="94"/>
      <c r="J231" s="254" t="str">
        <f t="shared" si="10"/>
        <v/>
      </c>
      <c r="K231" s="154" t="str">
        <f t="shared" si="11"/>
        <v/>
      </c>
      <c r="L231" s="258" t="str">
        <f t="shared" si="12"/>
        <v/>
      </c>
      <c r="M231" s="259"/>
      <c r="N231" s="126"/>
    </row>
    <row r="232" spans="1:14" ht="20.100000000000001" customHeight="1" x14ac:dyDescent="0.25">
      <c r="A232" s="244">
        <v>226</v>
      </c>
      <c r="B232" s="251" t="str">
        <f>IF('Devis - Autres'!B231="","",'Devis - Autres'!B231)</f>
        <v/>
      </c>
      <c r="C232" s="252" t="str">
        <f>IF('Devis - Autres'!C231="","",'Devis - Autres'!C231)</f>
        <v/>
      </c>
      <c r="D232" s="252" t="str">
        <f>IF('Devis - Autres'!D231="","",'Devis - Autres'!D231)</f>
        <v/>
      </c>
      <c r="E232" s="251" t="str">
        <f>IF('Devis - Autres'!E231="","",'Devis - Autres'!E231)</f>
        <v/>
      </c>
      <c r="F232" s="253" t="str">
        <f>IF('Devis - Autres'!F231="","",'Devis - Autres'!F231)</f>
        <v/>
      </c>
      <c r="G232" s="253" t="str">
        <f>IF('Devis - Autres'!G231="","",'Devis - Autres'!G231)</f>
        <v/>
      </c>
      <c r="H232" s="253" t="str">
        <f>IF('Devis - Autres'!H231="","",'Devis - Autres'!H231)</f>
        <v/>
      </c>
      <c r="I232" s="94"/>
      <c r="J232" s="254" t="str">
        <f t="shared" si="10"/>
        <v/>
      </c>
      <c r="K232" s="154" t="str">
        <f t="shared" si="11"/>
        <v/>
      </c>
      <c r="L232" s="258" t="str">
        <f t="shared" si="12"/>
        <v/>
      </c>
      <c r="M232" s="259"/>
      <c r="N232" s="126"/>
    </row>
    <row r="233" spans="1:14" ht="20.100000000000001" customHeight="1" x14ac:dyDescent="0.25">
      <c r="A233" s="244">
        <v>227</v>
      </c>
      <c r="B233" s="251" t="str">
        <f>IF('Devis - Autres'!B232="","",'Devis - Autres'!B232)</f>
        <v/>
      </c>
      <c r="C233" s="252" t="str">
        <f>IF('Devis - Autres'!C232="","",'Devis - Autres'!C232)</f>
        <v/>
      </c>
      <c r="D233" s="252" t="str">
        <f>IF('Devis - Autres'!D232="","",'Devis - Autres'!D232)</f>
        <v/>
      </c>
      <c r="E233" s="251" t="str">
        <f>IF('Devis - Autres'!E232="","",'Devis - Autres'!E232)</f>
        <v/>
      </c>
      <c r="F233" s="253" t="str">
        <f>IF('Devis - Autres'!F232="","",'Devis - Autres'!F232)</f>
        <v/>
      </c>
      <c r="G233" s="253" t="str">
        <f>IF('Devis - Autres'!G232="","",'Devis - Autres'!G232)</f>
        <v/>
      </c>
      <c r="H233" s="253" t="str">
        <f>IF('Devis - Autres'!H232="","",'Devis - Autres'!H232)</f>
        <v/>
      </c>
      <c r="I233" s="94"/>
      <c r="J233" s="254" t="str">
        <f t="shared" si="10"/>
        <v/>
      </c>
      <c r="K233" s="154" t="str">
        <f t="shared" si="11"/>
        <v/>
      </c>
      <c r="L233" s="258" t="str">
        <f t="shared" si="12"/>
        <v/>
      </c>
      <c r="M233" s="259"/>
      <c r="N233" s="126"/>
    </row>
    <row r="234" spans="1:14" ht="20.100000000000001" customHeight="1" x14ac:dyDescent="0.25">
      <c r="A234" s="244">
        <v>228</v>
      </c>
      <c r="B234" s="251" t="str">
        <f>IF('Devis - Autres'!B233="","",'Devis - Autres'!B233)</f>
        <v/>
      </c>
      <c r="C234" s="252" t="str">
        <f>IF('Devis - Autres'!C233="","",'Devis - Autres'!C233)</f>
        <v/>
      </c>
      <c r="D234" s="252" t="str">
        <f>IF('Devis - Autres'!D233="","",'Devis - Autres'!D233)</f>
        <v/>
      </c>
      <c r="E234" s="251" t="str">
        <f>IF('Devis - Autres'!E233="","",'Devis - Autres'!E233)</f>
        <v/>
      </c>
      <c r="F234" s="253" t="str">
        <f>IF('Devis - Autres'!F233="","",'Devis - Autres'!F233)</f>
        <v/>
      </c>
      <c r="G234" s="253" t="str">
        <f>IF('Devis - Autres'!G233="","",'Devis - Autres'!G233)</f>
        <v/>
      </c>
      <c r="H234" s="253" t="str">
        <f>IF('Devis - Autres'!H233="","",'Devis - Autres'!H233)</f>
        <v/>
      </c>
      <c r="I234" s="94"/>
      <c r="J234" s="254" t="str">
        <f t="shared" si="10"/>
        <v/>
      </c>
      <c r="K234" s="154" t="str">
        <f t="shared" si="11"/>
        <v/>
      </c>
      <c r="L234" s="258" t="str">
        <f t="shared" si="12"/>
        <v/>
      </c>
      <c r="M234" s="259"/>
      <c r="N234" s="126"/>
    </row>
    <row r="235" spans="1:14" ht="20.100000000000001" customHeight="1" x14ac:dyDescent="0.25">
      <c r="A235" s="244">
        <v>229</v>
      </c>
      <c r="B235" s="251" t="str">
        <f>IF('Devis - Autres'!B234="","",'Devis - Autres'!B234)</f>
        <v/>
      </c>
      <c r="C235" s="252" t="str">
        <f>IF('Devis - Autres'!C234="","",'Devis - Autres'!C234)</f>
        <v/>
      </c>
      <c r="D235" s="252" t="str">
        <f>IF('Devis - Autres'!D234="","",'Devis - Autres'!D234)</f>
        <v/>
      </c>
      <c r="E235" s="251" t="str">
        <f>IF('Devis - Autres'!E234="","",'Devis - Autres'!E234)</f>
        <v/>
      </c>
      <c r="F235" s="253" t="str">
        <f>IF('Devis - Autres'!F234="","",'Devis - Autres'!F234)</f>
        <v/>
      </c>
      <c r="G235" s="253" t="str">
        <f>IF('Devis - Autres'!G234="","",'Devis - Autres'!G234)</f>
        <v/>
      </c>
      <c r="H235" s="253" t="str">
        <f>IF('Devis - Autres'!H234="","",'Devis - Autres'!H234)</f>
        <v/>
      </c>
      <c r="I235" s="94"/>
      <c r="J235" s="254" t="str">
        <f t="shared" si="10"/>
        <v/>
      </c>
      <c r="K235" s="154" t="str">
        <f t="shared" si="11"/>
        <v/>
      </c>
      <c r="L235" s="258" t="str">
        <f t="shared" si="12"/>
        <v/>
      </c>
      <c r="M235" s="259"/>
      <c r="N235" s="126"/>
    </row>
    <row r="236" spans="1:14" ht="20.100000000000001" customHeight="1" x14ac:dyDescent="0.25">
      <c r="A236" s="244">
        <v>230</v>
      </c>
      <c r="B236" s="251" t="str">
        <f>IF('Devis - Autres'!B235="","",'Devis - Autres'!B235)</f>
        <v/>
      </c>
      <c r="C236" s="252" t="str">
        <f>IF('Devis - Autres'!C235="","",'Devis - Autres'!C235)</f>
        <v/>
      </c>
      <c r="D236" s="252" t="str">
        <f>IF('Devis - Autres'!D235="","",'Devis - Autres'!D235)</f>
        <v/>
      </c>
      <c r="E236" s="251" t="str">
        <f>IF('Devis - Autres'!E235="","",'Devis - Autres'!E235)</f>
        <v/>
      </c>
      <c r="F236" s="253" t="str">
        <f>IF('Devis - Autres'!F235="","",'Devis - Autres'!F235)</f>
        <v/>
      </c>
      <c r="G236" s="253" t="str">
        <f>IF('Devis - Autres'!G235="","",'Devis - Autres'!G235)</f>
        <v/>
      </c>
      <c r="H236" s="253" t="str">
        <f>IF('Devis - Autres'!H235="","",'Devis - Autres'!H235)</f>
        <v/>
      </c>
      <c r="I236" s="94"/>
      <c r="J236" s="254" t="str">
        <f t="shared" si="10"/>
        <v/>
      </c>
      <c r="K236" s="154" t="str">
        <f t="shared" si="11"/>
        <v/>
      </c>
      <c r="L236" s="258" t="str">
        <f t="shared" si="12"/>
        <v/>
      </c>
      <c r="M236" s="259"/>
      <c r="N236" s="126"/>
    </row>
    <row r="237" spans="1:14" ht="20.100000000000001" customHeight="1" x14ac:dyDescent="0.25">
      <c r="A237" s="244">
        <v>231</v>
      </c>
      <c r="B237" s="251" t="str">
        <f>IF('Devis - Autres'!B236="","",'Devis - Autres'!B236)</f>
        <v/>
      </c>
      <c r="C237" s="252" t="str">
        <f>IF('Devis - Autres'!C236="","",'Devis - Autres'!C236)</f>
        <v/>
      </c>
      <c r="D237" s="252" t="str">
        <f>IF('Devis - Autres'!D236="","",'Devis - Autres'!D236)</f>
        <v/>
      </c>
      <c r="E237" s="251" t="str">
        <f>IF('Devis - Autres'!E236="","",'Devis - Autres'!E236)</f>
        <v/>
      </c>
      <c r="F237" s="253" t="str">
        <f>IF('Devis - Autres'!F236="","",'Devis - Autres'!F236)</f>
        <v/>
      </c>
      <c r="G237" s="253" t="str">
        <f>IF('Devis - Autres'!G236="","",'Devis - Autres'!G236)</f>
        <v/>
      </c>
      <c r="H237" s="253" t="str">
        <f>IF('Devis - Autres'!H236="","",'Devis - Autres'!H236)</f>
        <v/>
      </c>
      <c r="I237" s="94"/>
      <c r="J237" s="254" t="str">
        <f t="shared" si="10"/>
        <v/>
      </c>
      <c r="K237" s="154" t="str">
        <f t="shared" si="11"/>
        <v/>
      </c>
      <c r="L237" s="258" t="str">
        <f t="shared" si="12"/>
        <v/>
      </c>
      <c r="M237" s="259"/>
      <c r="N237" s="126"/>
    </row>
    <row r="238" spans="1:14" ht="20.100000000000001" customHeight="1" x14ac:dyDescent="0.25">
      <c r="A238" s="244">
        <v>232</v>
      </c>
      <c r="B238" s="251" t="str">
        <f>IF('Devis - Autres'!B237="","",'Devis - Autres'!B237)</f>
        <v/>
      </c>
      <c r="C238" s="252" t="str">
        <f>IF('Devis - Autres'!C237="","",'Devis - Autres'!C237)</f>
        <v/>
      </c>
      <c r="D238" s="252" t="str">
        <f>IF('Devis - Autres'!D237="","",'Devis - Autres'!D237)</f>
        <v/>
      </c>
      <c r="E238" s="251" t="str">
        <f>IF('Devis - Autres'!E237="","",'Devis - Autres'!E237)</f>
        <v/>
      </c>
      <c r="F238" s="253" t="str">
        <f>IF('Devis - Autres'!F237="","",'Devis - Autres'!F237)</f>
        <v/>
      </c>
      <c r="G238" s="253" t="str">
        <f>IF('Devis - Autres'!G237="","",'Devis - Autres'!G237)</f>
        <v/>
      </c>
      <c r="H238" s="253" t="str">
        <f>IF('Devis - Autres'!H237="","",'Devis - Autres'!H237)</f>
        <v/>
      </c>
      <c r="I238" s="94"/>
      <c r="J238" s="254" t="str">
        <f t="shared" si="10"/>
        <v/>
      </c>
      <c r="K238" s="154" t="str">
        <f t="shared" si="11"/>
        <v/>
      </c>
      <c r="L238" s="258" t="str">
        <f t="shared" si="12"/>
        <v/>
      </c>
      <c r="M238" s="259"/>
      <c r="N238" s="126"/>
    </row>
    <row r="239" spans="1:14" ht="20.100000000000001" customHeight="1" x14ac:dyDescent="0.25">
      <c r="A239" s="244">
        <v>233</v>
      </c>
      <c r="B239" s="251" t="str">
        <f>IF('Devis - Autres'!B238="","",'Devis - Autres'!B238)</f>
        <v/>
      </c>
      <c r="C239" s="252" t="str">
        <f>IF('Devis - Autres'!C238="","",'Devis - Autres'!C238)</f>
        <v/>
      </c>
      <c r="D239" s="252" t="str">
        <f>IF('Devis - Autres'!D238="","",'Devis - Autres'!D238)</f>
        <v/>
      </c>
      <c r="E239" s="251" t="str">
        <f>IF('Devis - Autres'!E238="","",'Devis - Autres'!E238)</f>
        <v/>
      </c>
      <c r="F239" s="253" t="str">
        <f>IF('Devis - Autres'!F238="","",'Devis - Autres'!F238)</f>
        <v/>
      </c>
      <c r="G239" s="253" t="str">
        <f>IF('Devis - Autres'!G238="","",'Devis - Autres'!G238)</f>
        <v/>
      </c>
      <c r="H239" s="253" t="str">
        <f>IF('Devis - Autres'!H238="","",'Devis - Autres'!H238)</f>
        <v/>
      </c>
      <c r="I239" s="94"/>
      <c r="J239" s="254" t="str">
        <f t="shared" si="10"/>
        <v/>
      </c>
      <c r="K239" s="154" t="str">
        <f t="shared" si="11"/>
        <v/>
      </c>
      <c r="L239" s="258" t="str">
        <f t="shared" si="12"/>
        <v/>
      </c>
      <c r="M239" s="259"/>
      <c r="N239" s="126"/>
    </row>
    <row r="240" spans="1:14" ht="20.100000000000001" customHeight="1" x14ac:dyDescent="0.25">
      <c r="A240" s="244">
        <v>234</v>
      </c>
      <c r="B240" s="251" t="str">
        <f>IF('Devis - Autres'!B239="","",'Devis - Autres'!B239)</f>
        <v/>
      </c>
      <c r="C240" s="252" t="str">
        <f>IF('Devis - Autres'!C239="","",'Devis - Autres'!C239)</f>
        <v/>
      </c>
      <c r="D240" s="252" t="str">
        <f>IF('Devis - Autres'!D239="","",'Devis - Autres'!D239)</f>
        <v/>
      </c>
      <c r="E240" s="251" t="str">
        <f>IF('Devis - Autres'!E239="","",'Devis - Autres'!E239)</f>
        <v/>
      </c>
      <c r="F240" s="253" t="str">
        <f>IF('Devis - Autres'!F239="","",'Devis - Autres'!F239)</f>
        <v/>
      </c>
      <c r="G240" s="253" t="str">
        <f>IF('Devis - Autres'!G239="","",'Devis - Autres'!G239)</f>
        <v/>
      </c>
      <c r="H240" s="253" t="str">
        <f>IF('Devis - Autres'!H239="","",'Devis - Autres'!H239)</f>
        <v/>
      </c>
      <c r="I240" s="94"/>
      <c r="J240" s="254" t="str">
        <f t="shared" si="10"/>
        <v/>
      </c>
      <c r="K240" s="154" t="str">
        <f t="shared" si="11"/>
        <v/>
      </c>
      <c r="L240" s="258" t="str">
        <f t="shared" si="12"/>
        <v/>
      </c>
      <c r="M240" s="259"/>
      <c r="N240" s="126"/>
    </row>
    <row r="241" spans="1:14" ht="20.100000000000001" customHeight="1" x14ac:dyDescent="0.25">
      <c r="A241" s="244">
        <v>235</v>
      </c>
      <c r="B241" s="251" t="str">
        <f>IF('Devis - Autres'!B240="","",'Devis - Autres'!B240)</f>
        <v/>
      </c>
      <c r="C241" s="252" t="str">
        <f>IF('Devis - Autres'!C240="","",'Devis - Autres'!C240)</f>
        <v/>
      </c>
      <c r="D241" s="252" t="str">
        <f>IF('Devis - Autres'!D240="","",'Devis - Autres'!D240)</f>
        <v/>
      </c>
      <c r="E241" s="251" t="str">
        <f>IF('Devis - Autres'!E240="","",'Devis - Autres'!E240)</f>
        <v/>
      </c>
      <c r="F241" s="253" t="str">
        <f>IF('Devis - Autres'!F240="","",'Devis - Autres'!F240)</f>
        <v/>
      </c>
      <c r="G241" s="253" t="str">
        <f>IF('Devis - Autres'!G240="","",'Devis - Autres'!G240)</f>
        <v/>
      </c>
      <c r="H241" s="253" t="str">
        <f>IF('Devis - Autres'!H240="","",'Devis - Autres'!H240)</f>
        <v/>
      </c>
      <c r="I241" s="94"/>
      <c r="J241" s="254" t="str">
        <f t="shared" si="10"/>
        <v/>
      </c>
      <c r="K241" s="154" t="str">
        <f t="shared" si="11"/>
        <v/>
      </c>
      <c r="L241" s="258" t="str">
        <f t="shared" si="12"/>
        <v/>
      </c>
      <c r="M241" s="259"/>
      <c r="N241" s="126"/>
    </row>
    <row r="242" spans="1:14" ht="20.100000000000001" customHeight="1" x14ac:dyDescent="0.25">
      <c r="A242" s="244">
        <v>236</v>
      </c>
      <c r="B242" s="251" t="str">
        <f>IF('Devis - Autres'!B241="","",'Devis - Autres'!B241)</f>
        <v/>
      </c>
      <c r="C242" s="252" t="str">
        <f>IF('Devis - Autres'!C241="","",'Devis - Autres'!C241)</f>
        <v/>
      </c>
      <c r="D242" s="252" t="str">
        <f>IF('Devis - Autres'!D241="","",'Devis - Autres'!D241)</f>
        <v/>
      </c>
      <c r="E242" s="251" t="str">
        <f>IF('Devis - Autres'!E241="","",'Devis - Autres'!E241)</f>
        <v/>
      </c>
      <c r="F242" s="253" t="str">
        <f>IF('Devis - Autres'!F241="","",'Devis - Autres'!F241)</f>
        <v/>
      </c>
      <c r="G242" s="253" t="str">
        <f>IF('Devis - Autres'!G241="","",'Devis - Autres'!G241)</f>
        <v/>
      </c>
      <c r="H242" s="253" t="str">
        <f>IF('Devis - Autres'!H241="","",'Devis - Autres'!H241)</f>
        <v/>
      </c>
      <c r="I242" s="94"/>
      <c r="J242" s="254" t="str">
        <f t="shared" si="10"/>
        <v/>
      </c>
      <c r="K242" s="154" t="str">
        <f t="shared" si="11"/>
        <v/>
      </c>
      <c r="L242" s="258" t="str">
        <f t="shared" si="12"/>
        <v/>
      </c>
      <c r="M242" s="259"/>
      <c r="N242" s="126"/>
    </row>
    <row r="243" spans="1:14" ht="20.100000000000001" customHeight="1" x14ac:dyDescent="0.25">
      <c r="A243" s="244">
        <v>237</v>
      </c>
      <c r="B243" s="251" t="str">
        <f>IF('Devis - Autres'!B242="","",'Devis - Autres'!B242)</f>
        <v/>
      </c>
      <c r="C243" s="252" t="str">
        <f>IF('Devis - Autres'!C242="","",'Devis - Autres'!C242)</f>
        <v/>
      </c>
      <c r="D243" s="252" t="str">
        <f>IF('Devis - Autres'!D242="","",'Devis - Autres'!D242)</f>
        <v/>
      </c>
      <c r="E243" s="251" t="str">
        <f>IF('Devis - Autres'!E242="","",'Devis - Autres'!E242)</f>
        <v/>
      </c>
      <c r="F243" s="253" t="str">
        <f>IF('Devis - Autres'!F242="","",'Devis - Autres'!F242)</f>
        <v/>
      </c>
      <c r="G243" s="253" t="str">
        <f>IF('Devis - Autres'!G242="","",'Devis - Autres'!G242)</f>
        <v/>
      </c>
      <c r="H243" s="253" t="str">
        <f>IF('Devis - Autres'!H242="","",'Devis - Autres'!H242)</f>
        <v/>
      </c>
      <c r="I243" s="94"/>
      <c r="J243" s="254" t="str">
        <f t="shared" si="10"/>
        <v/>
      </c>
      <c r="K243" s="154" t="str">
        <f t="shared" si="11"/>
        <v/>
      </c>
      <c r="L243" s="258" t="str">
        <f t="shared" si="12"/>
        <v/>
      </c>
      <c r="M243" s="259"/>
      <c r="N243" s="126"/>
    </row>
    <row r="244" spans="1:14" ht="20.100000000000001" customHeight="1" x14ac:dyDescent="0.25">
      <c r="A244" s="244">
        <v>238</v>
      </c>
      <c r="B244" s="251" t="str">
        <f>IF('Devis - Autres'!B243="","",'Devis - Autres'!B243)</f>
        <v/>
      </c>
      <c r="C244" s="252" t="str">
        <f>IF('Devis - Autres'!C243="","",'Devis - Autres'!C243)</f>
        <v/>
      </c>
      <c r="D244" s="252" t="str">
        <f>IF('Devis - Autres'!D243="","",'Devis - Autres'!D243)</f>
        <v/>
      </c>
      <c r="E244" s="251" t="str">
        <f>IF('Devis - Autres'!E243="","",'Devis - Autres'!E243)</f>
        <v/>
      </c>
      <c r="F244" s="253" t="str">
        <f>IF('Devis - Autres'!F243="","",'Devis - Autres'!F243)</f>
        <v/>
      </c>
      <c r="G244" s="253" t="str">
        <f>IF('Devis - Autres'!G243="","",'Devis - Autres'!G243)</f>
        <v/>
      </c>
      <c r="H244" s="253" t="str">
        <f>IF('Devis - Autres'!H243="","",'Devis - Autres'!H243)</f>
        <v/>
      </c>
      <c r="I244" s="94"/>
      <c r="J244" s="254" t="str">
        <f t="shared" si="10"/>
        <v/>
      </c>
      <c r="K244" s="154" t="str">
        <f t="shared" si="11"/>
        <v/>
      </c>
      <c r="L244" s="258" t="str">
        <f t="shared" si="12"/>
        <v/>
      </c>
      <c r="M244" s="259"/>
      <c r="N244" s="126"/>
    </row>
    <row r="245" spans="1:14" ht="20.100000000000001" customHeight="1" x14ac:dyDescent="0.25">
      <c r="A245" s="244">
        <v>239</v>
      </c>
      <c r="B245" s="251" t="str">
        <f>IF('Devis - Autres'!B244="","",'Devis - Autres'!B244)</f>
        <v/>
      </c>
      <c r="C245" s="252" t="str">
        <f>IF('Devis - Autres'!C244="","",'Devis - Autres'!C244)</f>
        <v/>
      </c>
      <c r="D245" s="252" t="str">
        <f>IF('Devis - Autres'!D244="","",'Devis - Autres'!D244)</f>
        <v/>
      </c>
      <c r="E245" s="251" t="str">
        <f>IF('Devis - Autres'!E244="","",'Devis - Autres'!E244)</f>
        <v/>
      </c>
      <c r="F245" s="253" t="str">
        <f>IF('Devis - Autres'!F244="","",'Devis - Autres'!F244)</f>
        <v/>
      </c>
      <c r="G245" s="253" t="str">
        <f>IF('Devis - Autres'!G244="","",'Devis - Autres'!G244)</f>
        <v/>
      </c>
      <c r="H245" s="253" t="str">
        <f>IF('Devis - Autres'!H244="","",'Devis - Autres'!H244)</f>
        <v/>
      </c>
      <c r="I245" s="94"/>
      <c r="J245" s="254" t="str">
        <f t="shared" si="10"/>
        <v/>
      </c>
      <c r="K245" s="154" t="str">
        <f t="shared" si="11"/>
        <v/>
      </c>
      <c r="L245" s="258" t="str">
        <f t="shared" si="12"/>
        <v/>
      </c>
      <c r="M245" s="259"/>
      <c r="N245" s="126"/>
    </row>
    <row r="246" spans="1:14" ht="20.100000000000001" customHeight="1" x14ac:dyDescent="0.25">
      <c r="A246" s="244">
        <v>240</v>
      </c>
      <c r="B246" s="251" t="str">
        <f>IF('Devis - Autres'!B245="","",'Devis - Autres'!B245)</f>
        <v/>
      </c>
      <c r="C246" s="252" t="str">
        <f>IF('Devis - Autres'!C245="","",'Devis - Autres'!C245)</f>
        <v/>
      </c>
      <c r="D246" s="252" t="str">
        <f>IF('Devis - Autres'!D245="","",'Devis - Autres'!D245)</f>
        <v/>
      </c>
      <c r="E246" s="251" t="str">
        <f>IF('Devis - Autres'!E245="","",'Devis - Autres'!E245)</f>
        <v/>
      </c>
      <c r="F246" s="253" t="str">
        <f>IF('Devis - Autres'!F245="","",'Devis - Autres'!F245)</f>
        <v/>
      </c>
      <c r="G246" s="253" t="str">
        <f>IF('Devis - Autres'!G245="","",'Devis - Autres'!G245)</f>
        <v/>
      </c>
      <c r="H246" s="253" t="str">
        <f>IF('Devis - Autres'!H245="","",'Devis - Autres'!H245)</f>
        <v/>
      </c>
      <c r="I246" s="94"/>
      <c r="J246" s="254" t="str">
        <f t="shared" si="10"/>
        <v/>
      </c>
      <c r="K246" s="154" t="str">
        <f t="shared" si="11"/>
        <v/>
      </c>
      <c r="L246" s="258" t="str">
        <f t="shared" si="12"/>
        <v/>
      </c>
      <c r="M246" s="259"/>
      <c r="N246" s="126"/>
    </row>
    <row r="247" spans="1:14" ht="20.100000000000001" customHeight="1" x14ac:dyDescent="0.25">
      <c r="A247" s="244">
        <v>241</v>
      </c>
      <c r="B247" s="251" t="str">
        <f>IF('Devis - Autres'!B246="","",'Devis - Autres'!B246)</f>
        <v/>
      </c>
      <c r="C247" s="252" t="str">
        <f>IF('Devis - Autres'!C246="","",'Devis - Autres'!C246)</f>
        <v/>
      </c>
      <c r="D247" s="252" t="str">
        <f>IF('Devis - Autres'!D246="","",'Devis - Autres'!D246)</f>
        <v/>
      </c>
      <c r="E247" s="251" t="str">
        <f>IF('Devis - Autres'!E246="","",'Devis - Autres'!E246)</f>
        <v/>
      </c>
      <c r="F247" s="253" t="str">
        <f>IF('Devis - Autres'!F246="","",'Devis - Autres'!F246)</f>
        <v/>
      </c>
      <c r="G247" s="253" t="str">
        <f>IF('Devis - Autres'!G246="","",'Devis - Autres'!G246)</f>
        <v/>
      </c>
      <c r="H247" s="253" t="str">
        <f>IF('Devis - Autres'!H246="","",'Devis - Autres'!H246)</f>
        <v/>
      </c>
      <c r="I247" s="94"/>
      <c r="J247" s="254" t="str">
        <f t="shared" si="10"/>
        <v/>
      </c>
      <c r="K247" s="154" t="str">
        <f t="shared" si="11"/>
        <v/>
      </c>
      <c r="L247" s="258" t="str">
        <f t="shared" si="12"/>
        <v/>
      </c>
      <c r="M247" s="259"/>
      <c r="N247" s="126"/>
    </row>
    <row r="248" spans="1:14" ht="20.100000000000001" customHeight="1" x14ac:dyDescent="0.25">
      <c r="A248" s="244">
        <v>242</v>
      </c>
      <c r="B248" s="251" t="str">
        <f>IF('Devis - Autres'!B247="","",'Devis - Autres'!B247)</f>
        <v/>
      </c>
      <c r="C248" s="252" t="str">
        <f>IF('Devis - Autres'!C247="","",'Devis - Autres'!C247)</f>
        <v/>
      </c>
      <c r="D248" s="252" t="str">
        <f>IF('Devis - Autres'!D247="","",'Devis - Autres'!D247)</f>
        <v/>
      </c>
      <c r="E248" s="251" t="str">
        <f>IF('Devis - Autres'!E247="","",'Devis - Autres'!E247)</f>
        <v/>
      </c>
      <c r="F248" s="253" t="str">
        <f>IF('Devis - Autres'!F247="","",'Devis - Autres'!F247)</f>
        <v/>
      </c>
      <c r="G248" s="253" t="str">
        <f>IF('Devis - Autres'!G247="","",'Devis - Autres'!G247)</f>
        <v/>
      </c>
      <c r="H248" s="253" t="str">
        <f>IF('Devis - Autres'!H247="","",'Devis - Autres'!H247)</f>
        <v/>
      </c>
      <c r="I248" s="94"/>
      <c r="J248" s="254" t="str">
        <f t="shared" si="10"/>
        <v/>
      </c>
      <c r="K248" s="154" t="str">
        <f t="shared" si="11"/>
        <v/>
      </c>
      <c r="L248" s="258" t="str">
        <f t="shared" si="12"/>
        <v/>
      </c>
      <c r="M248" s="259"/>
      <c r="N248" s="126"/>
    </row>
    <row r="249" spans="1:14" ht="20.100000000000001" customHeight="1" x14ac:dyDescent="0.25">
      <c r="A249" s="244">
        <v>243</v>
      </c>
      <c r="B249" s="251" t="str">
        <f>IF('Devis - Autres'!B248="","",'Devis - Autres'!B248)</f>
        <v/>
      </c>
      <c r="C249" s="252" t="str">
        <f>IF('Devis - Autres'!C248="","",'Devis - Autres'!C248)</f>
        <v/>
      </c>
      <c r="D249" s="252" t="str">
        <f>IF('Devis - Autres'!D248="","",'Devis - Autres'!D248)</f>
        <v/>
      </c>
      <c r="E249" s="251" t="str">
        <f>IF('Devis - Autres'!E248="","",'Devis - Autres'!E248)</f>
        <v/>
      </c>
      <c r="F249" s="253" t="str">
        <f>IF('Devis - Autres'!F248="","",'Devis - Autres'!F248)</f>
        <v/>
      </c>
      <c r="G249" s="253" t="str">
        <f>IF('Devis - Autres'!G248="","",'Devis - Autres'!G248)</f>
        <v/>
      </c>
      <c r="H249" s="253" t="str">
        <f>IF('Devis - Autres'!H248="","",'Devis - Autres'!H248)</f>
        <v/>
      </c>
      <c r="I249" s="94"/>
      <c r="J249" s="254" t="str">
        <f t="shared" si="10"/>
        <v/>
      </c>
      <c r="K249" s="154" t="str">
        <f t="shared" si="11"/>
        <v/>
      </c>
      <c r="L249" s="258" t="str">
        <f t="shared" si="12"/>
        <v/>
      </c>
      <c r="M249" s="259"/>
      <c r="N249" s="126"/>
    </row>
    <row r="250" spans="1:14" ht="20.100000000000001" customHeight="1" x14ac:dyDescent="0.25">
      <c r="A250" s="244">
        <v>244</v>
      </c>
      <c r="B250" s="251" t="str">
        <f>IF('Devis - Autres'!B249="","",'Devis - Autres'!B249)</f>
        <v/>
      </c>
      <c r="C250" s="252" t="str">
        <f>IF('Devis - Autres'!C249="","",'Devis - Autres'!C249)</f>
        <v/>
      </c>
      <c r="D250" s="252" t="str">
        <f>IF('Devis - Autres'!D249="","",'Devis - Autres'!D249)</f>
        <v/>
      </c>
      <c r="E250" s="251" t="str">
        <f>IF('Devis - Autres'!E249="","",'Devis - Autres'!E249)</f>
        <v/>
      </c>
      <c r="F250" s="253" t="str">
        <f>IF('Devis - Autres'!F249="","",'Devis - Autres'!F249)</f>
        <v/>
      </c>
      <c r="G250" s="253" t="str">
        <f>IF('Devis - Autres'!G249="","",'Devis - Autres'!G249)</f>
        <v/>
      </c>
      <c r="H250" s="253" t="str">
        <f>IF('Devis - Autres'!H249="","",'Devis - Autres'!H249)</f>
        <v/>
      </c>
      <c r="I250" s="94"/>
      <c r="J250" s="254" t="str">
        <f t="shared" si="10"/>
        <v/>
      </c>
      <c r="K250" s="154" t="str">
        <f t="shared" si="11"/>
        <v/>
      </c>
      <c r="L250" s="258" t="str">
        <f t="shared" si="12"/>
        <v/>
      </c>
      <c r="M250" s="259"/>
      <c r="N250" s="126"/>
    </row>
    <row r="251" spans="1:14" ht="20.100000000000001" customHeight="1" x14ac:dyDescent="0.25">
      <c r="A251" s="244">
        <v>245</v>
      </c>
      <c r="B251" s="251" t="str">
        <f>IF('Devis - Autres'!B250="","",'Devis - Autres'!B250)</f>
        <v/>
      </c>
      <c r="C251" s="252" t="str">
        <f>IF('Devis - Autres'!C250="","",'Devis - Autres'!C250)</f>
        <v/>
      </c>
      <c r="D251" s="252" t="str">
        <f>IF('Devis - Autres'!D250="","",'Devis - Autres'!D250)</f>
        <v/>
      </c>
      <c r="E251" s="251" t="str">
        <f>IF('Devis - Autres'!E250="","",'Devis - Autres'!E250)</f>
        <v/>
      </c>
      <c r="F251" s="253" t="str">
        <f>IF('Devis - Autres'!F250="","",'Devis - Autres'!F250)</f>
        <v/>
      </c>
      <c r="G251" s="253" t="str">
        <f>IF('Devis - Autres'!G250="","",'Devis - Autres'!G250)</f>
        <v/>
      </c>
      <c r="H251" s="253" t="str">
        <f>IF('Devis - Autres'!H250="","",'Devis - Autres'!H250)</f>
        <v/>
      </c>
      <c r="I251" s="94"/>
      <c r="J251" s="254" t="str">
        <f t="shared" si="10"/>
        <v/>
      </c>
      <c r="K251" s="154" t="str">
        <f t="shared" si="11"/>
        <v/>
      </c>
      <c r="L251" s="258" t="str">
        <f t="shared" si="12"/>
        <v/>
      </c>
      <c r="M251" s="259"/>
      <c r="N251" s="126"/>
    </row>
    <row r="252" spans="1:14" ht="20.100000000000001" customHeight="1" x14ac:dyDescent="0.25">
      <c r="A252" s="244">
        <v>246</v>
      </c>
      <c r="B252" s="251" t="str">
        <f>IF('Devis - Autres'!B251="","",'Devis - Autres'!B251)</f>
        <v/>
      </c>
      <c r="C252" s="252" t="str">
        <f>IF('Devis - Autres'!C251="","",'Devis - Autres'!C251)</f>
        <v/>
      </c>
      <c r="D252" s="252" t="str">
        <f>IF('Devis - Autres'!D251="","",'Devis - Autres'!D251)</f>
        <v/>
      </c>
      <c r="E252" s="251" t="str">
        <f>IF('Devis - Autres'!E251="","",'Devis - Autres'!E251)</f>
        <v/>
      </c>
      <c r="F252" s="253" t="str">
        <f>IF('Devis - Autres'!F251="","",'Devis - Autres'!F251)</f>
        <v/>
      </c>
      <c r="G252" s="253" t="str">
        <f>IF('Devis - Autres'!G251="","",'Devis - Autres'!G251)</f>
        <v/>
      </c>
      <c r="H252" s="253" t="str">
        <f>IF('Devis - Autres'!H251="","",'Devis - Autres'!H251)</f>
        <v/>
      </c>
      <c r="I252" s="94"/>
      <c r="J252" s="254" t="str">
        <f t="shared" si="10"/>
        <v/>
      </c>
      <c r="K252" s="154" t="str">
        <f t="shared" si="11"/>
        <v/>
      </c>
      <c r="L252" s="258" t="str">
        <f t="shared" si="12"/>
        <v/>
      </c>
      <c r="M252" s="259"/>
      <c r="N252" s="126"/>
    </row>
    <row r="253" spans="1:14" ht="20.100000000000001" customHeight="1" x14ac:dyDescent="0.25">
      <c r="A253" s="244">
        <v>247</v>
      </c>
      <c r="B253" s="251" t="str">
        <f>IF('Devis - Autres'!B252="","",'Devis - Autres'!B252)</f>
        <v/>
      </c>
      <c r="C253" s="252" t="str">
        <f>IF('Devis - Autres'!C252="","",'Devis - Autres'!C252)</f>
        <v/>
      </c>
      <c r="D253" s="252" t="str">
        <f>IF('Devis - Autres'!D252="","",'Devis - Autres'!D252)</f>
        <v/>
      </c>
      <c r="E253" s="251" t="str">
        <f>IF('Devis - Autres'!E252="","",'Devis - Autres'!E252)</f>
        <v/>
      </c>
      <c r="F253" s="253" t="str">
        <f>IF('Devis - Autres'!F252="","",'Devis - Autres'!F252)</f>
        <v/>
      </c>
      <c r="G253" s="253" t="str">
        <f>IF('Devis - Autres'!G252="","",'Devis - Autres'!G252)</f>
        <v/>
      </c>
      <c r="H253" s="253" t="str">
        <f>IF('Devis - Autres'!H252="","",'Devis - Autres'!H252)</f>
        <v/>
      </c>
      <c r="I253" s="94"/>
      <c r="J253" s="254" t="str">
        <f t="shared" si="10"/>
        <v/>
      </c>
      <c r="K253" s="154" t="str">
        <f t="shared" si="11"/>
        <v/>
      </c>
      <c r="L253" s="258" t="str">
        <f t="shared" si="12"/>
        <v/>
      </c>
      <c r="M253" s="259"/>
      <c r="N253" s="126"/>
    </row>
    <row r="254" spans="1:14" ht="20.100000000000001" customHeight="1" x14ac:dyDescent="0.25">
      <c r="A254" s="244">
        <v>248</v>
      </c>
      <c r="B254" s="251" t="str">
        <f>IF('Devis - Autres'!B253="","",'Devis - Autres'!B253)</f>
        <v/>
      </c>
      <c r="C254" s="252" t="str">
        <f>IF('Devis - Autres'!C253="","",'Devis - Autres'!C253)</f>
        <v/>
      </c>
      <c r="D254" s="252" t="str">
        <f>IF('Devis - Autres'!D253="","",'Devis - Autres'!D253)</f>
        <v/>
      </c>
      <c r="E254" s="251" t="str">
        <f>IF('Devis - Autres'!E253="","",'Devis - Autres'!E253)</f>
        <v/>
      </c>
      <c r="F254" s="253" t="str">
        <f>IF('Devis - Autres'!F253="","",'Devis - Autres'!F253)</f>
        <v/>
      </c>
      <c r="G254" s="253" t="str">
        <f>IF('Devis - Autres'!G253="","",'Devis - Autres'!G253)</f>
        <v/>
      </c>
      <c r="H254" s="253" t="str">
        <f>IF('Devis - Autres'!H253="","",'Devis - Autres'!H253)</f>
        <v/>
      </c>
      <c r="I254" s="94"/>
      <c r="J254" s="254" t="str">
        <f t="shared" si="10"/>
        <v/>
      </c>
      <c r="K254" s="154" t="str">
        <f t="shared" si="11"/>
        <v/>
      </c>
      <c r="L254" s="258" t="str">
        <f t="shared" si="12"/>
        <v/>
      </c>
      <c r="M254" s="259"/>
      <c r="N254" s="126"/>
    </row>
    <row r="255" spans="1:14" ht="20.100000000000001" customHeight="1" x14ac:dyDescent="0.25">
      <c r="A255" s="244">
        <v>249</v>
      </c>
      <c r="B255" s="251" t="str">
        <f>IF('Devis - Autres'!B254="","",'Devis - Autres'!B254)</f>
        <v/>
      </c>
      <c r="C255" s="252" t="str">
        <f>IF('Devis - Autres'!C254="","",'Devis - Autres'!C254)</f>
        <v/>
      </c>
      <c r="D255" s="252" t="str">
        <f>IF('Devis - Autres'!D254="","",'Devis - Autres'!D254)</f>
        <v/>
      </c>
      <c r="E255" s="251" t="str">
        <f>IF('Devis - Autres'!E254="","",'Devis - Autres'!E254)</f>
        <v/>
      </c>
      <c r="F255" s="253" t="str">
        <f>IF('Devis - Autres'!F254="","",'Devis - Autres'!F254)</f>
        <v/>
      </c>
      <c r="G255" s="253" t="str">
        <f>IF('Devis - Autres'!G254="","",'Devis - Autres'!G254)</f>
        <v/>
      </c>
      <c r="H255" s="253" t="str">
        <f>IF('Devis - Autres'!H254="","",'Devis - Autres'!H254)</f>
        <v/>
      </c>
      <c r="I255" s="94"/>
      <c r="J255" s="254" t="str">
        <f t="shared" si="10"/>
        <v/>
      </c>
      <c r="K255" s="154" t="str">
        <f t="shared" si="11"/>
        <v/>
      </c>
      <c r="L255" s="258" t="str">
        <f t="shared" si="12"/>
        <v/>
      </c>
      <c r="M255" s="259"/>
      <c r="N255" s="126"/>
    </row>
    <row r="256" spans="1:14" ht="20.100000000000001" customHeight="1" x14ac:dyDescent="0.25">
      <c r="A256" s="244">
        <v>250</v>
      </c>
      <c r="B256" s="251" t="str">
        <f>IF('Devis - Autres'!B255="","",'Devis - Autres'!B255)</f>
        <v/>
      </c>
      <c r="C256" s="252" t="str">
        <f>IF('Devis - Autres'!C255="","",'Devis - Autres'!C255)</f>
        <v/>
      </c>
      <c r="D256" s="252" t="str">
        <f>IF('Devis - Autres'!D255="","",'Devis - Autres'!D255)</f>
        <v/>
      </c>
      <c r="E256" s="251" t="str">
        <f>IF('Devis - Autres'!E255="","",'Devis - Autres'!E255)</f>
        <v/>
      </c>
      <c r="F256" s="253" t="str">
        <f>IF('Devis - Autres'!F255="","",'Devis - Autres'!F255)</f>
        <v/>
      </c>
      <c r="G256" s="253" t="str">
        <f>IF('Devis - Autres'!G255="","",'Devis - Autres'!G255)</f>
        <v/>
      </c>
      <c r="H256" s="253" t="str">
        <f>IF('Devis - Autres'!H255="","",'Devis - Autres'!H255)</f>
        <v/>
      </c>
      <c r="I256" s="94"/>
      <c r="J256" s="254" t="str">
        <f t="shared" si="10"/>
        <v/>
      </c>
      <c r="K256" s="154" t="str">
        <f t="shared" si="11"/>
        <v/>
      </c>
      <c r="L256" s="258" t="str">
        <f t="shared" si="12"/>
        <v/>
      </c>
      <c r="M256" s="259"/>
      <c r="N256" s="126"/>
    </row>
    <row r="257" spans="1:14" ht="20.100000000000001" customHeight="1" x14ac:dyDescent="0.25">
      <c r="A257" s="244">
        <v>251</v>
      </c>
      <c r="B257" s="251" t="str">
        <f>IF('Devis - Autres'!B256="","",'Devis - Autres'!B256)</f>
        <v/>
      </c>
      <c r="C257" s="252" t="str">
        <f>IF('Devis - Autres'!C256="","",'Devis - Autres'!C256)</f>
        <v/>
      </c>
      <c r="D257" s="252" t="str">
        <f>IF('Devis - Autres'!D256="","",'Devis - Autres'!D256)</f>
        <v/>
      </c>
      <c r="E257" s="251" t="str">
        <f>IF('Devis - Autres'!E256="","",'Devis - Autres'!E256)</f>
        <v/>
      </c>
      <c r="F257" s="253" t="str">
        <f>IF('Devis - Autres'!F256="","",'Devis - Autres'!F256)</f>
        <v/>
      </c>
      <c r="G257" s="253" t="str">
        <f>IF('Devis - Autres'!G256="","",'Devis - Autres'!G256)</f>
        <v/>
      </c>
      <c r="H257" s="253" t="str">
        <f>IF('Devis - Autres'!H256="","",'Devis - Autres'!H256)</f>
        <v/>
      </c>
      <c r="I257" s="94"/>
      <c r="J257" s="254" t="str">
        <f t="shared" si="10"/>
        <v/>
      </c>
      <c r="K257" s="154" t="str">
        <f t="shared" si="11"/>
        <v/>
      </c>
      <c r="L257" s="258" t="str">
        <f t="shared" si="12"/>
        <v/>
      </c>
      <c r="M257" s="259"/>
      <c r="N257" s="126"/>
    </row>
    <row r="258" spans="1:14" ht="20.100000000000001" customHeight="1" x14ac:dyDescent="0.25">
      <c r="A258" s="244">
        <v>252</v>
      </c>
      <c r="B258" s="251" t="str">
        <f>IF('Devis - Autres'!B257="","",'Devis - Autres'!B257)</f>
        <v/>
      </c>
      <c r="C258" s="252" t="str">
        <f>IF('Devis - Autres'!C257="","",'Devis - Autres'!C257)</f>
        <v/>
      </c>
      <c r="D258" s="252" t="str">
        <f>IF('Devis - Autres'!D257="","",'Devis - Autres'!D257)</f>
        <v/>
      </c>
      <c r="E258" s="251" t="str">
        <f>IF('Devis - Autres'!E257="","",'Devis - Autres'!E257)</f>
        <v/>
      </c>
      <c r="F258" s="253" t="str">
        <f>IF('Devis - Autres'!F257="","",'Devis - Autres'!F257)</f>
        <v/>
      </c>
      <c r="G258" s="253" t="str">
        <f>IF('Devis - Autres'!G257="","",'Devis - Autres'!G257)</f>
        <v/>
      </c>
      <c r="H258" s="253" t="str">
        <f>IF('Devis - Autres'!H257="","",'Devis - Autres'!H257)</f>
        <v/>
      </c>
      <c r="I258" s="94"/>
      <c r="J258" s="254" t="str">
        <f t="shared" si="10"/>
        <v/>
      </c>
      <c r="K258" s="154" t="str">
        <f t="shared" si="11"/>
        <v/>
      </c>
      <c r="L258" s="258" t="str">
        <f t="shared" si="12"/>
        <v/>
      </c>
      <c r="M258" s="259"/>
      <c r="N258" s="126"/>
    </row>
    <row r="259" spans="1:14" ht="20.100000000000001" customHeight="1" x14ac:dyDescent="0.25">
      <c r="A259" s="244">
        <v>253</v>
      </c>
      <c r="B259" s="251" t="str">
        <f>IF('Devis - Autres'!B258="","",'Devis - Autres'!B258)</f>
        <v/>
      </c>
      <c r="C259" s="252" t="str">
        <f>IF('Devis - Autres'!C258="","",'Devis - Autres'!C258)</f>
        <v/>
      </c>
      <c r="D259" s="252" t="str">
        <f>IF('Devis - Autres'!D258="","",'Devis - Autres'!D258)</f>
        <v/>
      </c>
      <c r="E259" s="251" t="str">
        <f>IF('Devis - Autres'!E258="","",'Devis - Autres'!E258)</f>
        <v/>
      </c>
      <c r="F259" s="253" t="str">
        <f>IF('Devis - Autres'!F258="","",'Devis - Autres'!F258)</f>
        <v/>
      </c>
      <c r="G259" s="253" t="str">
        <f>IF('Devis - Autres'!G258="","",'Devis - Autres'!G258)</f>
        <v/>
      </c>
      <c r="H259" s="253" t="str">
        <f>IF('Devis - Autres'!H258="","",'Devis - Autres'!H258)</f>
        <v/>
      </c>
      <c r="I259" s="94"/>
      <c r="J259" s="254" t="str">
        <f t="shared" si="10"/>
        <v/>
      </c>
      <c r="K259" s="154" t="str">
        <f t="shared" si="11"/>
        <v/>
      </c>
      <c r="L259" s="258" t="str">
        <f t="shared" si="12"/>
        <v/>
      </c>
      <c r="M259" s="259"/>
      <c r="N259" s="126"/>
    </row>
    <row r="260" spans="1:14" ht="20.100000000000001" customHeight="1" x14ac:dyDescent="0.25">
      <c r="A260" s="244">
        <v>254</v>
      </c>
      <c r="B260" s="251" t="str">
        <f>IF('Devis - Autres'!B259="","",'Devis - Autres'!B259)</f>
        <v/>
      </c>
      <c r="C260" s="252" t="str">
        <f>IF('Devis - Autres'!C259="","",'Devis - Autres'!C259)</f>
        <v/>
      </c>
      <c r="D260" s="252" t="str">
        <f>IF('Devis - Autres'!D259="","",'Devis - Autres'!D259)</f>
        <v/>
      </c>
      <c r="E260" s="251" t="str">
        <f>IF('Devis - Autres'!E259="","",'Devis - Autres'!E259)</f>
        <v/>
      </c>
      <c r="F260" s="253" t="str">
        <f>IF('Devis - Autres'!F259="","",'Devis - Autres'!F259)</f>
        <v/>
      </c>
      <c r="G260" s="253" t="str">
        <f>IF('Devis - Autres'!G259="","",'Devis - Autres'!G259)</f>
        <v/>
      </c>
      <c r="H260" s="253" t="str">
        <f>IF('Devis - Autres'!H259="","",'Devis - Autres'!H259)</f>
        <v/>
      </c>
      <c r="I260" s="94"/>
      <c r="J260" s="254" t="str">
        <f t="shared" si="10"/>
        <v/>
      </c>
      <c r="K260" s="154" t="str">
        <f t="shared" si="11"/>
        <v/>
      </c>
      <c r="L260" s="258" t="str">
        <f t="shared" si="12"/>
        <v/>
      </c>
      <c r="M260" s="259"/>
      <c r="N260" s="126"/>
    </row>
    <row r="261" spans="1:14" ht="20.100000000000001" customHeight="1" x14ac:dyDescent="0.25">
      <c r="A261" s="244">
        <v>255</v>
      </c>
      <c r="B261" s="251" t="str">
        <f>IF('Devis - Autres'!B260="","",'Devis - Autres'!B260)</f>
        <v/>
      </c>
      <c r="C261" s="252" t="str">
        <f>IF('Devis - Autres'!C260="","",'Devis - Autres'!C260)</f>
        <v/>
      </c>
      <c r="D261" s="252" t="str">
        <f>IF('Devis - Autres'!D260="","",'Devis - Autres'!D260)</f>
        <v/>
      </c>
      <c r="E261" s="251" t="str">
        <f>IF('Devis - Autres'!E260="","",'Devis - Autres'!E260)</f>
        <v/>
      </c>
      <c r="F261" s="253" t="str">
        <f>IF('Devis - Autres'!F260="","",'Devis - Autres'!F260)</f>
        <v/>
      </c>
      <c r="G261" s="253" t="str">
        <f>IF('Devis - Autres'!G260="","",'Devis - Autres'!G260)</f>
        <v/>
      </c>
      <c r="H261" s="253" t="str">
        <f>IF('Devis - Autres'!H260="","",'Devis - Autres'!H260)</f>
        <v/>
      </c>
      <c r="I261" s="94"/>
      <c r="J261" s="254" t="str">
        <f t="shared" si="10"/>
        <v/>
      </c>
      <c r="K261" s="154" t="str">
        <f t="shared" si="11"/>
        <v/>
      </c>
      <c r="L261" s="258" t="str">
        <f t="shared" si="12"/>
        <v/>
      </c>
      <c r="M261" s="259"/>
      <c r="N261" s="126"/>
    </row>
    <row r="262" spans="1:14" ht="20.100000000000001" customHeight="1" x14ac:dyDescent="0.25">
      <c r="A262" s="244">
        <v>256</v>
      </c>
      <c r="B262" s="251" t="str">
        <f>IF('Devis - Autres'!B261="","",'Devis - Autres'!B261)</f>
        <v/>
      </c>
      <c r="C262" s="252" t="str">
        <f>IF('Devis - Autres'!C261="","",'Devis - Autres'!C261)</f>
        <v/>
      </c>
      <c r="D262" s="252" t="str">
        <f>IF('Devis - Autres'!D261="","",'Devis - Autres'!D261)</f>
        <v/>
      </c>
      <c r="E262" s="251" t="str">
        <f>IF('Devis - Autres'!E261="","",'Devis - Autres'!E261)</f>
        <v/>
      </c>
      <c r="F262" s="253" t="str">
        <f>IF('Devis - Autres'!F261="","",'Devis - Autres'!F261)</f>
        <v/>
      </c>
      <c r="G262" s="253" t="str">
        <f>IF('Devis - Autres'!G261="","",'Devis - Autres'!G261)</f>
        <v/>
      </c>
      <c r="H262" s="253" t="str">
        <f>IF('Devis - Autres'!H261="","",'Devis - Autres'!H261)</f>
        <v/>
      </c>
      <c r="I262" s="94"/>
      <c r="J262" s="254" t="str">
        <f t="shared" si="10"/>
        <v/>
      </c>
      <c r="K262" s="154" t="str">
        <f t="shared" si="11"/>
        <v/>
      </c>
      <c r="L262" s="258" t="str">
        <f t="shared" si="12"/>
        <v/>
      </c>
      <c r="M262" s="259"/>
      <c r="N262" s="126"/>
    </row>
    <row r="263" spans="1:14" ht="20.100000000000001" customHeight="1" x14ac:dyDescent="0.25">
      <c r="A263" s="244">
        <v>257</v>
      </c>
      <c r="B263" s="251" t="str">
        <f>IF('Devis - Autres'!B262="","",'Devis - Autres'!B262)</f>
        <v/>
      </c>
      <c r="C263" s="252" t="str">
        <f>IF('Devis - Autres'!C262="","",'Devis - Autres'!C262)</f>
        <v/>
      </c>
      <c r="D263" s="252" t="str">
        <f>IF('Devis - Autres'!D262="","",'Devis - Autres'!D262)</f>
        <v/>
      </c>
      <c r="E263" s="251" t="str">
        <f>IF('Devis - Autres'!E262="","",'Devis - Autres'!E262)</f>
        <v/>
      </c>
      <c r="F263" s="253" t="str">
        <f>IF('Devis - Autres'!F262="","",'Devis - Autres'!F262)</f>
        <v/>
      </c>
      <c r="G263" s="253" t="str">
        <f>IF('Devis - Autres'!G262="","",'Devis - Autres'!G262)</f>
        <v/>
      </c>
      <c r="H263" s="253" t="str">
        <f>IF('Devis - Autres'!H262="","",'Devis - Autres'!H262)</f>
        <v/>
      </c>
      <c r="I263" s="94"/>
      <c r="J263" s="254" t="str">
        <f t="shared" si="10"/>
        <v/>
      </c>
      <c r="K263" s="154" t="str">
        <f t="shared" si="11"/>
        <v/>
      </c>
      <c r="L263" s="258" t="str">
        <f t="shared" si="12"/>
        <v/>
      </c>
      <c r="M263" s="259"/>
      <c r="N263" s="126"/>
    </row>
    <row r="264" spans="1:14" ht="20.100000000000001" customHeight="1" x14ac:dyDescent="0.25">
      <c r="A264" s="244">
        <v>258</v>
      </c>
      <c r="B264" s="251" t="str">
        <f>IF('Devis - Autres'!B263="","",'Devis - Autres'!B263)</f>
        <v/>
      </c>
      <c r="C264" s="252" t="str">
        <f>IF('Devis - Autres'!C263="","",'Devis - Autres'!C263)</f>
        <v/>
      </c>
      <c r="D264" s="252" t="str">
        <f>IF('Devis - Autres'!D263="","",'Devis - Autres'!D263)</f>
        <v/>
      </c>
      <c r="E264" s="251" t="str">
        <f>IF('Devis - Autres'!E263="","",'Devis - Autres'!E263)</f>
        <v/>
      </c>
      <c r="F264" s="253" t="str">
        <f>IF('Devis - Autres'!F263="","",'Devis - Autres'!F263)</f>
        <v/>
      </c>
      <c r="G264" s="253" t="str">
        <f>IF('Devis - Autres'!G263="","",'Devis - Autres'!G263)</f>
        <v/>
      </c>
      <c r="H264" s="253" t="str">
        <f>IF('Devis - Autres'!H263="","",'Devis - Autres'!H263)</f>
        <v/>
      </c>
      <c r="I264" s="94"/>
      <c r="J264" s="254" t="str">
        <f t="shared" ref="J264:J327" si="13">IF($I264="","",IF($I264&gt;MAX($F264:$H264),"Le montant éligible ne peut etre supérieur au montant présenté",""))</f>
        <v/>
      </c>
      <c r="K264" s="154" t="str">
        <f t="shared" ref="K264:K327" si="14">IF(I264="","",MIN(F264,G264,H264)*1.15)</f>
        <v/>
      </c>
      <c r="L264" s="258" t="str">
        <f t="shared" ref="L264:L327" si="15">IF(K264="","",MIN(I264,K264))</f>
        <v/>
      </c>
      <c r="M264" s="259"/>
      <c r="N264" s="126"/>
    </row>
    <row r="265" spans="1:14" ht="20.100000000000001" customHeight="1" x14ac:dyDescent="0.25">
      <c r="A265" s="244">
        <v>259</v>
      </c>
      <c r="B265" s="251" t="str">
        <f>IF('Devis - Autres'!B264="","",'Devis - Autres'!B264)</f>
        <v/>
      </c>
      <c r="C265" s="252" t="str">
        <f>IF('Devis - Autres'!C264="","",'Devis - Autres'!C264)</f>
        <v/>
      </c>
      <c r="D265" s="252" t="str">
        <f>IF('Devis - Autres'!D264="","",'Devis - Autres'!D264)</f>
        <v/>
      </c>
      <c r="E265" s="251" t="str">
        <f>IF('Devis - Autres'!E264="","",'Devis - Autres'!E264)</f>
        <v/>
      </c>
      <c r="F265" s="253" t="str">
        <f>IF('Devis - Autres'!F264="","",'Devis - Autres'!F264)</f>
        <v/>
      </c>
      <c r="G265" s="253" t="str">
        <f>IF('Devis - Autres'!G264="","",'Devis - Autres'!G264)</f>
        <v/>
      </c>
      <c r="H265" s="253" t="str">
        <f>IF('Devis - Autres'!H264="","",'Devis - Autres'!H264)</f>
        <v/>
      </c>
      <c r="I265" s="94"/>
      <c r="J265" s="254" t="str">
        <f t="shared" si="13"/>
        <v/>
      </c>
      <c r="K265" s="154" t="str">
        <f t="shared" si="14"/>
        <v/>
      </c>
      <c r="L265" s="258" t="str">
        <f t="shared" si="15"/>
        <v/>
      </c>
      <c r="M265" s="259"/>
      <c r="N265" s="126"/>
    </row>
    <row r="266" spans="1:14" ht="20.100000000000001" customHeight="1" x14ac:dyDescent="0.25">
      <c r="A266" s="244">
        <v>260</v>
      </c>
      <c r="B266" s="251" t="str">
        <f>IF('Devis - Autres'!B265="","",'Devis - Autres'!B265)</f>
        <v/>
      </c>
      <c r="C266" s="252" t="str">
        <f>IF('Devis - Autres'!C265="","",'Devis - Autres'!C265)</f>
        <v/>
      </c>
      <c r="D266" s="252" t="str">
        <f>IF('Devis - Autres'!D265="","",'Devis - Autres'!D265)</f>
        <v/>
      </c>
      <c r="E266" s="251" t="str">
        <f>IF('Devis - Autres'!E265="","",'Devis - Autres'!E265)</f>
        <v/>
      </c>
      <c r="F266" s="253" t="str">
        <f>IF('Devis - Autres'!F265="","",'Devis - Autres'!F265)</f>
        <v/>
      </c>
      <c r="G266" s="253" t="str">
        <f>IF('Devis - Autres'!G265="","",'Devis - Autres'!G265)</f>
        <v/>
      </c>
      <c r="H266" s="253" t="str">
        <f>IF('Devis - Autres'!H265="","",'Devis - Autres'!H265)</f>
        <v/>
      </c>
      <c r="I266" s="94"/>
      <c r="J266" s="254" t="str">
        <f t="shared" si="13"/>
        <v/>
      </c>
      <c r="K266" s="154" t="str">
        <f t="shared" si="14"/>
        <v/>
      </c>
      <c r="L266" s="258" t="str">
        <f t="shared" si="15"/>
        <v/>
      </c>
      <c r="M266" s="259"/>
      <c r="N266" s="126"/>
    </row>
    <row r="267" spans="1:14" ht="20.100000000000001" customHeight="1" x14ac:dyDescent="0.25">
      <c r="A267" s="244">
        <v>261</v>
      </c>
      <c r="B267" s="251" t="str">
        <f>IF('Devis - Autres'!B266="","",'Devis - Autres'!B266)</f>
        <v/>
      </c>
      <c r="C267" s="252" t="str">
        <f>IF('Devis - Autres'!C266="","",'Devis - Autres'!C266)</f>
        <v/>
      </c>
      <c r="D267" s="252" t="str">
        <f>IF('Devis - Autres'!D266="","",'Devis - Autres'!D266)</f>
        <v/>
      </c>
      <c r="E267" s="251" t="str">
        <f>IF('Devis - Autres'!E266="","",'Devis - Autres'!E266)</f>
        <v/>
      </c>
      <c r="F267" s="253" t="str">
        <f>IF('Devis - Autres'!F266="","",'Devis - Autres'!F266)</f>
        <v/>
      </c>
      <c r="G267" s="253" t="str">
        <f>IF('Devis - Autres'!G266="","",'Devis - Autres'!G266)</f>
        <v/>
      </c>
      <c r="H267" s="253" t="str">
        <f>IF('Devis - Autres'!H266="","",'Devis - Autres'!H266)</f>
        <v/>
      </c>
      <c r="I267" s="94"/>
      <c r="J267" s="254" t="str">
        <f t="shared" si="13"/>
        <v/>
      </c>
      <c r="K267" s="154" t="str">
        <f t="shared" si="14"/>
        <v/>
      </c>
      <c r="L267" s="258" t="str">
        <f t="shared" si="15"/>
        <v/>
      </c>
      <c r="M267" s="259"/>
      <c r="N267" s="126"/>
    </row>
    <row r="268" spans="1:14" ht="20.100000000000001" customHeight="1" x14ac:dyDescent="0.25">
      <c r="A268" s="244">
        <v>262</v>
      </c>
      <c r="B268" s="251" t="str">
        <f>IF('Devis - Autres'!B267="","",'Devis - Autres'!B267)</f>
        <v/>
      </c>
      <c r="C268" s="252" t="str">
        <f>IF('Devis - Autres'!C267="","",'Devis - Autres'!C267)</f>
        <v/>
      </c>
      <c r="D268" s="252" t="str">
        <f>IF('Devis - Autres'!D267="","",'Devis - Autres'!D267)</f>
        <v/>
      </c>
      <c r="E268" s="251" t="str">
        <f>IF('Devis - Autres'!E267="","",'Devis - Autres'!E267)</f>
        <v/>
      </c>
      <c r="F268" s="253" t="str">
        <f>IF('Devis - Autres'!F267="","",'Devis - Autres'!F267)</f>
        <v/>
      </c>
      <c r="G268" s="253" t="str">
        <f>IF('Devis - Autres'!G267="","",'Devis - Autres'!G267)</f>
        <v/>
      </c>
      <c r="H268" s="253" t="str">
        <f>IF('Devis - Autres'!H267="","",'Devis - Autres'!H267)</f>
        <v/>
      </c>
      <c r="I268" s="94"/>
      <c r="J268" s="254" t="str">
        <f t="shared" si="13"/>
        <v/>
      </c>
      <c r="K268" s="154" t="str">
        <f t="shared" si="14"/>
        <v/>
      </c>
      <c r="L268" s="258" t="str">
        <f t="shared" si="15"/>
        <v/>
      </c>
      <c r="M268" s="259"/>
      <c r="N268" s="126"/>
    </row>
    <row r="269" spans="1:14" ht="20.100000000000001" customHeight="1" x14ac:dyDescent="0.25">
      <c r="A269" s="244">
        <v>263</v>
      </c>
      <c r="B269" s="251" t="str">
        <f>IF('Devis - Autres'!B268="","",'Devis - Autres'!B268)</f>
        <v/>
      </c>
      <c r="C269" s="252" t="str">
        <f>IF('Devis - Autres'!C268="","",'Devis - Autres'!C268)</f>
        <v/>
      </c>
      <c r="D269" s="252" t="str">
        <f>IF('Devis - Autres'!D268="","",'Devis - Autres'!D268)</f>
        <v/>
      </c>
      <c r="E269" s="251" t="str">
        <f>IF('Devis - Autres'!E268="","",'Devis - Autres'!E268)</f>
        <v/>
      </c>
      <c r="F269" s="253" t="str">
        <f>IF('Devis - Autres'!F268="","",'Devis - Autres'!F268)</f>
        <v/>
      </c>
      <c r="G269" s="253" t="str">
        <f>IF('Devis - Autres'!G268="","",'Devis - Autres'!G268)</f>
        <v/>
      </c>
      <c r="H269" s="253" t="str">
        <f>IF('Devis - Autres'!H268="","",'Devis - Autres'!H268)</f>
        <v/>
      </c>
      <c r="I269" s="94"/>
      <c r="J269" s="254" t="str">
        <f t="shared" si="13"/>
        <v/>
      </c>
      <c r="K269" s="154" t="str">
        <f t="shared" si="14"/>
        <v/>
      </c>
      <c r="L269" s="258" t="str">
        <f t="shared" si="15"/>
        <v/>
      </c>
      <c r="M269" s="259"/>
      <c r="N269" s="126"/>
    </row>
    <row r="270" spans="1:14" ht="20.100000000000001" customHeight="1" x14ac:dyDescent="0.25">
      <c r="A270" s="244">
        <v>264</v>
      </c>
      <c r="B270" s="251" t="str">
        <f>IF('Devis - Autres'!B269="","",'Devis - Autres'!B269)</f>
        <v/>
      </c>
      <c r="C270" s="252" t="str">
        <f>IF('Devis - Autres'!C269="","",'Devis - Autres'!C269)</f>
        <v/>
      </c>
      <c r="D270" s="252" t="str">
        <f>IF('Devis - Autres'!D269="","",'Devis - Autres'!D269)</f>
        <v/>
      </c>
      <c r="E270" s="251" t="str">
        <f>IF('Devis - Autres'!E269="","",'Devis - Autres'!E269)</f>
        <v/>
      </c>
      <c r="F270" s="253" t="str">
        <f>IF('Devis - Autres'!F269="","",'Devis - Autres'!F269)</f>
        <v/>
      </c>
      <c r="G270" s="253" t="str">
        <f>IF('Devis - Autres'!G269="","",'Devis - Autres'!G269)</f>
        <v/>
      </c>
      <c r="H270" s="253" t="str">
        <f>IF('Devis - Autres'!H269="","",'Devis - Autres'!H269)</f>
        <v/>
      </c>
      <c r="I270" s="94"/>
      <c r="J270" s="254" t="str">
        <f t="shared" si="13"/>
        <v/>
      </c>
      <c r="K270" s="154" t="str">
        <f t="shared" si="14"/>
        <v/>
      </c>
      <c r="L270" s="258" t="str">
        <f t="shared" si="15"/>
        <v/>
      </c>
      <c r="M270" s="259"/>
      <c r="N270" s="126"/>
    </row>
    <row r="271" spans="1:14" ht="20.100000000000001" customHeight="1" x14ac:dyDescent="0.25">
      <c r="A271" s="244">
        <v>265</v>
      </c>
      <c r="B271" s="251" t="str">
        <f>IF('Devis - Autres'!B270="","",'Devis - Autres'!B270)</f>
        <v/>
      </c>
      <c r="C271" s="252" t="str">
        <f>IF('Devis - Autres'!C270="","",'Devis - Autres'!C270)</f>
        <v/>
      </c>
      <c r="D271" s="252" t="str">
        <f>IF('Devis - Autres'!D270="","",'Devis - Autres'!D270)</f>
        <v/>
      </c>
      <c r="E271" s="251" t="str">
        <f>IF('Devis - Autres'!E270="","",'Devis - Autres'!E270)</f>
        <v/>
      </c>
      <c r="F271" s="253" t="str">
        <f>IF('Devis - Autres'!F270="","",'Devis - Autres'!F270)</f>
        <v/>
      </c>
      <c r="G271" s="253" t="str">
        <f>IF('Devis - Autres'!G270="","",'Devis - Autres'!G270)</f>
        <v/>
      </c>
      <c r="H271" s="253" t="str">
        <f>IF('Devis - Autres'!H270="","",'Devis - Autres'!H270)</f>
        <v/>
      </c>
      <c r="I271" s="94"/>
      <c r="J271" s="254" t="str">
        <f t="shared" si="13"/>
        <v/>
      </c>
      <c r="K271" s="154" t="str">
        <f t="shared" si="14"/>
        <v/>
      </c>
      <c r="L271" s="258" t="str">
        <f t="shared" si="15"/>
        <v/>
      </c>
      <c r="M271" s="259"/>
      <c r="N271" s="126"/>
    </row>
    <row r="272" spans="1:14" ht="20.100000000000001" customHeight="1" x14ac:dyDescent="0.25">
      <c r="A272" s="244">
        <v>266</v>
      </c>
      <c r="B272" s="251" t="str">
        <f>IF('Devis - Autres'!B271="","",'Devis - Autres'!B271)</f>
        <v/>
      </c>
      <c r="C272" s="252" t="str">
        <f>IF('Devis - Autres'!C271="","",'Devis - Autres'!C271)</f>
        <v/>
      </c>
      <c r="D272" s="252" t="str">
        <f>IF('Devis - Autres'!D271="","",'Devis - Autres'!D271)</f>
        <v/>
      </c>
      <c r="E272" s="251" t="str">
        <f>IF('Devis - Autres'!E271="","",'Devis - Autres'!E271)</f>
        <v/>
      </c>
      <c r="F272" s="253" t="str">
        <f>IF('Devis - Autres'!F271="","",'Devis - Autres'!F271)</f>
        <v/>
      </c>
      <c r="G272" s="253" t="str">
        <f>IF('Devis - Autres'!G271="","",'Devis - Autres'!G271)</f>
        <v/>
      </c>
      <c r="H272" s="253" t="str">
        <f>IF('Devis - Autres'!H271="","",'Devis - Autres'!H271)</f>
        <v/>
      </c>
      <c r="I272" s="94"/>
      <c r="J272" s="254" t="str">
        <f t="shared" si="13"/>
        <v/>
      </c>
      <c r="K272" s="154" t="str">
        <f t="shared" si="14"/>
        <v/>
      </c>
      <c r="L272" s="258" t="str">
        <f t="shared" si="15"/>
        <v/>
      </c>
      <c r="M272" s="259"/>
      <c r="N272" s="126"/>
    </row>
    <row r="273" spans="1:14" ht="20.100000000000001" customHeight="1" x14ac:dyDescent="0.25">
      <c r="A273" s="244">
        <v>267</v>
      </c>
      <c r="B273" s="251" t="str">
        <f>IF('Devis - Autres'!B272="","",'Devis - Autres'!B272)</f>
        <v/>
      </c>
      <c r="C273" s="252" t="str">
        <f>IF('Devis - Autres'!C272="","",'Devis - Autres'!C272)</f>
        <v/>
      </c>
      <c r="D273" s="252" t="str">
        <f>IF('Devis - Autres'!D272="","",'Devis - Autres'!D272)</f>
        <v/>
      </c>
      <c r="E273" s="251" t="str">
        <f>IF('Devis - Autres'!E272="","",'Devis - Autres'!E272)</f>
        <v/>
      </c>
      <c r="F273" s="253" t="str">
        <f>IF('Devis - Autres'!F272="","",'Devis - Autres'!F272)</f>
        <v/>
      </c>
      <c r="G273" s="253" t="str">
        <f>IF('Devis - Autres'!G272="","",'Devis - Autres'!G272)</f>
        <v/>
      </c>
      <c r="H273" s="253" t="str">
        <f>IF('Devis - Autres'!H272="","",'Devis - Autres'!H272)</f>
        <v/>
      </c>
      <c r="I273" s="94"/>
      <c r="J273" s="254" t="str">
        <f t="shared" si="13"/>
        <v/>
      </c>
      <c r="K273" s="154" t="str">
        <f t="shared" si="14"/>
        <v/>
      </c>
      <c r="L273" s="258" t="str">
        <f t="shared" si="15"/>
        <v/>
      </c>
      <c r="M273" s="259"/>
      <c r="N273" s="126"/>
    </row>
    <row r="274" spans="1:14" ht="20.100000000000001" customHeight="1" x14ac:dyDescent="0.25">
      <c r="A274" s="244">
        <v>268</v>
      </c>
      <c r="B274" s="251" t="str">
        <f>IF('Devis - Autres'!B273="","",'Devis - Autres'!B273)</f>
        <v/>
      </c>
      <c r="C274" s="252" t="str">
        <f>IF('Devis - Autres'!C273="","",'Devis - Autres'!C273)</f>
        <v/>
      </c>
      <c r="D274" s="252" t="str">
        <f>IF('Devis - Autres'!D273="","",'Devis - Autres'!D273)</f>
        <v/>
      </c>
      <c r="E274" s="251" t="str">
        <f>IF('Devis - Autres'!E273="","",'Devis - Autres'!E273)</f>
        <v/>
      </c>
      <c r="F274" s="253" t="str">
        <f>IF('Devis - Autres'!F273="","",'Devis - Autres'!F273)</f>
        <v/>
      </c>
      <c r="G274" s="253" t="str">
        <f>IF('Devis - Autres'!G273="","",'Devis - Autres'!G273)</f>
        <v/>
      </c>
      <c r="H274" s="253" t="str">
        <f>IF('Devis - Autres'!H273="","",'Devis - Autres'!H273)</f>
        <v/>
      </c>
      <c r="I274" s="94"/>
      <c r="J274" s="254" t="str">
        <f t="shared" si="13"/>
        <v/>
      </c>
      <c r="K274" s="154" t="str">
        <f t="shared" si="14"/>
        <v/>
      </c>
      <c r="L274" s="258" t="str">
        <f t="shared" si="15"/>
        <v/>
      </c>
      <c r="M274" s="259"/>
      <c r="N274" s="126"/>
    </row>
    <row r="275" spans="1:14" ht="20.100000000000001" customHeight="1" x14ac:dyDescent="0.25">
      <c r="A275" s="244">
        <v>269</v>
      </c>
      <c r="B275" s="251" t="str">
        <f>IF('Devis - Autres'!B274="","",'Devis - Autres'!B274)</f>
        <v/>
      </c>
      <c r="C275" s="252" t="str">
        <f>IF('Devis - Autres'!C274="","",'Devis - Autres'!C274)</f>
        <v/>
      </c>
      <c r="D275" s="252" t="str">
        <f>IF('Devis - Autres'!D274="","",'Devis - Autres'!D274)</f>
        <v/>
      </c>
      <c r="E275" s="251" t="str">
        <f>IF('Devis - Autres'!E274="","",'Devis - Autres'!E274)</f>
        <v/>
      </c>
      <c r="F275" s="253" t="str">
        <f>IF('Devis - Autres'!F274="","",'Devis - Autres'!F274)</f>
        <v/>
      </c>
      <c r="G275" s="253" t="str">
        <f>IF('Devis - Autres'!G274="","",'Devis - Autres'!G274)</f>
        <v/>
      </c>
      <c r="H275" s="253" t="str">
        <f>IF('Devis - Autres'!H274="","",'Devis - Autres'!H274)</f>
        <v/>
      </c>
      <c r="I275" s="94"/>
      <c r="J275" s="254" t="str">
        <f t="shared" si="13"/>
        <v/>
      </c>
      <c r="K275" s="154" t="str">
        <f t="shared" si="14"/>
        <v/>
      </c>
      <c r="L275" s="258" t="str">
        <f t="shared" si="15"/>
        <v/>
      </c>
      <c r="M275" s="259"/>
      <c r="N275" s="126"/>
    </row>
    <row r="276" spans="1:14" ht="20.100000000000001" customHeight="1" x14ac:dyDescent="0.25">
      <c r="A276" s="244">
        <v>270</v>
      </c>
      <c r="B276" s="251" t="str">
        <f>IF('Devis - Autres'!B275="","",'Devis - Autres'!B275)</f>
        <v/>
      </c>
      <c r="C276" s="252" t="str">
        <f>IF('Devis - Autres'!C275="","",'Devis - Autres'!C275)</f>
        <v/>
      </c>
      <c r="D276" s="252" t="str">
        <f>IF('Devis - Autres'!D275="","",'Devis - Autres'!D275)</f>
        <v/>
      </c>
      <c r="E276" s="251" t="str">
        <f>IF('Devis - Autres'!E275="","",'Devis - Autres'!E275)</f>
        <v/>
      </c>
      <c r="F276" s="253" t="str">
        <f>IF('Devis - Autres'!F275="","",'Devis - Autres'!F275)</f>
        <v/>
      </c>
      <c r="G276" s="253" t="str">
        <f>IF('Devis - Autres'!G275="","",'Devis - Autres'!G275)</f>
        <v/>
      </c>
      <c r="H276" s="253" t="str">
        <f>IF('Devis - Autres'!H275="","",'Devis - Autres'!H275)</f>
        <v/>
      </c>
      <c r="I276" s="94"/>
      <c r="J276" s="254" t="str">
        <f t="shared" si="13"/>
        <v/>
      </c>
      <c r="K276" s="154" t="str">
        <f t="shared" si="14"/>
        <v/>
      </c>
      <c r="L276" s="258" t="str">
        <f t="shared" si="15"/>
        <v/>
      </c>
      <c r="M276" s="259"/>
      <c r="N276" s="126"/>
    </row>
    <row r="277" spans="1:14" ht="20.100000000000001" customHeight="1" x14ac:dyDescent="0.25">
      <c r="A277" s="244">
        <v>271</v>
      </c>
      <c r="B277" s="251" t="str">
        <f>IF('Devis - Autres'!B276="","",'Devis - Autres'!B276)</f>
        <v/>
      </c>
      <c r="C277" s="252" t="str">
        <f>IF('Devis - Autres'!C276="","",'Devis - Autres'!C276)</f>
        <v/>
      </c>
      <c r="D277" s="252" t="str">
        <f>IF('Devis - Autres'!D276="","",'Devis - Autres'!D276)</f>
        <v/>
      </c>
      <c r="E277" s="251" t="str">
        <f>IF('Devis - Autres'!E276="","",'Devis - Autres'!E276)</f>
        <v/>
      </c>
      <c r="F277" s="253" t="str">
        <f>IF('Devis - Autres'!F276="","",'Devis - Autres'!F276)</f>
        <v/>
      </c>
      <c r="G277" s="253" t="str">
        <f>IF('Devis - Autres'!G276="","",'Devis - Autres'!G276)</f>
        <v/>
      </c>
      <c r="H277" s="253" t="str">
        <f>IF('Devis - Autres'!H276="","",'Devis - Autres'!H276)</f>
        <v/>
      </c>
      <c r="I277" s="94"/>
      <c r="J277" s="254" t="str">
        <f t="shared" si="13"/>
        <v/>
      </c>
      <c r="K277" s="154" t="str">
        <f t="shared" si="14"/>
        <v/>
      </c>
      <c r="L277" s="258" t="str">
        <f t="shared" si="15"/>
        <v/>
      </c>
      <c r="M277" s="259"/>
      <c r="N277" s="126"/>
    </row>
    <row r="278" spans="1:14" ht="20.100000000000001" customHeight="1" x14ac:dyDescent="0.25">
      <c r="A278" s="244">
        <v>272</v>
      </c>
      <c r="B278" s="251" t="str">
        <f>IF('Devis - Autres'!B277="","",'Devis - Autres'!B277)</f>
        <v/>
      </c>
      <c r="C278" s="252" t="str">
        <f>IF('Devis - Autres'!C277="","",'Devis - Autres'!C277)</f>
        <v/>
      </c>
      <c r="D278" s="252" t="str">
        <f>IF('Devis - Autres'!D277="","",'Devis - Autres'!D277)</f>
        <v/>
      </c>
      <c r="E278" s="251" t="str">
        <f>IF('Devis - Autres'!E277="","",'Devis - Autres'!E277)</f>
        <v/>
      </c>
      <c r="F278" s="253" t="str">
        <f>IF('Devis - Autres'!F277="","",'Devis - Autres'!F277)</f>
        <v/>
      </c>
      <c r="G278" s="253" t="str">
        <f>IF('Devis - Autres'!G277="","",'Devis - Autres'!G277)</f>
        <v/>
      </c>
      <c r="H278" s="253" t="str">
        <f>IF('Devis - Autres'!H277="","",'Devis - Autres'!H277)</f>
        <v/>
      </c>
      <c r="I278" s="94"/>
      <c r="J278" s="254" t="str">
        <f t="shared" si="13"/>
        <v/>
      </c>
      <c r="K278" s="154" t="str">
        <f t="shared" si="14"/>
        <v/>
      </c>
      <c r="L278" s="258" t="str">
        <f t="shared" si="15"/>
        <v/>
      </c>
      <c r="M278" s="259"/>
      <c r="N278" s="126"/>
    </row>
    <row r="279" spans="1:14" ht="20.100000000000001" customHeight="1" x14ac:dyDescent="0.25">
      <c r="A279" s="244">
        <v>273</v>
      </c>
      <c r="B279" s="251" t="str">
        <f>IF('Devis - Autres'!B278="","",'Devis - Autres'!B278)</f>
        <v/>
      </c>
      <c r="C279" s="252" t="str">
        <f>IF('Devis - Autres'!C278="","",'Devis - Autres'!C278)</f>
        <v/>
      </c>
      <c r="D279" s="252" t="str">
        <f>IF('Devis - Autres'!D278="","",'Devis - Autres'!D278)</f>
        <v/>
      </c>
      <c r="E279" s="251" t="str">
        <f>IF('Devis - Autres'!E278="","",'Devis - Autres'!E278)</f>
        <v/>
      </c>
      <c r="F279" s="253" t="str">
        <f>IF('Devis - Autres'!F278="","",'Devis - Autres'!F278)</f>
        <v/>
      </c>
      <c r="G279" s="253" t="str">
        <f>IF('Devis - Autres'!G278="","",'Devis - Autres'!G278)</f>
        <v/>
      </c>
      <c r="H279" s="253" t="str">
        <f>IF('Devis - Autres'!H278="","",'Devis - Autres'!H278)</f>
        <v/>
      </c>
      <c r="I279" s="94"/>
      <c r="J279" s="254" t="str">
        <f t="shared" si="13"/>
        <v/>
      </c>
      <c r="K279" s="154" t="str">
        <f t="shared" si="14"/>
        <v/>
      </c>
      <c r="L279" s="258" t="str">
        <f t="shared" si="15"/>
        <v/>
      </c>
      <c r="M279" s="259"/>
      <c r="N279" s="126"/>
    </row>
    <row r="280" spans="1:14" ht="20.100000000000001" customHeight="1" x14ac:dyDescent="0.25">
      <c r="A280" s="244">
        <v>274</v>
      </c>
      <c r="B280" s="251" t="str">
        <f>IF('Devis - Autres'!B279="","",'Devis - Autres'!B279)</f>
        <v/>
      </c>
      <c r="C280" s="252" t="str">
        <f>IF('Devis - Autres'!C279="","",'Devis - Autres'!C279)</f>
        <v/>
      </c>
      <c r="D280" s="252" t="str">
        <f>IF('Devis - Autres'!D279="","",'Devis - Autres'!D279)</f>
        <v/>
      </c>
      <c r="E280" s="251" t="str">
        <f>IF('Devis - Autres'!E279="","",'Devis - Autres'!E279)</f>
        <v/>
      </c>
      <c r="F280" s="253" t="str">
        <f>IF('Devis - Autres'!F279="","",'Devis - Autres'!F279)</f>
        <v/>
      </c>
      <c r="G280" s="253" t="str">
        <f>IF('Devis - Autres'!G279="","",'Devis - Autres'!G279)</f>
        <v/>
      </c>
      <c r="H280" s="253" t="str">
        <f>IF('Devis - Autres'!H279="","",'Devis - Autres'!H279)</f>
        <v/>
      </c>
      <c r="I280" s="94"/>
      <c r="J280" s="254" t="str">
        <f t="shared" si="13"/>
        <v/>
      </c>
      <c r="K280" s="154" t="str">
        <f t="shared" si="14"/>
        <v/>
      </c>
      <c r="L280" s="258" t="str">
        <f t="shared" si="15"/>
        <v/>
      </c>
      <c r="M280" s="259"/>
      <c r="N280" s="126"/>
    </row>
    <row r="281" spans="1:14" ht="20.100000000000001" customHeight="1" x14ac:dyDescent="0.25">
      <c r="A281" s="244">
        <v>275</v>
      </c>
      <c r="B281" s="251" t="str">
        <f>IF('Devis - Autres'!B280="","",'Devis - Autres'!B280)</f>
        <v/>
      </c>
      <c r="C281" s="252" t="str">
        <f>IF('Devis - Autres'!C280="","",'Devis - Autres'!C280)</f>
        <v/>
      </c>
      <c r="D281" s="252" t="str">
        <f>IF('Devis - Autres'!D280="","",'Devis - Autres'!D280)</f>
        <v/>
      </c>
      <c r="E281" s="251" t="str">
        <f>IF('Devis - Autres'!E280="","",'Devis - Autres'!E280)</f>
        <v/>
      </c>
      <c r="F281" s="253" t="str">
        <f>IF('Devis - Autres'!F280="","",'Devis - Autres'!F280)</f>
        <v/>
      </c>
      <c r="G281" s="253" t="str">
        <f>IF('Devis - Autres'!G280="","",'Devis - Autres'!G280)</f>
        <v/>
      </c>
      <c r="H281" s="253" t="str">
        <f>IF('Devis - Autres'!H280="","",'Devis - Autres'!H280)</f>
        <v/>
      </c>
      <c r="I281" s="94"/>
      <c r="J281" s="254" t="str">
        <f t="shared" si="13"/>
        <v/>
      </c>
      <c r="K281" s="154" t="str">
        <f t="shared" si="14"/>
        <v/>
      </c>
      <c r="L281" s="258" t="str">
        <f t="shared" si="15"/>
        <v/>
      </c>
      <c r="M281" s="259"/>
      <c r="N281" s="126"/>
    </row>
    <row r="282" spans="1:14" ht="20.100000000000001" customHeight="1" x14ac:dyDescent="0.25">
      <c r="A282" s="244">
        <v>276</v>
      </c>
      <c r="B282" s="251" t="str">
        <f>IF('Devis - Autres'!B281="","",'Devis - Autres'!B281)</f>
        <v/>
      </c>
      <c r="C282" s="252" t="str">
        <f>IF('Devis - Autres'!C281="","",'Devis - Autres'!C281)</f>
        <v/>
      </c>
      <c r="D282" s="252" t="str">
        <f>IF('Devis - Autres'!D281="","",'Devis - Autres'!D281)</f>
        <v/>
      </c>
      <c r="E282" s="251" t="str">
        <f>IF('Devis - Autres'!E281="","",'Devis - Autres'!E281)</f>
        <v/>
      </c>
      <c r="F282" s="253" t="str">
        <f>IF('Devis - Autres'!F281="","",'Devis - Autres'!F281)</f>
        <v/>
      </c>
      <c r="G282" s="253" t="str">
        <f>IF('Devis - Autres'!G281="","",'Devis - Autres'!G281)</f>
        <v/>
      </c>
      <c r="H282" s="253" t="str">
        <f>IF('Devis - Autres'!H281="","",'Devis - Autres'!H281)</f>
        <v/>
      </c>
      <c r="I282" s="94"/>
      <c r="J282" s="254" t="str">
        <f t="shared" si="13"/>
        <v/>
      </c>
      <c r="K282" s="154" t="str">
        <f t="shared" si="14"/>
        <v/>
      </c>
      <c r="L282" s="258" t="str">
        <f t="shared" si="15"/>
        <v/>
      </c>
      <c r="M282" s="259"/>
      <c r="N282" s="126"/>
    </row>
    <row r="283" spans="1:14" ht="20.100000000000001" customHeight="1" x14ac:dyDescent="0.25">
      <c r="A283" s="244">
        <v>277</v>
      </c>
      <c r="B283" s="251" t="str">
        <f>IF('Devis - Autres'!B282="","",'Devis - Autres'!B282)</f>
        <v/>
      </c>
      <c r="C283" s="252" t="str">
        <f>IF('Devis - Autres'!C282="","",'Devis - Autres'!C282)</f>
        <v/>
      </c>
      <c r="D283" s="252" t="str">
        <f>IF('Devis - Autres'!D282="","",'Devis - Autres'!D282)</f>
        <v/>
      </c>
      <c r="E283" s="251" t="str">
        <f>IF('Devis - Autres'!E282="","",'Devis - Autres'!E282)</f>
        <v/>
      </c>
      <c r="F283" s="253" t="str">
        <f>IF('Devis - Autres'!F282="","",'Devis - Autres'!F282)</f>
        <v/>
      </c>
      <c r="G283" s="253" t="str">
        <f>IF('Devis - Autres'!G282="","",'Devis - Autres'!G282)</f>
        <v/>
      </c>
      <c r="H283" s="253" t="str">
        <f>IF('Devis - Autres'!H282="","",'Devis - Autres'!H282)</f>
        <v/>
      </c>
      <c r="I283" s="94"/>
      <c r="J283" s="254" t="str">
        <f t="shared" si="13"/>
        <v/>
      </c>
      <c r="K283" s="154" t="str">
        <f t="shared" si="14"/>
        <v/>
      </c>
      <c r="L283" s="258" t="str">
        <f t="shared" si="15"/>
        <v/>
      </c>
      <c r="M283" s="259"/>
      <c r="N283" s="126"/>
    </row>
    <row r="284" spans="1:14" ht="20.100000000000001" customHeight="1" x14ac:dyDescent="0.25">
      <c r="A284" s="244">
        <v>278</v>
      </c>
      <c r="B284" s="251" t="str">
        <f>IF('Devis - Autres'!B283="","",'Devis - Autres'!B283)</f>
        <v/>
      </c>
      <c r="C284" s="252" t="str">
        <f>IF('Devis - Autres'!C283="","",'Devis - Autres'!C283)</f>
        <v/>
      </c>
      <c r="D284" s="252" t="str">
        <f>IF('Devis - Autres'!D283="","",'Devis - Autres'!D283)</f>
        <v/>
      </c>
      <c r="E284" s="251" t="str">
        <f>IF('Devis - Autres'!E283="","",'Devis - Autres'!E283)</f>
        <v/>
      </c>
      <c r="F284" s="253" t="str">
        <f>IF('Devis - Autres'!F283="","",'Devis - Autres'!F283)</f>
        <v/>
      </c>
      <c r="G284" s="253" t="str">
        <f>IF('Devis - Autres'!G283="","",'Devis - Autres'!G283)</f>
        <v/>
      </c>
      <c r="H284" s="253" t="str">
        <f>IF('Devis - Autres'!H283="","",'Devis - Autres'!H283)</f>
        <v/>
      </c>
      <c r="I284" s="94"/>
      <c r="J284" s="254" t="str">
        <f t="shared" si="13"/>
        <v/>
      </c>
      <c r="K284" s="154" t="str">
        <f t="shared" si="14"/>
        <v/>
      </c>
      <c r="L284" s="258" t="str">
        <f t="shared" si="15"/>
        <v/>
      </c>
      <c r="M284" s="259"/>
      <c r="N284" s="126"/>
    </row>
    <row r="285" spans="1:14" ht="20.100000000000001" customHeight="1" x14ac:dyDescent="0.25">
      <c r="A285" s="244">
        <v>279</v>
      </c>
      <c r="B285" s="251" t="str">
        <f>IF('Devis - Autres'!B284="","",'Devis - Autres'!B284)</f>
        <v/>
      </c>
      <c r="C285" s="252" t="str">
        <f>IF('Devis - Autres'!C284="","",'Devis - Autres'!C284)</f>
        <v/>
      </c>
      <c r="D285" s="252" t="str">
        <f>IF('Devis - Autres'!D284="","",'Devis - Autres'!D284)</f>
        <v/>
      </c>
      <c r="E285" s="251" t="str">
        <f>IF('Devis - Autres'!E284="","",'Devis - Autres'!E284)</f>
        <v/>
      </c>
      <c r="F285" s="253" t="str">
        <f>IF('Devis - Autres'!F284="","",'Devis - Autres'!F284)</f>
        <v/>
      </c>
      <c r="G285" s="253" t="str">
        <f>IF('Devis - Autres'!G284="","",'Devis - Autres'!G284)</f>
        <v/>
      </c>
      <c r="H285" s="253" t="str">
        <f>IF('Devis - Autres'!H284="","",'Devis - Autres'!H284)</f>
        <v/>
      </c>
      <c r="I285" s="94"/>
      <c r="J285" s="254" t="str">
        <f t="shared" si="13"/>
        <v/>
      </c>
      <c r="K285" s="154" t="str">
        <f t="shared" si="14"/>
        <v/>
      </c>
      <c r="L285" s="258" t="str">
        <f t="shared" si="15"/>
        <v/>
      </c>
      <c r="M285" s="259"/>
      <c r="N285" s="126"/>
    </row>
    <row r="286" spans="1:14" ht="20.100000000000001" customHeight="1" x14ac:dyDescent="0.25">
      <c r="A286" s="244">
        <v>280</v>
      </c>
      <c r="B286" s="251" t="str">
        <f>IF('Devis - Autres'!B285="","",'Devis - Autres'!B285)</f>
        <v/>
      </c>
      <c r="C286" s="252" t="str">
        <f>IF('Devis - Autres'!C285="","",'Devis - Autres'!C285)</f>
        <v/>
      </c>
      <c r="D286" s="252" t="str">
        <f>IF('Devis - Autres'!D285="","",'Devis - Autres'!D285)</f>
        <v/>
      </c>
      <c r="E286" s="251" t="str">
        <f>IF('Devis - Autres'!E285="","",'Devis - Autres'!E285)</f>
        <v/>
      </c>
      <c r="F286" s="253" t="str">
        <f>IF('Devis - Autres'!F285="","",'Devis - Autres'!F285)</f>
        <v/>
      </c>
      <c r="G286" s="253" t="str">
        <f>IF('Devis - Autres'!G285="","",'Devis - Autres'!G285)</f>
        <v/>
      </c>
      <c r="H286" s="253" t="str">
        <f>IF('Devis - Autres'!H285="","",'Devis - Autres'!H285)</f>
        <v/>
      </c>
      <c r="I286" s="94"/>
      <c r="J286" s="254" t="str">
        <f t="shared" si="13"/>
        <v/>
      </c>
      <c r="K286" s="154" t="str">
        <f t="shared" si="14"/>
        <v/>
      </c>
      <c r="L286" s="258" t="str">
        <f t="shared" si="15"/>
        <v/>
      </c>
      <c r="M286" s="259"/>
      <c r="N286" s="126"/>
    </row>
    <row r="287" spans="1:14" ht="20.100000000000001" customHeight="1" x14ac:dyDescent="0.25">
      <c r="A287" s="244">
        <v>281</v>
      </c>
      <c r="B287" s="251" t="str">
        <f>IF('Devis - Autres'!B286="","",'Devis - Autres'!B286)</f>
        <v/>
      </c>
      <c r="C287" s="252" t="str">
        <f>IF('Devis - Autres'!C286="","",'Devis - Autres'!C286)</f>
        <v/>
      </c>
      <c r="D287" s="252" t="str">
        <f>IF('Devis - Autres'!D286="","",'Devis - Autres'!D286)</f>
        <v/>
      </c>
      <c r="E287" s="251" t="str">
        <f>IF('Devis - Autres'!E286="","",'Devis - Autres'!E286)</f>
        <v/>
      </c>
      <c r="F287" s="253" t="str">
        <f>IF('Devis - Autres'!F286="","",'Devis - Autres'!F286)</f>
        <v/>
      </c>
      <c r="G287" s="253" t="str">
        <f>IF('Devis - Autres'!G286="","",'Devis - Autres'!G286)</f>
        <v/>
      </c>
      <c r="H287" s="253" t="str">
        <f>IF('Devis - Autres'!H286="","",'Devis - Autres'!H286)</f>
        <v/>
      </c>
      <c r="I287" s="94"/>
      <c r="J287" s="254" t="str">
        <f t="shared" si="13"/>
        <v/>
      </c>
      <c r="K287" s="154" t="str">
        <f t="shared" si="14"/>
        <v/>
      </c>
      <c r="L287" s="258" t="str">
        <f t="shared" si="15"/>
        <v/>
      </c>
      <c r="M287" s="259"/>
      <c r="N287" s="126"/>
    </row>
    <row r="288" spans="1:14" ht="20.100000000000001" customHeight="1" x14ac:dyDescent="0.25">
      <c r="A288" s="244">
        <v>282</v>
      </c>
      <c r="B288" s="251" t="str">
        <f>IF('Devis - Autres'!B287="","",'Devis - Autres'!B287)</f>
        <v/>
      </c>
      <c r="C288" s="252" t="str">
        <f>IF('Devis - Autres'!C287="","",'Devis - Autres'!C287)</f>
        <v/>
      </c>
      <c r="D288" s="252" t="str">
        <f>IF('Devis - Autres'!D287="","",'Devis - Autres'!D287)</f>
        <v/>
      </c>
      <c r="E288" s="251" t="str">
        <f>IF('Devis - Autres'!E287="","",'Devis - Autres'!E287)</f>
        <v/>
      </c>
      <c r="F288" s="253" t="str">
        <f>IF('Devis - Autres'!F287="","",'Devis - Autres'!F287)</f>
        <v/>
      </c>
      <c r="G288" s="253" t="str">
        <f>IF('Devis - Autres'!G287="","",'Devis - Autres'!G287)</f>
        <v/>
      </c>
      <c r="H288" s="253" t="str">
        <f>IF('Devis - Autres'!H287="","",'Devis - Autres'!H287)</f>
        <v/>
      </c>
      <c r="I288" s="94"/>
      <c r="J288" s="254" t="str">
        <f t="shared" si="13"/>
        <v/>
      </c>
      <c r="K288" s="154" t="str">
        <f t="shared" si="14"/>
        <v/>
      </c>
      <c r="L288" s="258" t="str">
        <f t="shared" si="15"/>
        <v/>
      </c>
      <c r="M288" s="259"/>
      <c r="N288" s="126"/>
    </row>
    <row r="289" spans="1:14" ht="20.100000000000001" customHeight="1" x14ac:dyDescent="0.25">
      <c r="A289" s="244">
        <v>283</v>
      </c>
      <c r="B289" s="251" t="str">
        <f>IF('Devis - Autres'!B288="","",'Devis - Autres'!B288)</f>
        <v/>
      </c>
      <c r="C289" s="252" t="str">
        <f>IF('Devis - Autres'!C288="","",'Devis - Autres'!C288)</f>
        <v/>
      </c>
      <c r="D289" s="252" t="str">
        <f>IF('Devis - Autres'!D288="","",'Devis - Autres'!D288)</f>
        <v/>
      </c>
      <c r="E289" s="251" t="str">
        <f>IF('Devis - Autres'!E288="","",'Devis - Autres'!E288)</f>
        <v/>
      </c>
      <c r="F289" s="253" t="str">
        <f>IF('Devis - Autres'!F288="","",'Devis - Autres'!F288)</f>
        <v/>
      </c>
      <c r="G289" s="253" t="str">
        <f>IF('Devis - Autres'!G288="","",'Devis - Autres'!G288)</f>
        <v/>
      </c>
      <c r="H289" s="253" t="str">
        <f>IF('Devis - Autres'!H288="","",'Devis - Autres'!H288)</f>
        <v/>
      </c>
      <c r="I289" s="94"/>
      <c r="J289" s="254" t="str">
        <f t="shared" si="13"/>
        <v/>
      </c>
      <c r="K289" s="154" t="str">
        <f t="shared" si="14"/>
        <v/>
      </c>
      <c r="L289" s="258" t="str">
        <f t="shared" si="15"/>
        <v/>
      </c>
      <c r="M289" s="259"/>
      <c r="N289" s="126"/>
    </row>
    <row r="290" spans="1:14" ht="20.100000000000001" customHeight="1" x14ac:dyDescent="0.25">
      <c r="A290" s="244">
        <v>284</v>
      </c>
      <c r="B290" s="251" t="str">
        <f>IF('Devis - Autres'!B289="","",'Devis - Autres'!B289)</f>
        <v/>
      </c>
      <c r="C290" s="252" t="str">
        <f>IF('Devis - Autres'!C289="","",'Devis - Autres'!C289)</f>
        <v/>
      </c>
      <c r="D290" s="252" t="str">
        <f>IF('Devis - Autres'!D289="","",'Devis - Autres'!D289)</f>
        <v/>
      </c>
      <c r="E290" s="251" t="str">
        <f>IF('Devis - Autres'!E289="","",'Devis - Autres'!E289)</f>
        <v/>
      </c>
      <c r="F290" s="253" t="str">
        <f>IF('Devis - Autres'!F289="","",'Devis - Autres'!F289)</f>
        <v/>
      </c>
      <c r="G290" s="253" t="str">
        <f>IF('Devis - Autres'!G289="","",'Devis - Autres'!G289)</f>
        <v/>
      </c>
      <c r="H290" s="253" t="str">
        <f>IF('Devis - Autres'!H289="","",'Devis - Autres'!H289)</f>
        <v/>
      </c>
      <c r="I290" s="94"/>
      <c r="J290" s="254" t="str">
        <f t="shared" si="13"/>
        <v/>
      </c>
      <c r="K290" s="154" t="str">
        <f t="shared" si="14"/>
        <v/>
      </c>
      <c r="L290" s="258" t="str">
        <f t="shared" si="15"/>
        <v/>
      </c>
      <c r="M290" s="259"/>
      <c r="N290" s="126"/>
    </row>
    <row r="291" spans="1:14" ht="20.100000000000001" customHeight="1" x14ac:dyDescent="0.25">
      <c r="A291" s="244">
        <v>285</v>
      </c>
      <c r="B291" s="251" t="str">
        <f>IF('Devis - Autres'!B290="","",'Devis - Autres'!B290)</f>
        <v/>
      </c>
      <c r="C291" s="252" t="str">
        <f>IF('Devis - Autres'!C290="","",'Devis - Autres'!C290)</f>
        <v/>
      </c>
      <c r="D291" s="252" t="str">
        <f>IF('Devis - Autres'!D290="","",'Devis - Autres'!D290)</f>
        <v/>
      </c>
      <c r="E291" s="251" t="str">
        <f>IF('Devis - Autres'!E290="","",'Devis - Autres'!E290)</f>
        <v/>
      </c>
      <c r="F291" s="253" t="str">
        <f>IF('Devis - Autres'!F290="","",'Devis - Autres'!F290)</f>
        <v/>
      </c>
      <c r="G291" s="253" t="str">
        <f>IF('Devis - Autres'!G290="","",'Devis - Autres'!G290)</f>
        <v/>
      </c>
      <c r="H291" s="253" t="str">
        <f>IF('Devis - Autres'!H290="","",'Devis - Autres'!H290)</f>
        <v/>
      </c>
      <c r="I291" s="94"/>
      <c r="J291" s="254" t="str">
        <f t="shared" si="13"/>
        <v/>
      </c>
      <c r="K291" s="154" t="str">
        <f t="shared" si="14"/>
        <v/>
      </c>
      <c r="L291" s="258" t="str">
        <f t="shared" si="15"/>
        <v/>
      </c>
      <c r="M291" s="259"/>
      <c r="N291" s="126"/>
    </row>
    <row r="292" spans="1:14" ht="20.100000000000001" customHeight="1" x14ac:dyDescent="0.25">
      <c r="A292" s="244">
        <v>286</v>
      </c>
      <c r="B292" s="251" t="str">
        <f>IF('Devis - Autres'!B291="","",'Devis - Autres'!B291)</f>
        <v/>
      </c>
      <c r="C292" s="252" t="str">
        <f>IF('Devis - Autres'!C291="","",'Devis - Autres'!C291)</f>
        <v/>
      </c>
      <c r="D292" s="252" t="str">
        <f>IF('Devis - Autres'!D291="","",'Devis - Autres'!D291)</f>
        <v/>
      </c>
      <c r="E292" s="251" t="str">
        <f>IF('Devis - Autres'!E291="","",'Devis - Autres'!E291)</f>
        <v/>
      </c>
      <c r="F292" s="253" t="str">
        <f>IF('Devis - Autres'!F291="","",'Devis - Autres'!F291)</f>
        <v/>
      </c>
      <c r="G292" s="253" t="str">
        <f>IF('Devis - Autres'!G291="","",'Devis - Autres'!G291)</f>
        <v/>
      </c>
      <c r="H292" s="253" t="str">
        <f>IF('Devis - Autres'!H291="","",'Devis - Autres'!H291)</f>
        <v/>
      </c>
      <c r="I292" s="94"/>
      <c r="J292" s="254" t="str">
        <f t="shared" si="13"/>
        <v/>
      </c>
      <c r="K292" s="154" t="str">
        <f t="shared" si="14"/>
        <v/>
      </c>
      <c r="L292" s="258" t="str">
        <f t="shared" si="15"/>
        <v/>
      </c>
      <c r="M292" s="259"/>
      <c r="N292" s="126"/>
    </row>
    <row r="293" spans="1:14" ht="20.100000000000001" customHeight="1" x14ac:dyDescent="0.25">
      <c r="A293" s="244">
        <v>287</v>
      </c>
      <c r="B293" s="251" t="str">
        <f>IF('Devis - Autres'!B292="","",'Devis - Autres'!B292)</f>
        <v/>
      </c>
      <c r="C293" s="252" t="str">
        <f>IF('Devis - Autres'!C292="","",'Devis - Autres'!C292)</f>
        <v/>
      </c>
      <c r="D293" s="252" t="str">
        <f>IF('Devis - Autres'!D292="","",'Devis - Autres'!D292)</f>
        <v/>
      </c>
      <c r="E293" s="251" t="str">
        <f>IF('Devis - Autres'!E292="","",'Devis - Autres'!E292)</f>
        <v/>
      </c>
      <c r="F293" s="253" t="str">
        <f>IF('Devis - Autres'!F292="","",'Devis - Autres'!F292)</f>
        <v/>
      </c>
      <c r="G293" s="253" t="str">
        <f>IF('Devis - Autres'!G292="","",'Devis - Autres'!G292)</f>
        <v/>
      </c>
      <c r="H293" s="253" t="str">
        <f>IF('Devis - Autres'!H292="","",'Devis - Autres'!H292)</f>
        <v/>
      </c>
      <c r="I293" s="94"/>
      <c r="J293" s="254" t="str">
        <f t="shared" si="13"/>
        <v/>
      </c>
      <c r="K293" s="154" t="str">
        <f t="shared" si="14"/>
        <v/>
      </c>
      <c r="L293" s="258" t="str">
        <f t="shared" si="15"/>
        <v/>
      </c>
      <c r="M293" s="259"/>
      <c r="N293" s="126"/>
    </row>
    <row r="294" spans="1:14" ht="20.100000000000001" customHeight="1" x14ac:dyDescent="0.25">
      <c r="A294" s="244">
        <v>288</v>
      </c>
      <c r="B294" s="251" t="str">
        <f>IF('Devis - Autres'!B293="","",'Devis - Autres'!B293)</f>
        <v/>
      </c>
      <c r="C294" s="252" t="str">
        <f>IF('Devis - Autres'!C293="","",'Devis - Autres'!C293)</f>
        <v/>
      </c>
      <c r="D294" s="252" t="str">
        <f>IF('Devis - Autres'!D293="","",'Devis - Autres'!D293)</f>
        <v/>
      </c>
      <c r="E294" s="251" t="str">
        <f>IF('Devis - Autres'!E293="","",'Devis - Autres'!E293)</f>
        <v/>
      </c>
      <c r="F294" s="253" t="str">
        <f>IF('Devis - Autres'!F293="","",'Devis - Autres'!F293)</f>
        <v/>
      </c>
      <c r="G294" s="253" t="str">
        <f>IF('Devis - Autres'!G293="","",'Devis - Autres'!G293)</f>
        <v/>
      </c>
      <c r="H294" s="253" t="str">
        <f>IF('Devis - Autres'!H293="","",'Devis - Autres'!H293)</f>
        <v/>
      </c>
      <c r="I294" s="94"/>
      <c r="J294" s="254" t="str">
        <f t="shared" si="13"/>
        <v/>
      </c>
      <c r="K294" s="154" t="str">
        <f t="shared" si="14"/>
        <v/>
      </c>
      <c r="L294" s="258" t="str">
        <f t="shared" si="15"/>
        <v/>
      </c>
      <c r="M294" s="259"/>
      <c r="N294" s="126"/>
    </row>
    <row r="295" spans="1:14" ht="20.100000000000001" customHeight="1" x14ac:dyDescent="0.25">
      <c r="A295" s="244">
        <v>289</v>
      </c>
      <c r="B295" s="251" t="str">
        <f>IF('Devis - Autres'!B294="","",'Devis - Autres'!B294)</f>
        <v/>
      </c>
      <c r="C295" s="252" t="str">
        <f>IF('Devis - Autres'!C294="","",'Devis - Autres'!C294)</f>
        <v/>
      </c>
      <c r="D295" s="252" t="str">
        <f>IF('Devis - Autres'!D294="","",'Devis - Autres'!D294)</f>
        <v/>
      </c>
      <c r="E295" s="251" t="str">
        <f>IF('Devis - Autres'!E294="","",'Devis - Autres'!E294)</f>
        <v/>
      </c>
      <c r="F295" s="253" t="str">
        <f>IF('Devis - Autres'!F294="","",'Devis - Autres'!F294)</f>
        <v/>
      </c>
      <c r="G295" s="253" t="str">
        <f>IF('Devis - Autres'!G294="","",'Devis - Autres'!G294)</f>
        <v/>
      </c>
      <c r="H295" s="253" t="str">
        <f>IF('Devis - Autres'!H294="","",'Devis - Autres'!H294)</f>
        <v/>
      </c>
      <c r="I295" s="94"/>
      <c r="J295" s="254" t="str">
        <f t="shared" si="13"/>
        <v/>
      </c>
      <c r="K295" s="154" t="str">
        <f t="shared" si="14"/>
        <v/>
      </c>
      <c r="L295" s="258" t="str">
        <f t="shared" si="15"/>
        <v/>
      </c>
      <c r="M295" s="259"/>
      <c r="N295" s="126"/>
    </row>
    <row r="296" spans="1:14" ht="20.100000000000001" customHeight="1" x14ac:dyDescent="0.25">
      <c r="A296" s="244">
        <v>290</v>
      </c>
      <c r="B296" s="251" t="str">
        <f>IF('Devis - Autres'!B295="","",'Devis - Autres'!B295)</f>
        <v/>
      </c>
      <c r="C296" s="252" t="str">
        <f>IF('Devis - Autres'!C295="","",'Devis - Autres'!C295)</f>
        <v/>
      </c>
      <c r="D296" s="252" t="str">
        <f>IF('Devis - Autres'!D295="","",'Devis - Autres'!D295)</f>
        <v/>
      </c>
      <c r="E296" s="251" t="str">
        <f>IF('Devis - Autres'!E295="","",'Devis - Autres'!E295)</f>
        <v/>
      </c>
      <c r="F296" s="253" t="str">
        <f>IF('Devis - Autres'!F295="","",'Devis - Autres'!F295)</f>
        <v/>
      </c>
      <c r="G296" s="253" t="str">
        <f>IF('Devis - Autres'!G295="","",'Devis - Autres'!G295)</f>
        <v/>
      </c>
      <c r="H296" s="253" t="str">
        <f>IF('Devis - Autres'!H295="","",'Devis - Autres'!H295)</f>
        <v/>
      </c>
      <c r="I296" s="94"/>
      <c r="J296" s="254" t="str">
        <f t="shared" si="13"/>
        <v/>
      </c>
      <c r="K296" s="154" t="str">
        <f t="shared" si="14"/>
        <v/>
      </c>
      <c r="L296" s="258" t="str">
        <f t="shared" si="15"/>
        <v/>
      </c>
      <c r="M296" s="259"/>
      <c r="N296" s="126"/>
    </row>
    <row r="297" spans="1:14" ht="20.100000000000001" customHeight="1" x14ac:dyDescent="0.25">
      <c r="A297" s="244">
        <v>291</v>
      </c>
      <c r="B297" s="251" t="str">
        <f>IF('Devis - Autres'!B296="","",'Devis - Autres'!B296)</f>
        <v/>
      </c>
      <c r="C297" s="252" t="str">
        <f>IF('Devis - Autres'!C296="","",'Devis - Autres'!C296)</f>
        <v/>
      </c>
      <c r="D297" s="252" t="str">
        <f>IF('Devis - Autres'!D296="","",'Devis - Autres'!D296)</f>
        <v/>
      </c>
      <c r="E297" s="251" t="str">
        <f>IF('Devis - Autres'!E296="","",'Devis - Autres'!E296)</f>
        <v/>
      </c>
      <c r="F297" s="253" t="str">
        <f>IF('Devis - Autres'!F296="","",'Devis - Autres'!F296)</f>
        <v/>
      </c>
      <c r="G297" s="253" t="str">
        <f>IF('Devis - Autres'!G296="","",'Devis - Autres'!G296)</f>
        <v/>
      </c>
      <c r="H297" s="253" t="str">
        <f>IF('Devis - Autres'!H296="","",'Devis - Autres'!H296)</f>
        <v/>
      </c>
      <c r="I297" s="94"/>
      <c r="J297" s="254" t="str">
        <f t="shared" si="13"/>
        <v/>
      </c>
      <c r="K297" s="154" t="str">
        <f t="shared" si="14"/>
        <v/>
      </c>
      <c r="L297" s="258" t="str">
        <f t="shared" si="15"/>
        <v/>
      </c>
      <c r="M297" s="259"/>
      <c r="N297" s="126"/>
    </row>
    <row r="298" spans="1:14" ht="20.100000000000001" customHeight="1" x14ac:dyDescent="0.25">
      <c r="A298" s="244">
        <v>292</v>
      </c>
      <c r="B298" s="251" t="str">
        <f>IF('Devis - Autres'!B297="","",'Devis - Autres'!B297)</f>
        <v/>
      </c>
      <c r="C298" s="252" t="str">
        <f>IF('Devis - Autres'!C297="","",'Devis - Autres'!C297)</f>
        <v/>
      </c>
      <c r="D298" s="252" t="str">
        <f>IF('Devis - Autres'!D297="","",'Devis - Autres'!D297)</f>
        <v/>
      </c>
      <c r="E298" s="251" t="str">
        <f>IF('Devis - Autres'!E297="","",'Devis - Autres'!E297)</f>
        <v/>
      </c>
      <c r="F298" s="253" t="str">
        <f>IF('Devis - Autres'!F297="","",'Devis - Autres'!F297)</f>
        <v/>
      </c>
      <c r="G298" s="253" t="str">
        <f>IF('Devis - Autres'!G297="","",'Devis - Autres'!G297)</f>
        <v/>
      </c>
      <c r="H298" s="253" t="str">
        <f>IF('Devis - Autres'!H297="","",'Devis - Autres'!H297)</f>
        <v/>
      </c>
      <c r="I298" s="94"/>
      <c r="J298" s="254" t="str">
        <f t="shared" si="13"/>
        <v/>
      </c>
      <c r="K298" s="154" t="str">
        <f t="shared" si="14"/>
        <v/>
      </c>
      <c r="L298" s="258" t="str">
        <f t="shared" si="15"/>
        <v/>
      </c>
      <c r="M298" s="259"/>
      <c r="N298" s="126"/>
    </row>
    <row r="299" spans="1:14" ht="20.100000000000001" customHeight="1" x14ac:dyDescent="0.25">
      <c r="A299" s="244">
        <v>293</v>
      </c>
      <c r="B299" s="251" t="str">
        <f>IF('Devis - Autres'!B298="","",'Devis - Autres'!B298)</f>
        <v/>
      </c>
      <c r="C299" s="252" t="str">
        <f>IF('Devis - Autres'!C298="","",'Devis - Autres'!C298)</f>
        <v/>
      </c>
      <c r="D299" s="252" t="str">
        <f>IF('Devis - Autres'!D298="","",'Devis - Autres'!D298)</f>
        <v/>
      </c>
      <c r="E299" s="251" t="str">
        <f>IF('Devis - Autres'!E298="","",'Devis - Autres'!E298)</f>
        <v/>
      </c>
      <c r="F299" s="253" t="str">
        <f>IF('Devis - Autres'!F298="","",'Devis - Autres'!F298)</f>
        <v/>
      </c>
      <c r="G299" s="253" t="str">
        <f>IF('Devis - Autres'!G298="","",'Devis - Autres'!G298)</f>
        <v/>
      </c>
      <c r="H299" s="253" t="str">
        <f>IF('Devis - Autres'!H298="","",'Devis - Autres'!H298)</f>
        <v/>
      </c>
      <c r="I299" s="94"/>
      <c r="J299" s="254" t="str">
        <f t="shared" si="13"/>
        <v/>
      </c>
      <c r="K299" s="154" t="str">
        <f t="shared" si="14"/>
        <v/>
      </c>
      <c r="L299" s="258" t="str">
        <f t="shared" si="15"/>
        <v/>
      </c>
      <c r="M299" s="259"/>
      <c r="N299" s="126"/>
    </row>
    <row r="300" spans="1:14" ht="20.100000000000001" customHeight="1" x14ac:dyDescent="0.25">
      <c r="A300" s="244">
        <v>294</v>
      </c>
      <c r="B300" s="251" t="str">
        <f>IF('Devis - Autres'!B299="","",'Devis - Autres'!B299)</f>
        <v/>
      </c>
      <c r="C300" s="252" t="str">
        <f>IF('Devis - Autres'!C299="","",'Devis - Autres'!C299)</f>
        <v/>
      </c>
      <c r="D300" s="252" t="str">
        <f>IF('Devis - Autres'!D299="","",'Devis - Autres'!D299)</f>
        <v/>
      </c>
      <c r="E300" s="251" t="str">
        <f>IF('Devis - Autres'!E299="","",'Devis - Autres'!E299)</f>
        <v/>
      </c>
      <c r="F300" s="253" t="str">
        <f>IF('Devis - Autres'!F299="","",'Devis - Autres'!F299)</f>
        <v/>
      </c>
      <c r="G300" s="253" t="str">
        <f>IF('Devis - Autres'!G299="","",'Devis - Autres'!G299)</f>
        <v/>
      </c>
      <c r="H300" s="253" t="str">
        <f>IF('Devis - Autres'!H299="","",'Devis - Autres'!H299)</f>
        <v/>
      </c>
      <c r="I300" s="94"/>
      <c r="J300" s="254" t="str">
        <f t="shared" si="13"/>
        <v/>
      </c>
      <c r="K300" s="154" t="str">
        <f t="shared" si="14"/>
        <v/>
      </c>
      <c r="L300" s="258" t="str">
        <f t="shared" si="15"/>
        <v/>
      </c>
      <c r="M300" s="259"/>
      <c r="N300" s="126"/>
    </row>
    <row r="301" spans="1:14" ht="20.100000000000001" customHeight="1" x14ac:dyDescent="0.25">
      <c r="A301" s="244">
        <v>295</v>
      </c>
      <c r="B301" s="251" t="str">
        <f>IF('Devis - Autres'!B300="","",'Devis - Autres'!B300)</f>
        <v/>
      </c>
      <c r="C301" s="252" t="str">
        <f>IF('Devis - Autres'!C300="","",'Devis - Autres'!C300)</f>
        <v/>
      </c>
      <c r="D301" s="252" t="str">
        <f>IF('Devis - Autres'!D300="","",'Devis - Autres'!D300)</f>
        <v/>
      </c>
      <c r="E301" s="251" t="str">
        <f>IF('Devis - Autres'!E300="","",'Devis - Autres'!E300)</f>
        <v/>
      </c>
      <c r="F301" s="253" t="str">
        <f>IF('Devis - Autres'!F300="","",'Devis - Autres'!F300)</f>
        <v/>
      </c>
      <c r="G301" s="253" t="str">
        <f>IF('Devis - Autres'!G300="","",'Devis - Autres'!G300)</f>
        <v/>
      </c>
      <c r="H301" s="253" t="str">
        <f>IF('Devis - Autres'!H300="","",'Devis - Autres'!H300)</f>
        <v/>
      </c>
      <c r="I301" s="94"/>
      <c r="J301" s="254" t="str">
        <f t="shared" si="13"/>
        <v/>
      </c>
      <c r="K301" s="154" t="str">
        <f t="shared" si="14"/>
        <v/>
      </c>
      <c r="L301" s="258" t="str">
        <f t="shared" si="15"/>
        <v/>
      </c>
      <c r="M301" s="259"/>
      <c r="N301" s="126"/>
    </row>
    <row r="302" spans="1:14" ht="20.100000000000001" customHeight="1" x14ac:dyDescent="0.25">
      <c r="A302" s="244">
        <v>296</v>
      </c>
      <c r="B302" s="251" t="str">
        <f>IF('Devis - Autres'!B301="","",'Devis - Autres'!B301)</f>
        <v/>
      </c>
      <c r="C302" s="252" t="str">
        <f>IF('Devis - Autres'!C301="","",'Devis - Autres'!C301)</f>
        <v/>
      </c>
      <c r="D302" s="252" t="str">
        <f>IF('Devis - Autres'!D301="","",'Devis - Autres'!D301)</f>
        <v/>
      </c>
      <c r="E302" s="251" t="str">
        <f>IF('Devis - Autres'!E301="","",'Devis - Autres'!E301)</f>
        <v/>
      </c>
      <c r="F302" s="253" t="str">
        <f>IF('Devis - Autres'!F301="","",'Devis - Autres'!F301)</f>
        <v/>
      </c>
      <c r="G302" s="253" t="str">
        <f>IF('Devis - Autres'!G301="","",'Devis - Autres'!G301)</f>
        <v/>
      </c>
      <c r="H302" s="253" t="str">
        <f>IF('Devis - Autres'!H301="","",'Devis - Autres'!H301)</f>
        <v/>
      </c>
      <c r="I302" s="94"/>
      <c r="J302" s="254" t="str">
        <f t="shared" si="13"/>
        <v/>
      </c>
      <c r="K302" s="154" t="str">
        <f t="shared" si="14"/>
        <v/>
      </c>
      <c r="L302" s="258" t="str">
        <f t="shared" si="15"/>
        <v/>
      </c>
      <c r="M302" s="259"/>
      <c r="N302" s="126"/>
    </row>
    <row r="303" spans="1:14" ht="20.100000000000001" customHeight="1" x14ac:dyDescent="0.25">
      <c r="A303" s="244">
        <v>297</v>
      </c>
      <c r="B303" s="251" t="str">
        <f>IF('Devis - Autres'!B302="","",'Devis - Autres'!B302)</f>
        <v/>
      </c>
      <c r="C303" s="252" t="str">
        <f>IF('Devis - Autres'!C302="","",'Devis - Autres'!C302)</f>
        <v/>
      </c>
      <c r="D303" s="252" t="str">
        <f>IF('Devis - Autres'!D302="","",'Devis - Autres'!D302)</f>
        <v/>
      </c>
      <c r="E303" s="251" t="str">
        <f>IF('Devis - Autres'!E302="","",'Devis - Autres'!E302)</f>
        <v/>
      </c>
      <c r="F303" s="253" t="str">
        <f>IF('Devis - Autres'!F302="","",'Devis - Autres'!F302)</f>
        <v/>
      </c>
      <c r="G303" s="253" t="str">
        <f>IF('Devis - Autres'!G302="","",'Devis - Autres'!G302)</f>
        <v/>
      </c>
      <c r="H303" s="253" t="str">
        <f>IF('Devis - Autres'!H302="","",'Devis - Autres'!H302)</f>
        <v/>
      </c>
      <c r="I303" s="94"/>
      <c r="J303" s="254" t="str">
        <f t="shared" si="13"/>
        <v/>
      </c>
      <c r="K303" s="154" t="str">
        <f t="shared" si="14"/>
        <v/>
      </c>
      <c r="L303" s="258" t="str">
        <f t="shared" si="15"/>
        <v/>
      </c>
      <c r="M303" s="259"/>
      <c r="N303" s="126"/>
    </row>
    <row r="304" spans="1:14" ht="20.100000000000001" customHeight="1" x14ac:dyDescent="0.25">
      <c r="A304" s="244">
        <v>298</v>
      </c>
      <c r="B304" s="251" t="str">
        <f>IF('Devis - Autres'!B303="","",'Devis - Autres'!B303)</f>
        <v/>
      </c>
      <c r="C304" s="252" t="str">
        <f>IF('Devis - Autres'!C303="","",'Devis - Autres'!C303)</f>
        <v/>
      </c>
      <c r="D304" s="252" t="str">
        <f>IF('Devis - Autres'!D303="","",'Devis - Autres'!D303)</f>
        <v/>
      </c>
      <c r="E304" s="251" t="str">
        <f>IF('Devis - Autres'!E303="","",'Devis - Autres'!E303)</f>
        <v/>
      </c>
      <c r="F304" s="253" t="str">
        <f>IF('Devis - Autres'!F303="","",'Devis - Autres'!F303)</f>
        <v/>
      </c>
      <c r="G304" s="253" t="str">
        <f>IF('Devis - Autres'!G303="","",'Devis - Autres'!G303)</f>
        <v/>
      </c>
      <c r="H304" s="253" t="str">
        <f>IF('Devis - Autres'!H303="","",'Devis - Autres'!H303)</f>
        <v/>
      </c>
      <c r="I304" s="94"/>
      <c r="J304" s="254" t="str">
        <f t="shared" si="13"/>
        <v/>
      </c>
      <c r="K304" s="154" t="str">
        <f t="shared" si="14"/>
        <v/>
      </c>
      <c r="L304" s="258" t="str">
        <f t="shared" si="15"/>
        <v/>
      </c>
      <c r="M304" s="259"/>
      <c r="N304" s="126"/>
    </row>
    <row r="305" spans="1:14" ht="20.100000000000001" customHeight="1" x14ac:dyDescent="0.25">
      <c r="A305" s="244">
        <v>299</v>
      </c>
      <c r="B305" s="251" t="str">
        <f>IF('Devis - Autres'!B304="","",'Devis - Autres'!B304)</f>
        <v/>
      </c>
      <c r="C305" s="252" t="str">
        <f>IF('Devis - Autres'!C304="","",'Devis - Autres'!C304)</f>
        <v/>
      </c>
      <c r="D305" s="252" t="str">
        <f>IF('Devis - Autres'!D304="","",'Devis - Autres'!D304)</f>
        <v/>
      </c>
      <c r="E305" s="251" t="str">
        <f>IF('Devis - Autres'!E304="","",'Devis - Autres'!E304)</f>
        <v/>
      </c>
      <c r="F305" s="253" t="str">
        <f>IF('Devis - Autres'!F304="","",'Devis - Autres'!F304)</f>
        <v/>
      </c>
      <c r="G305" s="253" t="str">
        <f>IF('Devis - Autres'!G304="","",'Devis - Autres'!G304)</f>
        <v/>
      </c>
      <c r="H305" s="253" t="str">
        <f>IF('Devis - Autres'!H304="","",'Devis - Autres'!H304)</f>
        <v/>
      </c>
      <c r="I305" s="94"/>
      <c r="J305" s="254" t="str">
        <f t="shared" si="13"/>
        <v/>
      </c>
      <c r="K305" s="154" t="str">
        <f t="shared" si="14"/>
        <v/>
      </c>
      <c r="L305" s="258" t="str">
        <f t="shared" si="15"/>
        <v/>
      </c>
      <c r="M305" s="259"/>
      <c r="N305" s="126"/>
    </row>
    <row r="306" spans="1:14" ht="20.100000000000001" customHeight="1" x14ac:dyDescent="0.25">
      <c r="A306" s="244">
        <v>300</v>
      </c>
      <c r="B306" s="251" t="str">
        <f>IF('Devis - Autres'!B305="","",'Devis - Autres'!B305)</f>
        <v/>
      </c>
      <c r="C306" s="252" t="str">
        <f>IF('Devis - Autres'!C305="","",'Devis - Autres'!C305)</f>
        <v/>
      </c>
      <c r="D306" s="252" t="str">
        <f>IF('Devis - Autres'!D305="","",'Devis - Autres'!D305)</f>
        <v/>
      </c>
      <c r="E306" s="251" t="str">
        <f>IF('Devis - Autres'!E305="","",'Devis - Autres'!E305)</f>
        <v/>
      </c>
      <c r="F306" s="253" t="str">
        <f>IF('Devis - Autres'!F305="","",'Devis - Autres'!F305)</f>
        <v/>
      </c>
      <c r="G306" s="253" t="str">
        <f>IF('Devis - Autres'!G305="","",'Devis - Autres'!G305)</f>
        <v/>
      </c>
      <c r="H306" s="253" t="str">
        <f>IF('Devis - Autres'!H305="","",'Devis - Autres'!H305)</f>
        <v/>
      </c>
      <c r="I306" s="94"/>
      <c r="J306" s="254" t="str">
        <f t="shared" si="13"/>
        <v/>
      </c>
      <c r="K306" s="154" t="str">
        <f t="shared" si="14"/>
        <v/>
      </c>
      <c r="L306" s="258" t="str">
        <f t="shared" si="15"/>
        <v/>
      </c>
      <c r="M306" s="259"/>
      <c r="N306" s="126"/>
    </row>
    <row r="307" spans="1:14" ht="20.100000000000001" customHeight="1" x14ac:dyDescent="0.25">
      <c r="A307" s="244">
        <v>301</v>
      </c>
      <c r="B307" s="251" t="str">
        <f>IF('Devis - Autres'!B306="","",'Devis - Autres'!B306)</f>
        <v/>
      </c>
      <c r="C307" s="252" t="str">
        <f>IF('Devis - Autres'!C306="","",'Devis - Autres'!C306)</f>
        <v/>
      </c>
      <c r="D307" s="252" t="str">
        <f>IF('Devis - Autres'!D306="","",'Devis - Autres'!D306)</f>
        <v/>
      </c>
      <c r="E307" s="251" t="str">
        <f>IF('Devis - Autres'!E306="","",'Devis - Autres'!E306)</f>
        <v/>
      </c>
      <c r="F307" s="253" t="str">
        <f>IF('Devis - Autres'!F306="","",'Devis - Autres'!F306)</f>
        <v/>
      </c>
      <c r="G307" s="253" t="str">
        <f>IF('Devis - Autres'!G306="","",'Devis - Autres'!G306)</f>
        <v/>
      </c>
      <c r="H307" s="253" t="str">
        <f>IF('Devis - Autres'!H306="","",'Devis - Autres'!H306)</f>
        <v/>
      </c>
      <c r="I307" s="94"/>
      <c r="J307" s="254" t="str">
        <f t="shared" si="13"/>
        <v/>
      </c>
      <c r="K307" s="154" t="str">
        <f t="shared" si="14"/>
        <v/>
      </c>
      <c r="L307" s="258" t="str">
        <f t="shared" si="15"/>
        <v/>
      </c>
      <c r="M307" s="259"/>
      <c r="N307" s="126"/>
    </row>
    <row r="308" spans="1:14" ht="20.100000000000001" customHeight="1" x14ac:dyDescent="0.25">
      <c r="A308" s="244">
        <v>302</v>
      </c>
      <c r="B308" s="251" t="str">
        <f>IF('Devis - Autres'!B307="","",'Devis - Autres'!B307)</f>
        <v/>
      </c>
      <c r="C308" s="252" t="str">
        <f>IF('Devis - Autres'!C307="","",'Devis - Autres'!C307)</f>
        <v/>
      </c>
      <c r="D308" s="252" t="str">
        <f>IF('Devis - Autres'!D307="","",'Devis - Autres'!D307)</f>
        <v/>
      </c>
      <c r="E308" s="251" t="str">
        <f>IF('Devis - Autres'!E307="","",'Devis - Autres'!E307)</f>
        <v/>
      </c>
      <c r="F308" s="253" t="str">
        <f>IF('Devis - Autres'!F307="","",'Devis - Autres'!F307)</f>
        <v/>
      </c>
      <c r="G308" s="253" t="str">
        <f>IF('Devis - Autres'!G307="","",'Devis - Autres'!G307)</f>
        <v/>
      </c>
      <c r="H308" s="253" t="str">
        <f>IF('Devis - Autres'!H307="","",'Devis - Autres'!H307)</f>
        <v/>
      </c>
      <c r="I308" s="94"/>
      <c r="J308" s="254" t="str">
        <f t="shared" si="13"/>
        <v/>
      </c>
      <c r="K308" s="154" t="str">
        <f t="shared" si="14"/>
        <v/>
      </c>
      <c r="L308" s="258" t="str">
        <f t="shared" si="15"/>
        <v/>
      </c>
      <c r="M308" s="259"/>
      <c r="N308" s="126"/>
    </row>
    <row r="309" spans="1:14" ht="20.100000000000001" customHeight="1" x14ac:dyDescent="0.25">
      <c r="A309" s="244">
        <v>303</v>
      </c>
      <c r="B309" s="251" t="str">
        <f>IF('Devis - Autres'!B308="","",'Devis - Autres'!B308)</f>
        <v/>
      </c>
      <c r="C309" s="252" t="str">
        <f>IF('Devis - Autres'!C308="","",'Devis - Autres'!C308)</f>
        <v/>
      </c>
      <c r="D309" s="252" t="str">
        <f>IF('Devis - Autres'!D308="","",'Devis - Autres'!D308)</f>
        <v/>
      </c>
      <c r="E309" s="251" t="str">
        <f>IF('Devis - Autres'!E308="","",'Devis - Autres'!E308)</f>
        <v/>
      </c>
      <c r="F309" s="253" t="str">
        <f>IF('Devis - Autres'!F308="","",'Devis - Autres'!F308)</f>
        <v/>
      </c>
      <c r="G309" s="253" t="str">
        <f>IF('Devis - Autres'!G308="","",'Devis - Autres'!G308)</f>
        <v/>
      </c>
      <c r="H309" s="253" t="str">
        <f>IF('Devis - Autres'!H308="","",'Devis - Autres'!H308)</f>
        <v/>
      </c>
      <c r="I309" s="94"/>
      <c r="J309" s="254" t="str">
        <f t="shared" si="13"/>
        <v/>
      </c>
      <c r="K309" s="154" t="str">
        <f t="shared" si="14"/>
        <v/>
      </c>
      <c r="L309" s="258" t="str">
        <f t="shared" si="15"/>
        <v/>
      </c>
      <c r="M309" s="259"/>
      <c r="N309" s="126"/>
    </row>
    <row r="310" spans="1:14" ht="20.100000000000001" customHeight="1" x14ac:dyDescent="0.25">
      <c r="A310" s="244">
        <v>304</v>
      </c>
      <c r="B310" s="251" t="str">
        <f>IF('Devis - Autres'!B309="","",'Devis - Autres'!B309)</f>
        <v/>
      </c>
      <c r="C310" s="252" t="str">
        <f>IF('Devis - Autres'!C309="","",'Devis - Autres'!C309)</f>
        <v/>
      </c>
      <c r="D310" s="252" t="str">
        <f>IF('Devis - Autres'!D309="","",'Devis - Autres'!D309)</f>
        <v/>
      </c>
      <c r="E310" s="251" t="str">
        <f>IF('Devis - Autres'!E309="","",'Devis - Autres'!E309)</f>
        <v/>
      </c>
      <c r="F310" s="253" t="str">
        <f>IF('Devis - Autres'!F309="","",'Devis - Autres'!F309)</f>
        <v/>
      </c>
      <c r="G310" s="253" t="str">
        <f>IF('Devis - Autres'!G309="","",'Devis - Autres'!G309)</f>
        <v/>
      </c>
      <c r="H310" s="253" t="str">
        <f>IF('Devis - Autres'!H309="","",'Devis - Autres'!H309)</f>
        <v/>
      </c>
      <c r="I310" s="94"/>
      <c r="J310" s="254" t="str">
        <f t="shared" si="13"/>
        <v/>
      </c>
      <c r="K310" s="154" t="str">
        <f t="shared" si="14"/>
        <v/>
      </c>
      <c r="L310" s="258" t="str">
        <f t="shared" si="15"/>
        <v/>
      </c>
      <c r="M310" s="259"/>
      <c r="N310" s="126"/>
    </row>
    <row r="311" spans="1:14" ht="20.100000000000001" customHeight="1" x14ac:dyDescent="0.25">
      <c r="A311" s="244">
        <v>305</v>
      </c>
      <c r="B311" s="251" t="str">
        <f>IF('Devis - Autres'!B310="","",'Devis - Autres'!B310)</f>
        <v/>
      </c>
      <c r="C311" s="252" t="str">
        <f>IF('Devis - Autres'!C310="","",'Devis - Autres'!C310)</f>
        <v/>
      </c>
      <c r="D311" s="252" t="str">
        <f>IF('Devis - Autres'!D310="","",'Devis - Autres'!D310)</f>
        <v/>
      </c>
      <c r="E311" s="251" t="str">
        <f>IF('Devis - Autres'!E310="","",'Devis - Autres'!E310)</f>
        <v/>
      </c>
      <c r="F311" s="253" t="str">
        <f>IF('Devis - Autres'!F310="","",'Devis - Autres'!F310)</f>
        <v/>
      </c>
      <c r="G311" s="253" t="str">
        <f>IF('Devis - Autres'!G310="","",'Devis - Autres'!G310)</f>
        <v/>
      </c>
      <c r="H311" s="253" t="str">
        <f>IF('Devis - Autres'!H310="","",'Devis - Autres'!H310)</f>
        <v/>
      </c>
      <c r="I311" s="94"/>
      <c r="J311" s="254" t="str">
        <f t="shared" si="13"/>
        <v/>
      </c>
      <c r="K311" s="154" t="str">
        <f t="shared" si="14"/>
        <v/>
      </c>
      <c r="L311" s="258" t="str">
        <f t="shared" si="15"/>
        <v/>
      </c>
      <c r="M311" s="259"/>
      <c r="N311" s="126"/>
    </row>
    <row r="312" spans="1:14" ht="20.100000000000001" customHeight="1" x14ac:dyDescent="0.25">
      <c r="A312" s="244">
        <v>306</v>
      </c>
      <c r="B312" s="251" t="str">
        <f>IF('Devis - Autres'!B311="","",'Devis - Autres'!B311)</f>
        <v/>
      </c>
      <c r="C312" s="252" t="str">
        <f>IF('Devis - Autres'!C311="","",'Devis - Autres'!C311)</f>
        <v/>
      </c>
      <c r="D312" s="252" t="str">
        <f>IF('Devis - Autres'!D311="","",'Devis - Autres'!D311)</f>
        <v/>
      </c>
      <c r="E312" s="251" t="str">
        <f>IF('Devis - Autres'!E311="","",'Devis - Autres'!E311)</f>
        <v/>
      </c>
      <c r="F312" s="253" t="str">
        <f>IF('Devis - Autres'!F311="","",'Devis - Autres'!F311)</f>
        <v/>
      </c>
      <c r="G312" s="253" t="str">
        <f>IF('Devis - Autres'!G311="","",'Devis - Autres'!G311)</f>
        <v/>
      </c>
      <c r="H312" s="253" t="str">
        <f>IF('Devis - Autres'!H311="","",'Devis - Autres'!H311)</f>
        <v/>
      </c>
      <c r="I312" s="94"/>
      <c r="J312" s="254" t="str">
        <f t="shared" si="13"/>
        <v/>
      </c>
      <c r="K312" s="154" t="str">
        <f t="shared" si="14"/>
        <v/>
      </c>
      <c r="L312" s="258" t="str">
        <f t="shared" si="15"/>
        <v/>
      </c>
      <c r="M312" s="259"/>
      <c r="N312" s="126"/>
    </row>
    <row r="313" spans="1:14" ht="20.100000000000001" customHeight="1" x14ac:dyDescent="0.25">
      <c r="A313" s="244">
        <v>307</v>
      </c>
      <c r="B313" s="251" t="str">
        <f>IF('Devis - Autres'!B312="","",'Devis - Autres'!B312)</f>
        <v/>
      </c>
      <c r="C313" s="252" t="str">
        <f>IF('Devis - Autres'!C312="","",'Devis - Autres'!C312)</f>
        <v/>
      </c>
      <c r="D313" s="252" t="str">
        <f>IF('Devis - Autres'!D312="","",'Devis - Autres'!D312)</f>
        <v/>
      </c>
      <c r="E313" s="251" t="str">
        <f>IF('Devis - Autres'!E312="","",'Devis - Autres'!E312)</f>
        <v/>
      </c>
      <c r="F313" s="253" t="str">
        <f>IF('Devis - Autres'!F312="","",'Devis - Autres'!F312)</f>
        <v/>
      </c>
      <c r="G313" s="253" t="str">
        <f>IF('Devis - Autres'!G312="","",'Devis - Autres'!G312)</f>
        <v/>
      </c>
      <c r="H313" s="253" t="str">
        <f>IF('Devis - Autres'!H312="","",'Devis - Autres'!H312)</f>
        <v/>
      </c>
      <c r="I313" s="94"/>
      <c r="J313" s="254" t="str">
        <f t="shared" si="13"/>
        <v/>
      </c>
      <c r="K313" s="154" t="str">
        <f t="shared" si="14"/>
        <v/>
      </c>
      <c r="L313" s="258" t="str">
        <f t="shared" si="15"/>
        <v/>
      </c>
      <c r="M313" s="259"/>
      <c r="N313" s="126"/>
    </row>
    <row r="314" spans="1:14" ht="20.100000000000001" customHeight="1" x14ac:dyDescent="0.25">
      <c r="A314" s="244">
        <v>308</v>
      </c>
      <c r="B314" s="251" t="str">
        <f>IF('Devis - Autres'!B313="","",'Devis - Autres'!B313)</f>
        <v/>
      </c>
      <c r="C314" s="252" t="str">
        <f>IF('Devis - Autres'!C313="","",'Devis - Autres'!C313)</f>
        <v/>
      </c>
      <c r="D314" s="252" t="str">
        <f>IF('Devis - Autres'!D313="","",'Devis - Autres'!D313)</f>
        <v/>
      </c>
      <c r="E314" s="251" t="str">
        <f>IF('Devis - Autres'!E313="","",'Devis - Autres'!E313)</f>
        <v/>
      </c>
      <c r="F314" s="253" t="str">
        <f>IF('Devis - Autres'!F313="","",'Devis - Autres'!F313)</f>
        <v/>
      </c>
      <c r="G314" s="253" t="str">
        <f>IF('Devis - Autres'!G313="","",'Devis - Autres'!G313)</f>
        <v/>
      </c>
      <c r="H314" s="253" t="str">
        <f>IF('Devis - Autres'!H313="","",'Devis - Autres'!H313)</f>
        <v/>
      </c>
      <c r="I314" s="94"/>
      <c r="J314" s="254" t="str">
        <f t="shared" si="13"/>
        <v/>
      </c>
      <c r="K314" s="154" t="str">
        <f t="shared" si="14"/>
        <v/>
      </c>
      <c r="L314" s="258" t="str">
        <f t="shared" si="15"/>
        <v/>
      </c>
      <c r="M314" s="259"/>
      <c r="N314" s="126"/>
    </row>
    <row r="315" spans="1:14" ht="20.100000000000001" customHeight="1" x14ac:dyDescent="0.25">
      <c r="A315" s="244">
        <v>309</v>
      </c>
      <c r="B315" s="251" t="str">
        <f>IF('Devis - Autres'!B314="","",'Devis - Autres'!B314)</f>
        <v/>
      </c>
      <c r="C315" s="252" t="str">
        <f>IF('Devis - Autres'!C314="","",'Devis - Autres'!C314)</f>
        <v/>
      </c>
      <c r="D315" s="252" t="str">
        <f>IF('Devis - Autres'!D314="","",'Devis - Autres'!D314)</f>
        <v/>
      </c>
      <c r="E315" s="251" t="str">
        <f>IF('Devis - Autres'!E314="","",'Devis - Autres'!E314)</f>
        <v/>
      </c>
      <c r="F315" s="253" t="str">
        <f>IF('Devis - Autres'!F314="","",'Devis - Autres'!F314)</f>
        <v/>
      </c>
      <c r="G315" s="253" t="str">
        <f>IF('Devis - Autres'!G314="","",'Devis - Autres'!G314)</f>
        <v/>
      </c>
      <c r="H315" s="253" t="str">
        <f>IF('Devis - Autres'!H314="","",'Devis - Autres'!H314)</f>
        <v/>
      </c>
      <c r="I315" s="94"/>
      <c r="J315" s="254" t="str">
        <f t="shared" si="13"/>
        <v/>
      </c>
      <c r="K315" s="154" t="str">
        <f t="shared" si="14"/>
        <v/>
      </c>
      <c r="L315" s="258" t="str">
        <f t="shared" si="15"/>
        <v/>
      </c>
      <c r="M315" s="259"/>
      <c r="N315" s="126"/>
    </row>
    <row r="316" spans="1:14" ht="20.100000000000001" customHeight="1" x14ac:dyDescent="0.25">
      <c r="A316" s="244">
        <v>310</v>
      </c>
      <c r="B316" s="251" t="str">
        <f>IF('Devis - Autres'!B315="","",'Devis - Autres'!B315)</f>
        <v/>
      </c>
      <c r="C316" s="252" t="str">
        <f>IF('Devis - Autres'!C315="","",'Devis - Autres'!C315)</f>
        <v/>
      </c>
      <c r="D316" s="252" t="str">
        <f>IF('Devis - Autres'!D315="","",'Devis - Autres'!D315)</f>
        <v/>
      </c>
      <c r="E316" s="251" t="str">
        <f>IF('Devis - Autres'!E315="","",'Devis - Autres'!E315)</f>
        <v/>
      </c>
      <c r="F316" s="253" t="str">
        <f>IF('Devis - Autres'!F315="","",'Devis - Autres'!F315)</f>
        <v/>
      </c>
      <c r="G316" s="253" t="str">
        <f>IF('Devis - Autres'!G315="","",'Devis - Autres'!G315)</f>
        <v/>
      </c>
      <c r="H316" s="253" t="str">
        <f>IF('Devis - Autres'!H315="","",'Devis - Autres'!H315)</f>
        <v/>
      </c>
      <c r="I316" s="94"/>
      <c r="J316" s="254" t="str">
        <f t="shared" si="13"/>
        <v/>
      </c>
      <c r="K316" s="154" t="str">
        <f t="shared" si="14"/>
        <v/>
      </c>
      <c r="L316" s="258" t="str">
        <f t="shared" si="15"/>
        <v/>
      </c>
      <c r="M316" s="259"/>
      <c r="N316" s="126"/>
    </row>
    <row r="317" spans="1:14" ht="20.100000000000001" customHeight="1" x14ac:dyDescent="0.25">
      <c r="A317" s="244">
        <v>311</v>
      </c>
      <c r="B317" s="251" t="str">
        <f>IF('Devis - Autres'!B316="","",'Devis - Autres'!B316)</f>
        <v/>
      </c>
      <c r="C317" s="252" t="str">
        <f>IF('Devis - Autres'!C316="","",'Devis - Autres'!C316)</f>
        <v/>
      </c>
      <c r="D317" s="252" t="str">
        <f>IF('Devis - Autres'!D316="","",'Devis - Autres'!D316)</f>
        <v/>
      </c>
      <c r="E317" s="251" t="str">
        <f>IF('Devis - Autres'!E316="","",'Devis - Autres'!E316)</f>
        <v/>
      </c>
      <c r="F317" s="253" t="str">
        <f>IF('Devis - Autres'!F316="","",'Devis - Autres'!F316)</f>
        <v/>
      </c>
      <c r="G317" s="253" t="str">
        <f>IF('Devis - Autres'!G316="","",'Devis - Autres'!G316)</f>
        <v/>
      </c>
      <c r="H317" s="253" t="str">
        <f>IF('Devis - Autres'!H316="","",'Devis - Autres'!H316)</f>
        <v/>
      </c>
      <c r="I317" s="94"/>
      <c r="J317" s="254" t="str">
        <f t="shared" si="13"/>
        <v/>
      </c>
      <c r="K317" s="154" t="str">
        <f t="shared" si="14"/>
        <v/>
      </c>
      <c r="L317" s="258" t="str">
        <f t="shared" si="15"/>
        <v/>
      </c>
      <c r="M317" s="259"/>
      <c r="N317" s="126"/>
    </row>
    <row r="318" spans="1:14" ht="20.100000000000001" customHeight="1" x14ac:dyDescent="0.25">
      <c r="A318" s="244">
        <v>312</v>
      </c>
      <c r="B318" s="251" t="str">
        <f>IF('Devis - Autres'!B317="","",'Devis - Autres'!B317)</f>
        <v/>
      </c>
      <c r="C318" s="252" t="str">
        <f>IF('Devis - Autres'!C317="","",'Devis - Autres'!C317)</f>
        <v/>
      </c>
      <c r="D318" s="252" t="str">
        <f>IF('Devis - Autres'!D317="","",'Devis - Autres'!D317)</f>
        <v/>
      </c>
      <c r="E318" s="251" t="str">
        <f>IF('Devis - Autres'!E317="","",'Devis - Autres'!E317)</f>
        <v/>
      </c>
      <c r="F318" s="253" t="str">
        <f>IF('Devis - Autres'!F317="","",'Devis - Autres'!F317)</f>
        <v/>
      </c>
      <c r="G318" s="253" t="str">
        <f>IF('Devis - Autres'!G317="","",'Devis - Autres'!G317)</f>
        <v/>
      </c>
      <c r="H318" s="253" t="str">
        <f>IF('Devis - Autres'!H317="","",'Devis - Autres'!H317)</f>
        <v/>
      </c>
      <c r="I318" s="94"/>
      <c r="J318" s="254" t="str">
        <f t="shared" si="13"/>
        <v/>
      </c>
      <c r="K318" s="154" t="str">
        <f t="shared" si="14"/>
        <v/>
      </c>
      <c r="L318" s="258" t="str">
        <f t="shared" si="15"/>
        <v/>
      </c>
      <c r="M318" s="259"/>
      <c r="N318" s="126"/>
    </row>
    <row r="319" spans="1:14" ht="20.100000000000001" customHeight="1" x14ac:dyDescent="0.25">
      <c r="A319" s="244">
        <v>313</v>
      </c>
      <c r="B319" s="251" t="str">
        <f>IF('Devis - Autres'!B318="","",'Devis - Autres'!B318)</f>
        <v/>
      </c>
      <c r="C319" s="252" t="str">
        <f>IF('Devis - Autres'!C318="","",'Devis - Autres'!C318)</f>
        <v/>
      </c>
      <c r="D319" s="252" t="str">
        <f>IF('Devis - Autres'!D318="","",'Devis - Autres'!D318)</f>
        <v/>
      </c>
      <c r="E319" s="251" t="str">
        <f>IF('Devis - Autres'!E318="","",'Devis - Autres'!E318)</f>
        <v/>
      </c>
      <c r="F319" s="253" t="str">
        <f>IF('Devis - Autres'!F318="","",'Devis - Autres'!F318)</f>
        <v/>
      </c>
      <c r="G319" s="253" t="str">
        <f>IF('Devis - Autres'!G318="","",'Devis - Autres'!G318)</f>
        <v/>
      </c>
      <c r="H319" s="253" t="str">
        <f>IF('Devis - Autres'!H318="","",'Devis - Autres'!H318)</f>
        <v/>
      </c>
      <c r="I319" s="94"/>
      <c r="J319" s="254" t="str">
        <f t="shared" si="13"/>
        <v/>
      </c>
      <c r="K319" s="154" t="str">
        <f t="shared" si="14"/>
        <v/>
      </c>
      <c r="L319" s="258" t="str">
        <f t="shared" si="15"/>
        <v/>
      </c>
      <c r="M319" s="259"/>
      <c r="N319" s="126"/>
    </row>
    <row r="320" spans="1:14" ht="20.100000000000001" customHeight="1" x14ac:dyDescent="0.25">
      <c r="A320" s="244">
        <v>314</v>
      </c>
      <c r="B320" s="251" t="str">
        <f>IF('Devis - Autres'!B319="","",'Devis - Autres'!B319)</f>
        <v/>
      </c>
      <c r="C320" s="252" t="str">
        <f>IF('Devis - Autres'!C319="","",'Devis - Autres'!C319)</f>
        <v/>
      </c>
      <c r="D320" s="252" t="str">
        <f>IF('Devis - Autres'!D319="","",'Devis - Autres'!D319)</f>
        <v/>
      </c>
      <c r="E320" s="251" t="str">
        <f>IF('Devis - Autres'!E319="","",'Devis - Autres'!E319)</f>
        <v/>
      </c>
      <c r="F320" s="253" t="str">
        <f>IF('Devis - Autres'!F319="","",'Devis - Autres'!F319)</f>
        <v/>
      </c>
      <c r="G320" s="253" t="str">
        <f>IF('Devis - Autres'!G319="","",'Devis - Autres'!G319)</f>
        <v/>
      </c>
      <c r="H320" s="253" t="str">
        <f>IF('Devis - Autres'!H319="","",'Devis - Autres'!H319)</f>
        <v/>
      </c>
      <c r="I320" s="94"/>
      <c r="J320" s="254" t="str">
        <f t="shared" si="13"/>
        <v/>
      </c>
      <c r="K320" s="154" t="str">
        <f t="shared" si="14"/>
        <v/>
      </c>
      <c r="L320" s="258" t="str">
        <f t="shared" si="15"/>
        <v/>
      </c>
      <c r="M320" s="259"/>
      <c r="N320" s="126"/>
    </row>
    <row r="321" spans="1:14" ht="20.100000000000001" customHeight="1" x14ac:dyDescent="0.25">
      <c r="A321" s="244">
        <v>315</v>
      </c>
      <c r="B321" s="251" t="str">
        <f>IF('Devis - Autres'!B320="","",'Devis - Autres'!B320)</f>
        <v/>
      </c>
      <c r="C321" s="252" t="str">
        <f>IF('Devis - Autres'!C320="","",'Devis - Autres'!C320)</f>
        <v/>
      </c>
      <c r="D321" s="252" t="str">
        <f>IF('Devis - Autres'!D320="","",'Devis - Autres'!D320)</f>
        <v/>
      </c>
      <c r="E321" s="251" t="str">
        <f>IF('Devis - Autres'!E320="","",'Devis - Autres'!E320)</f>
        <v/>
      </c>
      <c r="F321" s="253" t="str">
        <f>IF('Devis - Autres'!F320="","",'Devis - Autres'!F320)</f>
        <v/>
      </c>
      <c r="G321" s="253" t="str">
        <f>IF('Devis - Autres'!G320="","",'Devis - Autres'!G320)</f>
        <v/>
      </c>
      <c r="H321" s="253" t="str">
        <f>IF('Devis - Autres'!H320="","",'Devis - Autres'!H320)</f>
        <v/>
      </c>
      <c r="I321" s="94"/>
      <c r="J321" s="254" t="str">
        <f t="shared" si="13"/>
        <v/>
      </c>
      <c r="K321" s="154" t="str">
        <f t="shared" si="14"/>
        <v/>
      </c>
      <c r="L321" s="258" t="str">
        <f t="shared" si="15"/>
        <v/>
      </c>
      <c r="M321" s="259"/>
      <c r="N321" s="126"/>
    </row>
    <row r="322" spans="1:14" ht="20.100000000000001" customHeight="1" x14ac:dyDescent="0.25">
      <c r="A322" s="244">
        <v>316</v>
      </c>
      <c r="B322" s="251" t="str">
        <f>IF('Devis - Autres'!B321="","",'Devis - Autres'!B321)</f>
        <v/>
      </c>
      <c r="C322" s="252" t="str">
        <f>IF('Devis - Autres'!C321="","",'Devis - Autres'!C321)</f>
        <v/>
      </c>
      <c r="D322" s="252" t="str">
        <f>IF('Devis - Autres'!D321="","",'Devis - Autres'!D321)</f>
        <v/>
      </c>
      <c r="E322" s="251" t="str">
        <f>IF('Devis - Autres'!E321="","",'Devis - Autres'!E321)</f>
        <v/>
      </c>
      <c r="F322" s="253" t="str">
        <f>IF('Devis - Autres'!F321="","",'Devis - Autres'!F321)</f>
        <v/>
      </c>
      <c r="G322" s="253" t="str">
        <f>IF('Devis - Autres'!G321="","",'Devis - Autres'!G321)</f>
        <v/>
      </c>
      <c r="H322" s="253" t="str">
        <f>IF('Devis - Autres'!H321="","",'Devis - Autres'!H321)</f>
        <v/>
      </c>
      <c r="I322" s="94"/>
      <c r="J322" s="254" t="str">
        <f t="shared" si="13"/>
        <v/>
      </c>
      <c r="K322" s="154" t="str">
        <f t="shared" si="14"/>
        <v/>
      </c>
      <c r="L322" s="258" t="str">
        <f t="shared" si="15"/>
        <v/>
      </c>
      <c r="M322" s="259"/>
      <c r="N322" s="126"/>
    </row>
    <row r="323" spans="1:14" ht="20.100000000000001" customHeight="1" x14ac:dyDescent="0.25">
      <c r="A323" s="244">
        <v>317</v>
      </c>
      <c r="B323" s="251" t="str">
        <f>IF('Devis - Autres'!B322="","",'Devis - Autres'!B322)</f>
        <v/>
      </c>
      <c r="C323" s="252" t="str">
        <f>IF('Devis - Autres'!C322="","",'Devis - Autres'!C322)</f>
        <v/>
      </c>
      <c r="D323" s="252" t="str">
        <f>IF('Devis - Autres'!D322="","",'Devis - Autres'!D322)</f>
        <v/>
      </c>
      <c r="E323" s="251" t="str">
        <f>IF('Devis - Autres'!E322="","",'Devis - Autres'!E322)</f>
        <v/>
      </c>
      <c r="F323" s="253" t="str">
        <f>IF('Devis - Autres'!F322="","",'Devis - Autres'!F322)</f>
        <v/>
      </c>
      <c r="G323" s="253" t="str">
        <f>IF('Devis - Autres'!G322="","",'Devis - Autres'!G322)</f>
        <v/>
      </c>
      <c r="H323" s="253" t="str">
        <f>IF('Devis - Autres'!H322="","",'Devis - Autres'!H322)</f>
        <v/>
      </c>
      <c r="I323" s="94"/>
      <c r="J323" s="254" t="str">
        <f t="shared" si="13"/>
        <v/>
      </c>
      <c r="K323" s="154" t="str">
        <f t="shared" si="14"/>
        <v/>
      </c>
      <c r="L323" s="258" t="str">
        <f t="shared" si="15"/>
        <v/>
      </c>
      <c r="M323" s="259"/>
      <c r="N323" s="126"/>
    </row>
    <row r="324" spans="1:14" ht="20.100000000000001" customHeight="1" x14ac:dyDescent="0.25">
      <c r="A324" s="244">
        <v>318</v>
      </c>
      <c r="B324" s="251" t="str">
        <f>IF('Devis - Autres'!B323="","",'Devis - Autres'!B323)</f>
        <v/>
      </c>
      <c r="C324" s="252" t="str">
        <f>IF('Devis - Autres'!C323="","",'Devis - Autres'!C323)</f>
        <v/>
      </c>
      <c r="D324" s="252" t="str">
        <f>IF('Devis - Autres'!D323="","",'Devis - Autres'!D323)</f>
        <v/>
      </c>
      <c r="E324" s="251" t="str">
        <f>IF('Devis - Autres'!E323="","",'Devis - Autres'!E323)</f>
        <v/>
      </c>
      <c r="F324" s="253" t="str">
        <f>IF('Devis - Autres'!F323="","",'Devis - Autres'!F323)</f>
        <v/>
      </c>
      <c r="G324" s="253" t="str">
        <f>IF('Devis - Autres'!G323="","",'Devis - Autres'!G323)</f>
        <v/>
      </c>
      <c r="H324" s="253" t="str">
        <f>IF('Devis - Autres'!H323="","",'Devis - Autres'!H323)</f>
        <v/>
      </c>
      <c r="I324" s="94"/>
      <c r="J324" s="254" t="str">
        <f t="shared" si="13"/>
        <v/>
      </c>
      <c r="K324" s="154" t="str">
        <f t="shared" si="14"/>
        <v/>
      </c>
      <c r="L324" s="258" t="str">
        <f t="shared" si="15"/>
        <v/>
      </c>
      <c r="M324" s="259"/>
      <c r="N324" s="126"/>
    </row>
    <row r="325" spans="1:14" ht="20.100000000000001" customHeight="1" x14ac:dyDescent="0.25">
      <c r="A325" s="244">
        <v>319</v>
      </c>
      <c r="B325" s="251" t="str">
        <f>IF('Devis - Autres'!B324="","",'Devis - Autres'!B324)</f>
        <v/>
      </c>
      <c r="C325" s="252" t="str">
        <f>IF('Devis - Autres'!C324="","",'Devis - Autres'!C324)</f>
        <v/>
      </c>
      <c r="D325" s="252" t="str">
        <f>IF('Devis - Autres'!D324="","",'Devis - Autres'!D324)</f>
        <v/>
      </c>
      <c r="E325" s="251" t="str">
        <f>IF('Devis - Autres'!E324="","",'Devis - Autres'!E324)</f>
        <v/>
      </c>
      <c r="F325" s="253" t="str">
        <f>IF('Devis - Autres'!F324="","",'Devis - Autres'!F324)</f>
        <v/>
      </c>
      <c r="G325" s="253" t="str">
        <f>IF('Devis - Autres'!G324="","",'Devis - Autres'!G324)</f>
        <v/>
      </c>
      <c r="H325" s="253" t="str">
        <f>IF('Devis - Autres'!H324="","",'Devis - Autres'!H324)</f>
        <v/>
      </c>
      <c r="I325" s="94"/>
      <c r="J325" s="254" t="str">
        <f t="shared" si="13"/>
        <v/>
      </c>
      <c r="K325" s="154" t="str">
        <f t="shared" si="14"/>
        <v/>
      </c>
      <c r="L325" s="258" t="str">
        <f t="shared" si="15"/>
        <v/>
      </c>
      <c r="M325" s="259"/>
      <c r="N325" s="126"/>
    </row>
    <row r="326" spans="1:14" ht="20.100000000000001" customHeight="1" x14ac:dyDescent="0.25">
      <c r="A326" s="244">
        <v>320</v>
      </c>
      <c r="B326" s="251" t="str">
        <f>IF('Devis - Autres'!B325="","",'Devis - Autres'!B325)</f>
        <v/>
      </c>
      <c r="C326" s="252" t="str">
        <f>IF('Devis - Autres'!C325="","",'Devis - Autres'!C325)</f>
        <v/>
      </c>
      <c r="D326" s="252" t="str">
        <f>IF('Devis - Autres'!D325="","",'Devis - Autres'!D325)</f>
        <v/>
      </c>
      <c r="E326" s="251" t="str">
        <f>IF('Devis - Autres'!E325="","",'Devis - Autres'!E325)</f>
        <v/>
      </c>
      <c r="F326" s="253" t="str">
        <f>IF('Devis - Autres'!F325="","",'Devis - Autres'!F325)</f>
        <v/>
      </c>
      <c r="G326" s="253" t="str">
        <f>IF('Devis - Autres'!G325="","",'Devis - Autres'!G325)</f>
        <v/>
      </c>
      <c r="H326" s="253" t="str">
        <f>IF('Devis - Autres'!H325="","",'Devis - Autres'!H325)</f>
        <v/>
      </c>
      <c r="I326" s="94"/>
      <c r="J326" s="254" t="str">
        <f t="shared" si="13"/>
        <v/>
      </c>
      <c r="K326" s="154" t="str">
        <f t="shared" si="14"/>
        <v/>
      </c>
      <c r="L326" s="258" t="str">
        <f t="shared" si="15"/>
        <v/>
      </c>
      <c r="M326" s="259"/>
      <c r="N326" s="126"/>
    </row>
    <row r="327" spans="1:14" ht="20.100000000000001" customHeight="1" x14ac:dyDescent="0.25">
      <c r="A327" s="244">
        <v>321</v>
      </c>
      <c r="B327" s="251" t="str">
        <f>IF('Devis - Autres'!B326="","",'Devis - Autres'!B326)</f>
        <v/>
      </c>
      <c r="C327" s="252" t="str">
        <f>IF('Devis - Autres'!C326="","",'Devis - Autres'!C326)</f>
        <v/>
      </c>
      <c r="D327" s="252" t="str">
        <f>IF('Devis - Autres'!D326="","",'Devis - Autres'!D326)</f>
        <v/>
      </c>
      <c r="E327" s="251" t="str">
        <f>IF('Devis - Autres'!E326="","",'Devis - Autres'!E326)</f>
        <v/>
      </c>
      <c r="F327" s="253" t="str">
        <f>IF('Devis - Autres'!F326="","",'Devis - Autres'!F326)</f>
        <v/>
      </c>
      <c r="G327" s="253" t="str">
        <f>IF('Devis - Autres'!G326="","",'Devis - Autres'!G326)</f>
        <v/>
      </c>
      <c r="H327" s="253" t="str">
        <f>IF('Devis - Autres'!H326="","",'Devis - Autres'!H326)</f>
        <v/>
      </c>
      <c r="I327" s="94"/>
      <c r="J327" s="254" t="str">
        <f t="shared" si="13"/>
        <v/>
      </c>
      <c r="K327" s="154" t="str">
        <f t="shared" si="14"/>
        <v/>
      </c>
      <c r="L327" s="258" t="str">
        <f t="shared" si="15"/>
        <v/>
      </c>
      <c r="M327" s="259"/>
      <c r="N327" s="126"/>
    </row>
    <row r="328" spans="1:14" ht="20.100000000000001" customHeight="1" x14ac:dyDescent="0.25">
      <c r="A328" s="244">
        <v>322</v>
      </c>
      <c r="B328" s="251" t="str">
        <f>IF('Devis - Autres'!B327="","",'Devis - Autres'!B327)</f>
        <v/>
      </c>
      <c r="C328" s="252" t="str">
        <f>IF('Devis - Autres'!C327="","",'Devis - Autres'!C327)</f>
        <v/>
      </c>
      <c r="D328" s="252" t="str">
        <f>IF('Devis - Autres'!D327="","",'Devis - Autres'!D327)</f>
        <v/>
      </c>
      <c r="E328" s="251" t="str">
        <f>IF('Devis - Autres'!E327="","",'Devis - Autres'!E327)</f>
        <v/>
      </c>
      <c r="F328" s="253" t="str">
        <f>IF('Devis - Autres'!F327="","",'Devis - Autres'!F327)</f>
        <v/>
      </c>
      <c r="G328" s="253" t="str">
        <f>IF('Devis - Autres'!G327="","",'Devis - Autres'!G327)</f>
        <v/>
      </c>
      <c r="H328" s="253" t="str">
        <f>IF('Devis - Autres'!H327="","",'Devis - Autres'!H327)</f>
        <v/>
      </c>
      <c r="I328" s="94"/>
      <c r="J328" s="254" t="str">
        <f t="shared" ref="J328:J391" si="16">IF($I328="","",IF($I328&gt;MAX($F328:$H328),"Le montant éligible ne peut etre supérieur au montant présenté",""))</f>
        <v/>
      </c>
      <c r="K328" s="154" t="str">
        <f t="shared" ref="K328:K391" si="17">IF(I328="","",MIN(F328,G328,H328)*1.15)</f>
        <v/>
      </c>
      <c r="L328" s="258" t="str">
        <f t="shared" ref="L328:L391" si="18">IF(K328="","",MIN(I328,K328))</f>
        <v/>
      </c>
      <c r="M328" s="259"/>
      <c r="N328" s="126"/>
    </row>
    <row r="329" spans="1:14" ht="20.100000000000001" customHeight="1" x14ac:dyDescent="0.25">
      <c r="A329" s="244">
        <v>323</v>
      </c>
      <c r="B329" s="251" t="str">
        <f>IF('Devis - Autres'!B328="","",'Devis - Autres'!B328)</f>
        <v/>
      </c>
      <c r="C329" s="252" t="str">
        <f>IF('Devis - Autres'!C328="","",'Devis - Autres'!C328)</f>
        <v/>
      </c>
      <c r="D329" s="252" t="str">
        <f>IF('Devis - Autres'!D328="","",'Devis - Autres'!D328)</f>
        <v/>
      </c>
      <c r="E329" s="251" t="str">
        <f>IF('Devis - Autres'!E328="","",'Devis - Autres'!E328)</f>
        <v/>
      </c>
      <c r="F329" s="253" t="str">
        <f>IF('Devis - Autres'!F328="","",'Devis - Autres'!F328)</f>
        <v/>
      </c>
      <c r="G329" s="253" t="str">
        <f>IF('Devis - Autres'!G328="","",'Devis - Autres'!G328)</f>
        <v/>
      </c>
      <c r="H329" s="253" t="str">
        <f>IF('Devis - Autres'!H328="","",'Devis - Autres'!H328)</f>
        <v/>
      </c>
      <c r="I329" s="94"/>
      <c r="J329" s="254" t="str">
        <f t="shared" si="16"/>
        <v/>
      </c>
      <c r="K329" s="154" t="str">
        <f t="shared" si="17"/>
        <v/>
      </c>
      <c r="L329" s="258" t="str">
        <f t="shared" si="18"/>
        <v/>
      </c>
      <c r="M329" s="259"/>
      <c r="N329" s="126"/>
    </row>
    <row r="330" spans="1:14" ht="20.100000000000001" customHeight="1" x14ac:dyDescent="0.25">
      <c r="A330" s="244">
        <v>324</v>
      </c>
      <c r="B330" s="251" t="str">
        <f>IF('Devis - Autres'!B329="","",'Devis - Autres'!B329)</f>
        <v/>
      </c>
      <c r="C330" s="252" t="str">
        <f>IF('Devis - Autres'!C329="","",'Devis - Autres'!C329)</f>
        <v/>
      </c>
      <c r="D330" s="252" t="str">
        <f>IF('Devis - Autres'!D329="","",'Devis - Autres'!D329)</f>
        <v/>
      </c>
      <c r="E330" s="251" t="str">
        <f>IF('Devis - Autres'!E329="","",'Devis - Autres'!E329)</f>
        <v/>
      </c>
      <c r="F330" s="253" t="str">
        <f>IF('Devis - Autres'!F329="","",'Devis - Autres'!F329)</f>
        <v/>
      </c>
      <c r="G330" s="253" t="str">
        <f>IF('Devis - Autres'!G329="","",'Devis - Autres'!G329)</f>
        <v/>
      </c>
      <c r="H330" s="253" t="str">
        <f>IF('Devis - Autres'!H329="","",'Devis - Autres'!H329)</f>
        <v/>
      </c>
      <c r="I330" s="94"/>
      <c r="J330" s="254" t="str">
        <f t="shared" si="16"/>
        <v/>
      </c>
      <c r="K330" s="154" t="str">
        <f t="shared" si="17"/>
        <v/>
      </c>
      <c r="L330" s="258" t="str">
        <f t="shared" si="18"/>
        <v/>
      </c>
      <c r="M330" s="259"/>
      <c r="N330" s="126"/>
    </row>
    <row r="331" spans="1:14" ht="20.100000000000001" customHeight="1" x14ac:dyDescent="0.25">
      <c r="A331" s="244">
        <v>325</v>
      </c>
      <c r="B331" s="251" t="str">
        <f>IF('Devis - Autres'!B330="","",'Devis - Autres'!B330)</f>
        <v/>
      </c>
      <c r="C331" s="252" t="str">
        <f>IF('Devis - Autres'!C330="","",'Devis - Autres'!C330)</f>
        <v/>
      </c>
      <c r="D331" s="252" t="str">
        <f>IF('Devis - Autres'!D330="","",'Devis - Autres'!D330)</f>
        <v/>
      </c>
      <c r="E331" s="251" t="str">
        <f>IF('Devis - Autres'!E330="","",'Devis - Autres'!E330)</f>
        <v/>
      </c>
      <c r="F331" s="253" t="str">
        <f>IF('Devis - Autres'!F330="","",'Devis - Autres'!F330)</f>
        <v/>
      </c>
      <c r="G331" s="253" t="str">
        <f>IF('Devis - Autres'!G330="","",'Devis - Autres'!G330)</f>
        <v/>
      </c>
      <c r="H331" s="253" t="str">
        <f>IF('Devis - Autres'!H330="","",'Devis - Autres'!H330)</f>
        <v/>
      </c>
      <c r="I331" s="94"/>
      <c r="J331" s="254" t="str">
        <f t="shared" si="16"/>
        <v/>
      </c>
      <c r="K331" s="154" t="str">
        <f t="shared" si="17"/>
        <v/>
      </c>
      <c r="L331" s="258" t="str">
        <f t="shared" si="18"/>
        <v/>
      </c>
      <c r="M331" s="259"/>
      <c r="N331" s="126"/>
    </row>
    <row r="332" spans="1:14" ht="20.100000000000001" customHeight="1" x14ac:dyDescent="0.25">
      <c r="A332" s="244">
        <v>326</v>
      </c>
      <c r="B332" s="251" t="str">
        <f>IF('Devis - Autres'!B331="","",'Devis - Autres'!B331)</f>
        <v/>
      </c>
      <c r="C332" s="252" t="str">
        <f>IF('Devis - Autres'!C331="","",'Devis - Autres'!C331)</f>
        <v/>
      </c>
      <c r="D332" s="252" t="str">
        <f>IF('Devis - Autres'!D331="","",'Devis - Autres'!D331)</f>
        <v/>
      </c>
      <c r="E332" s="251" t="str">
        <f>IF('Devis - Autres'!E331="","",'Devis - Autres'!E331)</f>
        <v/>
      </c>
      <c r="F332" s="253" t="str">
        <f>IF('Devis - Autres'!F331="","",'Devis - Autres'!F331)</f>
        <v/>
      </c>
      <c r="G332" s="253" t="str">
        <f>IF('Devis - Autres'!G331="","",'Devis - Autres'!G331)</f>
        <v/>
      </c>
      <c r="H332" s="253" t="str">
        <f>IF('Devis - Autres'!H331="","",'Devis - Autres'!H331)</f>
        <v/>
      </c>
      <c r="I332" s="94"/>
      <c r="J332" s="254" t="str">
        <f t="shared" si="16"/>
        <v/>
      </c>
      <c r="K332" s="154" t="str">
        <f t="shared" si="17"/>
        <v/>
      </c>
      <c r="L332" s="258" t="str">
        <f t="shared" si="18"/>
        <v/>
      </c>
      <c r="M332" s="259"/>
      <c r="N332" s="126"/>
    </row>
    <row r="333" spans="1:14" ht="20.100000000000001" customHeight="1" x14ac:dyDescent="0.25">
      <c r="A333" s="244">
        <v>327</v>
      </c>
      <c r="B333" s="251" t="str">
        <f>IF('Devis - Autres'!B332="","",'Devis - Autres'!B332)</f>
        <v/>
      </c>
      <c r="C333" s="252" t="str">
        <f>IF('Devis - Autres'!C332="","",'Devis - Autres'!C332)</f>
        <v/>
      </c>
      <c r="D333" s="252" t="str">
        <f>IF('Devis - Autres'!D332="","",'Devis - Autres'!D332)</f>
        <v/>
      </c>
      <c r="E333" s="251" t="str">
        <f>IF('Devis - Autres'!E332="","",'Devis - Autres'!E332)</f>
        <v/>
      </c>
      <c r="F333" s="253" t="str">
        <f>IF('Devis - Autres'!F332="","",'Devis - Autres'!F332)</f>
        <v/>
      </c>
      <c r="G333" s="253" t="str">
        <f>IF('Devis - Autres'!G332="","",'Devis - Autres'!G332)</f>
        <v/>
      </c>
      <c r="H333" s="253" t="str">
        <f>IF('Devis - Autres'!H332="","",'Devis - Autres'!H332)</f>
        <v/>
      </c>
      <c r="I333" s="94"/>
      <c r="J333" s="254" t="str">
        <f t="shared" si="16"/>
        <v/>
      </c>
      <c r="K333" s="154" t="str">
        <f t="shared" si="17"/>
        <v/>
      </c>
      <c r="L333" s="258" t="str">
        <f t="shared" si="18"/>
        <v/>
      </c>
      <c r="M333" s="259"/>
      <c r="N333" s="126"/>
    </row>
    <row r="334" spans="1:14" ht="20.100000000000001" customHeight="1" x14ac:dyDescent="0.25">
      <c r="A334" s="244">
        <v>328</v>
      </c>
      <c r="B334" s="251" t="str">
        <f>IF('Devis - Autres'!B333="","",'Devis - Autres'!B333)</f>
        <v/>
      </c>
      <c r="C334" s="252" t="str">
        <f>IF('Devis - Autres'!C333="","",'Devis - Autres'!C333)</f>
        <v/>
      </c>
      <c r="D334" s="252" t="str">
        <f>IF('Devis - Autres'!D333="","",'Devis - Autres'!D333)</f>
        <v/>
      </c>
      <c r="E334" s="251" t="str">
        <f>IF('Devis - Autres'!E333="","",'Devis - Autres'!E333)</f>
        <v/>
      </c>
      <c r="F334" s="253" t="str">
        <f>IF('Devis - Autres'!F333="","",'Devis - Autres'!F333)</f>
        <v/>
      </c>
      <c r="G334" s="253" t="str">
        <f>IF('Devis - Autres'!G333="","",'Devis - Autres'!G333)</f>
        <v/>
      </c>
      <c r="H334" s="253" t="str">
        <f>IF('Devis - Autres'!H333="","",'Devis - Autres'!H333)</f>
        <v/>
      </c>
      <c r="I334" s="94"/>
      <c r="J334" s="254" t="str">
        <f t="shared" si="16"/>
        <v/>
      </c>
      <c r="K334" s="154" t="str">
        <f t="shared" si="17"/>
        <v/>
      </c>
      <c r="L334" s="258" t="str">
        <f t="shared" si="18"/>
        <v/>
      </c>
      <c r="M334" s="259"/>
      <c r="N334" s="126"/>
    </row>
    <row r="335" spans="1:14" ht="20.100000000000001" customHeight="1" x14ac:dyDescent="0.25">
      <c r="A335" s="244">
        <v>329</v>
      </c>
      <c r="B335" s="251" t="str">
        <f>IF('Devis - Autres'!B334="","",'Devis - Autres'!B334)</f>
        <v/>
      </c>
      <c r="C335" s="252" t="str">
        <f>IF('Devis - Autres'!C334="","",'Devis - Autres'!C334)</f>
        <v/>
      </c>
      <c r="D335" s="252" t="str">
        <f>IF('Devis - Autres'!D334="","",'Devis - Autres'!D334)</f>
        <v/>
      </c>
      <c r="E335" s="251" t="str">
        <f>IF('Devis - Autres'!E334="","",'Devis - Autres'!E334)</f>
        <v/>
      </c>
      <c r="F335" s="253" t="str">
        <f>IF('Devis - Autres'!F334="","",'Devis - Autres'!F334)</f>
        <v/>
      </c>
      <c r="G335" s="253" t="str">
        <f>IF('Devis - Autres'!G334="","",'Devis - Autres'!G334)</f>
        <v/>
      </c>
      <c r="H335" s="253" t="str">
        <f>IF('Devis - Autres'!H334="","",'Devis - Autres'!H334)</f>
        <v/>
      </c>
      <c r="I335" s="94"/>
      <c r="J335" s="254" t="str">
        <f t="shared" si="16"/>
        <v/>
      </c>
      <c r="K335" s="154" t="str">
        <f t="shared" si="17"/>
        <v/>
      </c>
      <c r="L335" s="258" t="str">
        <f t="shared" si="18"/>
        <v/>
      </c>
      <c r="M335" s="259"/>
      <c r="N335" s="126"/>
    </row>
    <row r="336" spans="1:14" ht="20.100000000000001" customHeight="1" x14ac:dyDescent="0.25">
      <c r="A336" s="244">
        <v>330</v>
      </c>
      <c r="B336" s="251" t="str">
        <f>IF('Devis - Autres'!B335="","",'Devis - Autres'!B335)</f>
        <v/>
      </c>
      <c r="C336" s="252" t="str">
        <f>IF('Devis - Autres'!C335="","",'Devis - Autres'!C335)</f>
        <v/>
      </c>
      <c r="D336" s="252" t="str">
        <f>IF('Devis - Autres'!D335="","",'Devis - Autres'!D335)</f>
        <v/>
      </c>
      <c r="E336" s="251" t="str">
        <f>IF('Devis - Autres'!E335="","",'Devis - Autres'!E335)</f>
        <v/>
      </c>
      <c r="F336" s="253" t="str">
        <f>IF('Devis - Autres'!F335="","",'Devis - Autres'!F335)</f>
        <v/>
      </c>
      <c r="G336" s="253" t="str">
        <f>IF('Devis - Autres'!G335="","",'Devis - Autres'!G335)</f>
        <v/>
      </c>
      <c r="H336" s="253" t="str">
        <f>IF('Devis - Autres'!H335="","",'Devis - Autres'!H335)</f>
        <v/>
      </c>
      <c r="I336" s="94"/>
      <c r="J336" s="254" t="str">
        <f t="shared" si="16"/>
        <v/>
      </c>
      <c r="K336" s="154" t="str">
        <f t="shared" si="17"/>
        <v/>
      </c>
      <c r="L336" s="258" t="str">
        <f t="shared" si="18"/>
        <v/>
      </c>
      <c r="M336" s="259"/>
      <c r="N336" s="126"/>
    </row>
    <row r="337" spans="1:14" ht="20.100000000000001" customHeight="1" x14ac:dyDescent="0.25">
      <c r="A337" s="244">
        <v>331</v>
      </c>
      <c r="B337" s="251" t="str">
        <f>IF('Devis - Autres'!B336="","",'Devis - Autres'!B336)</f>
        <v/>
      </c>
      <c r="C337" s="252" t="str">
        <f>IF('Devis - Autres'!C336="","",'Devis - Autres'!C336)</f>
        <v/>
      </c>
      <c r="D337" s="252" t="str">
        <f>IF('Devis - Autres'!D336="","",'Devis - Autres'!D336)</f>
        <v/>
      </c>
      <c r="E337" s="251" t="str">
        <f>IF('Devis - Autres'!E336="","",'Devis - Autres'!E336)</f>
        <v/>
      </c>
      <c r="F337" s="253" t="str">
        <f>IF('Devis - Autres'!F336="","",'Devis - Autres'!F336)</f>
        <v/>
      </c>
      <c r="G337" s="253" t="str">
        <f>IF('Devis - Autres'!G336="","",'Devis - Autres'!G336)</f>
        <v/>
      </c>
      <c r="H337" s="253" t="str">
        <f>IF('Devis - Autres'!H336="","",'Devis - Autres'!H336)</f>
        <v/>
      </c>
      <c r="I337" s="94"/>
      <c r="J337" s="254" t="str">
        <f t="shared" si="16"/>
        <v/>
      </c>
      <c r="K337" s="154" t="str">
        <f t="shared" si="17"/>
        <v/>
      </c>
      <c r="L337" s="258" t="str">
        <f t="shared" si="18"/>
        <v/>
      </c>
      <c r="M337" s="259"/>
      <c r="N337" s="126"/>
    </row>
    <row r="338" spans="1:14" ht="20.100000000000001" customHeight="1" x14ac:dyDescent="0.25">
      <c r="A338" s="244">
        <v>332</v>
      </c>
      <c r="B338" s="251" t="str">
        <f>IF('Devis - Autres'!B337="","",'Devis - Autres'!B337)</f>
        <v/>
      </c>
      <c r="C338" s="252" t="str">
        <f>IF('Devis - Autres'!C337="","",'Devis - Autres'!C337)</f>
        <v/>
      </c>
      <c r="D338" s="252" t="str">
        <f>IF('Devis - Autres'!D337="","",'Devis - Autres'!D337)</f>
        <v/>
      </c>
      <c r="E338" s="251" t="str">
        <f>IF('Devis - Autres'!E337="","",'Devis - Autres'!E337)</f>
        <v/>
      </c>
      <c r="F338" s="253" t="str">
        <f>IF('Devis - Autres'!F337="","",'Devis - Autres'!F337)</f>
        <v/>
      </c>
      <c r="G338" s="253" t="str">
        <f>IF('Devis - Autres'!G337="","",'Devis - Autres'!G337)</f>
        <v/>
      </c>
      <c r="H338" s="253" t="str">
        <f>IF('Devis - Autres'!H337="","",'Devis - Autres'!H337)</f>
        <v/>
      </c>
      <c r="I338" s="94"/>
      <c r="J338" s="254" t="str">
        <f t="shared" si="16"/>
        <v/>
      </c>
      <c r="K338" s="154" t="str">
        <f t="shared" si="17"/>
        <v/>
      </c>
      <c r="L338" s="258" t="str">
        <f t="shared" si="18"/>
        <v/>
      </c>
      <c r="M338" s="259"/>
      <c r="N338" s="126"/>
    </row>
    <row r="339" spans="1:14" ht="20.100000000000001" customHeight="1" x14ac:dyDescent="0.25">
      <c r="A339" s="244">
        <v>333</v>
      </c>
      <c r="B339" s="251" t="str">
        <f>IF('Devis - Autres'!B338="","",'Devis - Autres'!B338)</f>
        <v/>
      </c>
      <c r="C339" s="252" t="str">
        <f>IF('Devis - Autres'!C338="","",'Devis - Autres'!C338)</f>
        <v/>
      </c>
      <c r="D339" s="252" t="str">
        <f>IF('Devis - Autres'!D338="","",'Devis - Autres'!D338)</f>
        <v/>
      </c>
      <c r="E339" s="251" t="str">
        <f>IF('Devis - Autres'!E338="","",'Devis - Autres'!E338)</f>
        <v/>
      </c>
      <c r="F339" s="253" t="str">
        <f>IF('Devis - Autres'!F338="","",'Devis - Autres'!F338)</f>
        <v/>
      </c>
      <c r="G339" s="253" t="str">
        <f>IF('Devis - Autres'!G338="","",'Devis - Autres'!G338)</f>
        <v/>
      </c>
      <c r="H339" s="253" t="str">
        <f>IF('Devis - Autres'!H338="","",'Devis - Autres'!H338)</f>
        <v/>
      </c>
      <c r="I339" s="94"/>
      <c r="J339" s="254" t="str">
        <f t="shared" si="16"/>
        <v/>
      </c>
      <c r="K339" s="154" t="str">
        <f t="shared" si="17"/>
        <v/>
      </c>
      <c r="L339" s="258" t="str">
        <f t="shared" si="18"/>
        <v/>
      </c>
      <c r="M339" s="259"/>
      <c r="N339" s="126"/>
    </row>
    <row r="340" spans="1:14" ht="20.100000000000001" customHeight="1" x14ac:dyDescent="0.25">
      <c r="A340" s="244">
        <v>334</v>
      </c>
      <c r="B340" s="251" t="str">
        <f>IF('Devis - Autres'!B339="","",'Devis - Autres'!B339)</f>
        <v/>
      </c>
      <c r="C340" s="252" t="str">
        <f>IF('Devis - Autres'!C339="","",'Devis - Autres'!C339)</f>
        <v/>
      </c>
      <c r="D340" s="252" t="str">
        <f>IF('Devis - Autres'!D339="","",'Devis - Autres'!D339)</f>
        <v/>
      </c>
      <c r="E340" s="251" t="str">
        <f>IF('Devis - Autres'!E339="","",'Devis - Autres'!E339)</f>
        <v/>
      </c>
      <c r="F340" s="253" t="str">
        <f>IF('Devis - Autres'!F339="","",'Devis - Autres'!F339)</f>
        <v/>
      </c>
      <c r="G340" s="253" t="str">
        <f>IF('Devis - Autres'!G339="","",'Devis - Autres'!G339)</f>
        <v/>
      </c>
      <c r="H340" s="253" t="str">
        <f>IF('Devis - Autres'!H339="","",'Devis - Autres'!H339)</f>
        <v/>
      </c>
      <c r="I340" s="94"/>
      <c r="J340" s="254" t="str">
        <f t="shared" si="16"/>
        <v/>
      </c>
      <c r="K340" s="154" t="str">
        <f t="shared" si="17"/>
        <v/>
      </c>
      <c r="L340" s="258" t="str">
        <f t="shared" si="18"/>
        <v/>
      </c>
      <c r="M340" s="259"/>
      <c r="N340" s="126"/>
    </row>
    <row r="341" spans="1:14" ht="20.100000000000001" customHeight="1" x14ac:dyDescent="0.25">
      <c r="A341" s="244">
        <v>335</v>
      </c>
      <c r="B341" s="251" t="str">
        <f>IF('Devis - Autres'!B340="","",'Devis - Autres'!B340)</f>
        <v/>
      </c>
      <c r="C341" s="252" t="str">
        <f>IF('Devis - Autres'!C340="","",'Devis - Autres'!C340)</f>
        <v/>
      </c>
      <c r="D341" s="252" t="str">
        <f>IF('Devis - Autres'!D340="","",'Devis - Autres'!D340)</f>
        <v/>
      </c>
      <c r="E341" s="251" t="str">
        <f>IF('Devis - Autres'!E340="","",'Devis - Autres'!E340)</f>
        <v/>
      </c>
      <c r="F341" s="253" t="str">
        <f>IF('Devis - Autres'!F340="","",'Devis - Autres'!F340)</f>
        <v/>
      </c>
      <c r="G341" s="253" t="str">
        <f>IF('Devis - Autres'!G340="","",'Devis - Autres'!G340)</f>
        <v/>
      </c>
      <c r="H341" s="253" t="str">
        <f>IF('Devis - Autres'!H340="","",'Devis - Autres'!H340)</f>
        <v/>
      </c>
      <c r="I341" s="94"/>
      <c r="J341" s="254" t="str">
        <f t="shared" si="16"/>
        <v/>
      </c>
      <c r="K341" s="154" t="str">
        <f t="shared" si="17"/>
        <v/>
      </c>
      <c r="L341" s="258" t="str">
        <f t="shared" si="18"/>
        <v/>
      </c>
      <c r="M341" s="259"/>
      <c r="N341" s="126"/>
    </row>
    <row r="342" spans="1:14" ht="20.100000000000001" customHeight="1" x14ac:dyDescent="0.25">
      <c r="A342" s="244">
        <v>336</v>
      </c>
      <c r="B342" s="251" t="str">
        <f>IF('Devis - Autres'!B341="","",'Devis - Autres'!B341)</f>
        <v/>
      </c>
      <c r="C342" s="252" t="str">
        <f>IF('Devis - Autres'!C341="","",'Devis - Autres'!C341)</f>
        <v/>
      </c>
      <c r="D342" s="252" t="str">
        <f>IF('Devis - Autres'!D341="","",'Devis - Autres'!D341)</f>
        <v/>
      </c>
      <c r="E342" s="251" t="str">
        <f>IF('Devis - Autres'!E341="","",'Devis - Autres'!E341)</f>
        <v/>
      </c>
      <c r="F342" s="253" t="str">
        <f>IF('Devis - Autres'!F341="","",'Devis - Autres'!F341)</f>
        <v/>
      </c>
      <c r="G342" s="253" t="str">
        <f>IF('Devis - Autres'!G341="","",'Devis - Autres'!G341)</f>
        <v/>
      </c>
      <c r="H342" s="253" t="str">
        <f>IF('Devis - Autres'!H341="","",'Devis - Autres'!H341)</f>
        <v/>
      </c>
      <c r="I342" s="94"/>
      <c r="J342" s="254" t="str">
        <f t="shared" si="16"/>
        <v/>
      </c>
      <c r="K342" s="154" t="str">
        <f t="shared" si="17"/>
        <v/>
      </c>
      <c r="L342" s="258" t="str">
        <f t="shared" si="18"/>
        <v/>
      </c>
      <c r="M342" s="259"/>
      <c r="N342" s="126"/>
    </row>
    <row r="343" spans="1:14" ht="20.100000000000001" customHeight="1" x14ac:dyDescent="0.25">
      <c r="A343" s="244">
        <v>337</v>
      </c>
      <c r="B343" s="251" t="str">
        <f>IF('Devis - Autres'!B342="","",'Devis - Autres'!B342)</f>
        <v/>
      </c>
      <c r="C343" s="252" t="str">
        <f>IF('Devis - Autres'!C342="","",'Devis - Autres'!C342)</f>
        <v/>
      </c>
      <c r="D343" s="252" t="str">
        <f>IF('Devis - Autres'!D342="","",'Devis - Autres'!D342)</f>
        <v/>
      </c>
      <c r="E343" s="251" t="str">
        <f>IF('Devis - Autres'!E342="","",'Devis - Autres'!E342)</f>
        <v/>
      </c>
      <c r="F343" s="253" t="str">
        <f>IF('Devis - Autres'!F342="","",'Devis - Autres'!F342)</f>
        <v/>
      </c>
      <c r="G343" s="253" t="str">
        <f>IF('Devis - Autres'!G342="","",'Devis - Autres'!G342)</f>
        <v/>
      </c>
      <c r="H343" s="253" t="str">
        <f>IF('Devis - Autres'!H342="","",'Devis - Autres'!H342)</f>
        <v/>
      </c>
      <c r="I343" s="94"/>
      <c r="J343" s="254" t="str">
        <f t="shared" si="16"/>
        <v/>
      </c>
      <c r="K343" s="154" t="str">
        <f t="shared" si="17"/>
        <v/>
      </c>
      <c r="L343" s="258" t="str">
        <f t="shared" si="18"/>
        <v/>
      </c>
      <c r="M343" s="259"/>
      <c r="N343" s="126"/>
    </row>
    <row r="344" spans="1:14" ht="20.100000000000001" customHeight="1" x14ac:dyDescent="0.25">
      <c r="A344" s="244">
        <v>338</v>
      </c>
      <c r="B344" s="251" t="str">
        <f>IF('Devis - Autres'!B343="","",'Devis - Autres'!B343)</f>
        <v/>
      </c>
      <c r="C344" s="252" t="str">
        <f>IF('Devis - Autres'!C343="","",'Devis - Autres'!C343)</f>
        <v/>
      </c>
      <c r="D344" s="252" t="str">
        <f>IF('Devis - Autres'!D343="","",'Devis - Autres'!D343)</f>
        <v/>
      </c>
      <c r="E344" s="251" t="str">
        <f>IF('Devis - Autres'!E343="","",'Devis - Autres'!E343)</f>
        <v/>
      </c>
      <c r="F344" s="253" t="str">
        <f>IF('Devis - Autres'!F343="","",'Devis - Autres'!F343)</f>
        <v/>
      </c>
      <c r="G344" s="253" t="str">
        <f>IF('Devis - Autres'!G343="","",'Devis - Autres'!G343)</f>
        <v/>
      </c>
      <c r="H344" s="253" t="str">
        <f>IF('Devis - Autres'!H343="","",'Devis - Autres'!H343)</f>
        <v/>
      </c>
      <c r="I344" s="94"/>
      <c r="J344" s="254" t="str">
        <f t="shared" si="16"/>
        <v/>
      </c>
      <c r="K344" s="154" t="str">
        <f t="shared" si="17"/>
        <v/>
      </c>
      <c r="L344" s="258" t="str">
        <f t="shared" si="18"/>
        <v/>
      </c>
      <c r="M344" s="259"/>
      <c r="N344" s="126"/>
    </row>
    <row r="345" spans="1:14" ht="20.100000000000001" customHeight="1" x14ac:dyDescent="0.25">
      <c r="A345" s="244">
        <v>339</v>
      </c>
      <c r="B345" s="251" t="str">
        <f>IF('Devis - Autres'!B344="","",'Devis - Autres'!B344)</f>
        <v/>
      </c>
      <c r="C345" s="252" t="str">
        <f>IF('Devis - Autres'!C344="","",'Devis - Autres'!C344)</f>
        <v/>
      </c>
      <c r="D345" s="252" t="str">
        <f>IF('Devis - Autres'!D344="","",'Devis - Autres'!D344)</f>
        <v/>
      </c>
      <c r="E345" s="251" t="str">
        <f>IF('Devis - Autres'!E344="","",'Devis - Autres'!E344)</f>
        <v/>
      </c>
      <c r="F345" s="253" t="str">
        <f>IF('Devis - Autres'!F344="","",'Devis - Autres'!F344)</f>
        <v/>
      </c>
      <c r="G345" s="253" t="str">
        <f>IF('Devis - Autres'!G344="","",'Devis - Autres'!G344)</f>
        <v/>
      </c>
      <c r="H345" s="253" t="str">
        <f>IF('Devis - Autres'!H344="","",'Devis - Autres'!H344)</f>
        <v/>
      </c>
      <c r="I345" s="94"/>
      <c r="J345" s="254" t="str">
        <f t="shared" si="16"/>
        <v/>
      </c>
      <c r="K345" s="154" t="str">
        <f t="shared" si="17"/>
        <v/>
      </c>
      <c r="L345" s="258" t="str">
        <f t="shared" si="18"/>
        <v/>
      </c>
      <c r="M345" s="259"/>
      <c r="N345" s="126"/>
    </row>
    <row r="346" spans="1:14" ht="20.100000000000001" customHeight="1" x14ac:dyDescent="0.25">
      <c r="A346" s="244">
        <v>340</v>
      </c>
      <c r="B346" s="251" t="str">
        <f>IF('Devis - Autres'!B345="","",'Devis - Autres'!B345)</f>
        <v/>
      </c>
      <c r="C346" s="252" t="str">
        <f>IF('Devis - Autres'!C345="","",'Devis - Autres'!C345)</f>
        <v/>
      </c>
      <c r="D346" s="252" t="str">
        <f>IF('Devis - Autres'!D345="","",'Devis - Autres'!D345)</f>
        <v/>
      </c>
      <c r="E346" s="251" t="str">
        <f>IF('Devis - Autres'!E345="","",'Devis - Autres'!E345)</f>
        <v/>
      </c>
      <c r="F346" s="253" t="str">
        <f>IF('Devis - Autres'!F345="","",'Devis - Autres'!F345)</f>
        <v/>
      </c>
      <c r="G346" s="253" t="str">
        <f>IF('Devis - Autres'!G345="","",'Devis - Autres'!G345)</f>
        <v/>
      </c>
      <c r="H346" s="253" t="str">
        <f>IF('Devis - Autres'!H345="","",'Devis - Autres'!H345)</f>
        <v/>
      </c>
      <c r="I346" s="94"/>
      <c r="J346" s="254" t="str">
        <f t="shared" si="16"/>
        <v/>
      </c>
      <c r="K346" s="154" t="str">
        <f t="shared" si="17"/>
        <v/>
      </c>
      <c r="L346" s="258" t="str">
        <f t="shared" si="18"/>
        <v/>
      </c>
      <c r="M346" s="259"/>
      <c r="N346" s="126"/>
    </row>
    <row r="347" spans="1:14" ht="20.100000000000001" customHeight="1" x14ac:dyDescent="0.25">
      <c r="A347" s="244">
        <v>341</v>
      </c>
      <c r="B347" s="251" t="str">
        <f>IF('Devis - Autres'!B346="","",'Devis - Autres'!B346)</f>
        <v/>
      </c>
      <c r="C347" s="252" t="str">
        <f>IF('Devis - Autres'!C346="","",'Devis - Autres'!C346)</f>
        <v/>
      </c>
      <c r="D347" s="252" t="str">
        <f>IF('Devis - Autres'!D346="","",'Devis - Autres'!D346)</f>
        <v/>
      </c>
      <c r="E347" s="251" t="str">
        <f>IF('Devis - Autres'!E346="","",'Devis - Autres'!E346)</f>
        <v/>
      </c>
      <c r="F347" s="253" t="str">
        <f>IF('Devis - Autres'!F346="","",'Devis - Autres'!F346)</f>
        <v/>
      </c>
      <c r="G347" s="253" t="str">
        <f>IF('Devis - Autres'!G346="","",'Devis - Autres'!G346)</f>
        <v/>
      </c>
      <c r="H347" s="253" t="str">
        <f>IF('Devis - Autres'!H346="","",'Devis - Autres'!H346)</f>
        <v/>
      </c>
      <c r="I347" s="94"/>
      <c r="J347" s="254" t="str">
        <f t="shared" si="16"/>
        <v/>
      </c>
      <c r="K347" s="154" t="str">
        <f t="shared" si="17"/>
        <v/>
      </c>
      <c r="L347" s="258" t="str">
        <f t="shared" si="18"/>
        <v/>
      </c>
      <c r="M347" s="259"/>
      <c r="N347" s="126"/>
    </row>
    <row r="348" spans="1:14" ht="20.100000000000001" customHeight="1" x14ac:dyDescent="0.25">
      <c r="A348" s="244">
        <v>342</v>
      </c>
      <c r="B348" s="251" t="str">
        <f>IF('Devis - Autres'!B347="","",'Devis - Autres'!B347)</f>
        <v/>
      </c>
      <c r="C348" s="252" t="str">
        <f>IF('Devis - Autres'!C347="","",'Devis - Autres'!C347)</f>
        <v/>
      </c>
      <c r="D348" s="252" t="str">
        <f>IF('Devis - Autres'!D347="","",'Devis - Autres'!D347)</f>
        <v/>
      </c>
      <c r="E348" s="251" t="str">
        <f>IF('Devis - Autres'!E347="","",'Devis - Autres'!E347)</f>
        <v/>
      </c>
      <c r="F348" s="253" t="str">
        <f>IF('Devis - Autres'!F347="","",'Devis - Autres'!F347)</f>
        <v/>
      </c>
      <c r="G348" s="253" t="str">
        <f>IF('Devis - Autres'!G347="","",'Devis - Autres'!G347)</f>
        <v/>
      </c>
      <c r="H348" s="253" t="str">
        <f>IF('Devis - Autres'!H347="","",'Devis - Autres'!H347)</f>
        <v/>
      </c>
      <c r="I348" s="94"/>
      <c r="J348" s="254" t="str">
        <f t="shared" si="16"/>
        <v/>
      </c>
      <c r="K348" s="154" t="str">
        <f t="shared" si="17"/>
        <v/>
      </c>
      <c r="L348" s="258" t="str">
        <f t="shared" si="18"/>
        <v/>
      </c>
      <c r="M348" s="259"/>
      <c r="N348" s="126"/>
    </row>
    <row r="349" spans="1:14" ht="20.100000000000001" customHeight="1" x14ac:dyDescent="0.25">
      <c r="A349" s="244">
        <v>343</v>
      </c>
      <c r="B349" s="251" t="str">
        <f>IF('Devis - Autres'!B348="","",'Devis - Autres'!B348)</f>
        <v/>
      </c>
      <c r="C349" s="252" t="str">
        <f>IF('Devis - Autres'!C348="","",'Devis - Autres'!C348)</f>
        <v/>
      </c>
      <c r="D349" s="252" t="str">
        <f>IF('Devis - Autres'!D348="","",'Devis - Autres'!D348)</f>
        <v/>
      </c>
      <c r="E349" s="251" t="str">
        <f>IF('Devis - Autres'!E348="","",'Devis - Autres'!E348)</f>
        <v/>
      </c>
      <c r="F349" s="253" t="str">
        <f>IF('Devis - Autres'!F348="","",'Devis - Autres'!F348)</f>
        <v/>
      </c>
      <c r="G349" s="253" t="str">
        <f>IF('Devis - Autres'!G348="","",'Devis - Autres'!G348)</f>
        <v/>
      </c>
      <c r="H349" s="253" t="str">
        <f>IF('Devis - Autres'!H348="","",'Devis - Autres'!H348)</f>
        <v/>
      </c>
      <c r="I349" s="94"/>
      <c r="J349" s="254" t="str">
        <f t="shared" si="16"/>
        <v/>
      </c>
      <c r="K349" s="154" t="str">
        <f t="shared" si="17"/>
        <v/>
      </c>
      <c r="L349" s="258" t="str">
        <f t="shared" si="18"/>
        <v/>
      </c>
      <c r="M349" s="259"/>
      <c r="N349" s="126"/>
    </row>
    <row r="350" spans="1:14" ht="20.100000000000001" customHeight="1" x14ac:dyDescent="0.25">
      <c r="A350" s="244">
        <v>344</v>
      </c>
      <c r="B350" s="251" t="str">
        <f>IF('Devis - Autres'!B349="","",'Devis - Autres'!B349)</f>
        <v/>
      </c>
      <c r="C350" s="252" t="str">
        <f>IF('Devis - Autres'!C349="","",'Devis - Autres'!C349)</f>
        <v/>
      </c>
      <c r="D350" s="252" t="str">
        <f>IF('Devis - Autres'!D349="","",'Devis - Autres'!D349)</f>
        <v/>
      </c>
      <c r="E350" s="251" t="str">
        <f>IF('Devis - Autres'!E349="","",'Devis - Autres'!E349)</f>
        <v/>
      </c>
      <c r="F350" s="253" t="str">
        <f>IF('Devis - Autres'!F349="","",'Devis - Autres'!F349)</f>
        <v/>
      </c>
      <c r="G350" s="253" t="str">
        <f>IF('Devis - Autres'!G349="","",'Devis - Autres'!G349)</f>
        <v/>
      </c>
      <c r="H350" s="253" t="str">
        <f>IF('Devis - Autres'!H349="","",'Devis - Autres'!H349)</f>
        <v/>
      </c>
      <c r="I350" s="94"/>
      <c r="J350" s="254" t="str">
        <f t="shared" si="16"/>
        <v/>
      </c>
      <c r="K350" s="154" t="str">
        <f t="shared" si="17"/>
        <v/>
      </c>
      <c r="L350" s="258" t="str">
        <f t="shared" si="18"/>
        <v/>
      </c>
      <c r="M350" s="259"/>
      <c r="N350" s="126"/>
    </row>
    <row r="351" spans="1:14" ht="20.100000000000001" customHeight="1" x14ac:dyDescent="0.25">
      <c r="A351" s="244">
        <v>345</v>
      </c>
      <c r="B351" s="251" t="str">
        <f>IF('Devis - Autres'!B350="","",'Devis - Autres'!B350)</f>
        <v/>
      </c>
      <c r="C351" s="252" t="str">
        <f>IF('Devis - Autres'!C350="","",'Devis - Autres'!C350)</f>
        <v/>
      </c>
      <c r="D351" s="252" t="str">
        <f>IF('Devis - Autres'!D350="","",'Devis - Autres'!D350)</f>
        <v/>
      </c>
      <c r="E351" s="251" t="str">
        <f>IF('Devis - Autres'!E350="","",'Devis - Autres'!E350)</f>
        <v/>
      </c>
      <c r="F351" s="253" t="str">
        <f>IF('Devis - Autres'!F350="","",'Devis - Autres'!F350)</f>
        <v/>
      </c>
      <c r="G351" s="253" t="str">
        <f>IF('Devis - Autres'!G350="","",'Devis - Autres'!G350)</f>
        <v/>
      </c>
      <c r="H351" s="253" t="str">
        <f>IF('Devis - Autres'!H350="","",'Devis - Autres'!H350)</f>
        <v/>
      </c>
      <c r="I351" s="94"/>
      <c r="J351" s="254" t="str">
        <f t="shared" si="16"/>
        <v/>
      </c>
      <c r="K351" s="154" t="str">
        <f t="shared" si="17"/>
        <v/>
      </c>
      <c r="L351" s="258" t="str">
        <f t="shared" si="18"/>
        <v/>
      </c>
      <c r="M351" s="259"/>
      <c r="N351" s="126"/>
    </row>
    <row r="352" spans="1:14" ht="20.100000000000001" customHeight="1" x14ac:dyDescent="0.25">
      <c r="A352" s="244">
        <v>346</v>
      </c>
      <c r="B352" s="251" t="str">
        <f>IF('Devis - Autres'!B351="","",'Devis - Autres'!B351)</f>
        <v/>
      </c>
      <c r="C352" s="252" t="str">
        <f>IF('Devis - Autres'!C351="","",'Devis - Autres'!C351)</f>
        <v/>
      </c>
      <c r="D352" s="252" t="str">
        <f>IF('Devis - Autres'!D351="","",'Devis - Autres'!D351)</f>
        <v/>
      </c>
      <c r="E352" s="251" t="str">
        <f>IF('Devis - Autres'!E351="","",'Devis - Autres'!E351)</f>
        <v/>
      </c>
      <c r="F352" s="253" t="str">
        <f>IF('Devis - Autres'!F351="","",'Devis - Autres'!F351)</f>
        <v/>
      </c>
      <c r="G352" s="253" t="str">
        <f>IF('Devis - Autres'!G351="","",'Devis - Autres'!G351)</f>
        <v/>
      </c>
      <c r="H352" s="253" t="str">
        <f>IF('Devis - Autres'!H351="","",'Devis - Autres'!H351)</f>
        <v/>
      </c>
      <c r="I352" s="94"/>
      <c r="J352" s="254" t="str">
        <f t="shared" si="16"/>
        <v/>
      </c>
      <c r="K352" s="154" t="str">
        <f t="shared" si="17"/>
        <v/>
      </c>
      <c r="L352" s="258" t="str">
        <f t="shared" si="18"/>
        <v/>
      </c>
      <c r="M352" s="259"/>
      <c r="N352" s="126"/>
    </row>
    <row r="353" spans="1:14" ht="20.100000000000001" customHeight="1" x14ac:dyDescent="0.25">
      <c r="A353" s="244">
        <v>347</v>
      </c>
      <c r="B353" s="251" t="str">
        <f>IF('Devis - Autres'!B352="","",'Devis - Autres'!B352)</f>
        <v/>
      </c>
      <c r="C353" s="252" t="str">
        <f>IF('Devis - Autres'!C352="","",'Devis - Autres'!C352)</f>
        <v/>
      </c>
      <c r="D353" s="252" t="str">
        <f>IF('Devis - Autres'!D352="","",'Devis - Autres'!D352)</f>
        <v/>
      </c>
      <c r="E353" s="251" t="str">
        <f>IF('Devis - Autres'!E352="","",'Devis - Autres'!E352)</f>
        <v/>
      </c>
      <c r="F353" s="253" t="str">
        <f>IF('Devis - Autres'!F352="","",'Devis - Autres'!F352)</f>
        <v/>
      </c>
      <c r="G353" s="253" t="str">
        <f>IF('Devis - Autres'!G352="","",'Devis - Autres'!G352)</f>
        <v/>
      </c>
      <c r="H353" s="253" t="str">
        <f>IF('Devis - Autres'!H352="","",'Devis - Autres'!H352)</f>
        <v/>
      </c>
      <c r="I353" s="94"/>
      <c r="J353" s="254" t="str">
        <f t="shared" si="16"/>
        <v/>
      </c>
      <c r="K353" s="154" t="str">
        <f t="shared" si="17"/>
        <v/>
      </c>
      <c r="L353" s="258" t="str">
        <f t="shared" si="18"/>
        <v/>
      </c>
      <c r="M353" s="259"/>
      <c r="N353" s="126"/>
    </row>
    <row r="354" spans="1:14" ht="20.100000000000001" customHeight="1" x14ac:dyDescent="0.25">
      <c r="A354" s="244">
        <v>348</v>
      </c>
      <c r="B354" s="251" t="str">
        <f>IF('Devis - Autres'!B353="","",'Devis - Autres'!B353)</f>
        <v/>
      </c>
      <c r="C354" s="252" t="str">
        <f>IF('Devis - Autres'!C353="","",'Devis - Autres'!C353)</f>
        <v/>
      </c>
      <c r="D354" s="252" t="str">
        <f>IF('Devis - Autres'!D353="","",'Devis - Autres'!D353)</f>
        <v/>
      </c>
      <c r="E354" s="251" t="str">
        <f>IF('Devis - Autres'!E353="","",'Devis - Autres'!E353)</f>
        <v/>
      </c>
      <c r="F354" s="253" t="str">
        <f>IF('Devis - Autres'!F353="","",'Devis - Autres'!F353)</f>
        <v/>
      </c>
      <c r="G354" s="253" t="str">
        <f>IF('Devis - Autres'!G353="","",'Devis - Autres'!G353)</f>
        <v/>
      </c>
      <c r="H354" s="253" t="str">
        <f>IF('Devis - Autres'!H353="","",'Devis - Autres'!H353)</f>
        <v/>
      </c>
      <c r="I354" s="94"/>
      <c r="J354" s="254" t="str">
        <f t="shared" si="16"/>
        <v/>
      </c>
      <c r="K354" s="154" t="str">
        <f t="shared" si="17"/>
        <v/>
      </c>
      <c r="L354" s="258" t="str">
        <f t="shared" si="18"/>
        <v/>
      </c>
      <c r="M354" s="259"/>
      <c r="N354" s="126"/>
    </row>
    <row r="355" spans="1:14" ht="20.100000000000001" customHeight="1" x14ac:dyDescent="0.25">
      <c r="A355" s="244">
        <v>349</v>
      </c>
      <c r="B355" s="251" t="str">
        <f>IF('Devis - Autres'!B354="","",'Devis - Autres'!B354)</f>
        <v/>
      </c>
      <c r="C355" s="252" t="str">
        <f>IF('Devis - Autres'!C354="","",'Devis - Autres'!C354)</f>
        <v/>
      </c>
      <c r="D355" s="252" t="str">
        <f>IF('Devis - Autres'!D354="","",'Devis - Autres'!D354)</f>
        <v/>
      </c>
      <c r="E355" s="251" t="str">
        <f>IF('Devis - Autres'!E354="","",'Devis - Autres'!E354)</f>
        <v/>
      </c>
      <c r="F355" s="253" t="str">
        <f>IF('Devis - Autres'!F354="","",'Devis - Autres'!F354)</f>
        <v/>
      </c>
      <c r="G355" s="253" t="str">
        <f>IF('Devis - Autres'!G354="","",'Devis - Autres'!G354)</f>
        <v/>
      </c>
      <c r="H355" s="253" t="str">
        <f>IF('Devis - Autres'!H354="","",'Devis - Autres'!H354)</f>
        <v/>
      </c>
      <c r="I355" s="94"/>
      <c r="J355" s="254" t="str">
        <f t="shared" si="16"/>
        <v/>
      </c>
      <c r="K355" s="154" t="str">
        <f t="shared" si="17"/>
        <v/>
      </c>
      <c r="L355" s="258" t="str">
        <f t="shared" si="18"/>
        <v/>
      </c>
      <c r="M355" s="259"/>
      <c r="N355" s="126"/>
    </row>
    <row r="356" spans="1:14" ht="20.100000000000001" customHeight="1" x14ac:dyDescent="0.25">
      <c r="A356" s="244">
        <v>350</v>
      </c>
      <c r="B356" s="251" t="str">
        <f>IF('Devis - Autres'!B355="","",'Devis - Autres'!B355)</f>
        <v/>
      </c>
      <c r="C356" s="252" t="str">
        <f>IF('Devis - Autres'!C355="","",'Devis - Autres'!C355)</f>
        <v/>
      </c>
      <c r="D356" s="252" t="str">
        <f>IF('Devis - Autres'!D355="","",'Devis - Autres'!D355)</f>
        <v/>
      </c>
      <c r="E356" s="251" t="str">
        <f>IF('Devis - Autres'!E355="","",'Devis - Autres'!E355)</f>
        <v/>
      </c>
      <c r="F356" s="253" t="str">
        <f>IF('Devis - Autres'!F355="","",'Devis - Autres'!F355)</f>
        <v/>
      </c>
      <c r="G356" s="253" t="str">
        <f>IF('Devis - Autres'!G355="","",'Devis - Autres'!G355)</f>
        <v/>
      </c>
      <c r="H356" s="253" t="str">
        <f>IF('Devis - Autres'!H355="","",'Devis - Autres'!H355)</f>
        <v/>
      </c>
      <c r="I356" s="94"/>
      <c r="J356" s="254" t="str">
        <f t="shared" si="16"/>
        <v/>
      </c>
      <c r="K356" s="154" t="str">
        <f t="shared" si="17"/>
        <v/>
      </c>
      <c r="L356" s="258" t="str">
        <f t="shared" si="18"/>
        <v/>
      </c>
      <c r="M356" s="259"/>
      <c r="N356" s="126"/>
    </row>
    <row r="357" spans="1:14" ht="20.100000000000001" customHeight="1" x14ac:dyDescent="0.25">
      <c r="A357" s="244">
        <v>351</v>
      </c>
      <c r="B357" s="251" t="str">
        <f>IF('Devis - Autres'!B356="","",'Devis - Autres'!B356)</f>
        <v/>
      </c>
      <c r="C357" s="252" t="str">
        <f>IF('Devis - Autres'!C356="","",'Devis - Autres'!C356)</f>
        <v/>
      </c>
      <c r="D357" s="252" t="str">
        <f>IF('Devis - Autres'!D356="","",'Devis - Autres'!D356)</f>
        <v/>
      </c>
      <c r="E357" s="251" t="str">
        <f>IF('Devis - Autres'!E356="","",'Devis - Autres'!E356)</f>
        <v/>
      </c>
      <c r="F357" s="253" t="str">
        <f>IF('Devis - Autres'!F356="","",'Devis - Autres'!F356)</f>
        <v/>
      </c>
      <c r="G357" s="253" t="str">
        <f>IF('Devis - Autres'!G356="","",'Devis - Autres'!G356)</f>
        <v/>
      </c>
      <c r="H357" s="253" t="str">
        <f>IF('Devis - Autres'!H356="","",'Devis - Autres'!H356)</f>
        <v/>
      </c>
      <c r="I357" s="94"/>
      <c r="J357" s="254" t="str">
        <f t="shared" si="16"/>
        <v/>
      </c>
      <c r="K357" s="154" t="str">
        <f t="shared" si="17"/>
        <v/>
      </c>
      <c r="L357" s="258" t="str">
        <f t="shared" si="18"/>
        <v/>
      </c>
      <c r="M357" s="259"/>
      <c r="N357" s="126"/>
    </row>
    <row r="358" spans="1:14" ht="20.100000000000001" customHeight="1" x14ac:dyDescent="0.25">
      <c r="A358" s="244">
        <v>352</v>
      </c>
      <c r="B358" s="251" t="str">
        <f>IF('Devis - Autres'!B357="","",'Devis - Autres'!B357)</f>
        <v/>
      </c>
      <c r="C358" s="252" t="str">
        <f>IF('Devis - Autres'!C357="","",'Devis - Autres'!C357)</f>
        <v/>
      </c>
      <c r="D358" s="252" t="str">
        <f>IF('Devis - Autres'!D357="","",'Devis - Autres'!D357)</f>
        <v/>
      </c>
      <c r="E358" s="251" t="str">
        <f>IF('Devis - Autres'!E357="","",'Devis - Autres'!E357)</f>
        <v/>
      </c>
      <c r="F358" s="253" t="str">
        <f>IF('Devis - Autres'!F357="","",'Devis - Autres'!F357)</f>
        <v/>
      </c>
      <c r="G358" s="253" t="str">
        <f>IF('Devis - Autres'!G357="","",'Devis - Autres'!G357)</f>
        <v/>
      </c>
      <c r="H358" s="253" t="str">
        <f>IF('Devis - Autres'!H357="","",'Devis - Autres'!H357)</f>
        <v/>
      </c>
      <c r="I358" s="94"/>
      <c r="J358" s="254" t="str">
        <f t="shared" si="16"/>
        <v/>
      </c>
      <c r="K358" s="154" t="str">
        <f t="shared" si="17"/>
        <v/>
      </c>
      <c r="L358" s="258" t="str">
        <f t="shared" si="18"/>
        <v/>
      </c>
      <c r="M358" s="259"/>
      <c r="N358" s="126"/>
    </row>
    <row r="359" spans="1:14" ht="20.100000000000001" customHeight="1" x14ac:dyDescent="0.25">
      <c r="A359" s="244">
        <v>353</v>
      </c>
      <c r="B359" s="251" t="str">
        <f>IF('Devis - Autres'!B358="","",'Devis - Autres'!B358)</f>
        <v/>
      </c>
      <c r="C359" s="252" t="str">
        <f>IF('Devis - Autres'!C358="","",'Devis - Autres'!C358)</f>
        <v/>
      </c>
      <c r="D359" s="252" t="str">
        <f>IF('Devis - Autres'!D358="","",'Devis - Autres'!D358)</f>
        <v/>
      </c>
      <c r="E359" s="251" t="str">
        <f>IF('Devis - Autres'!E358="","",'Devis - Autres'!E358)</f>
        <v/>
      </c>
      <c r="F359" s="253" t="str">
        <f>IF('Devis - Autres'!F358="","",'Devis - Autres'!F358)</f>
        <v/>
      </c>
      <c r="G359" s="253" t="str">
        <f>IF('Devis - Autres'!G358="","",'Devis - Autres'!G358)</f>
        <v/>
      </c>
      <c r="H359" s="253" t="str">
        <f>IF('Devis - Autres'!H358="","",'Devis - Autres'!H358)</f>
        <v/>
      </c>
      <c r="I359" s="94"/>
      <c r="J359" s="254" t="str">
        <f t="shared" si="16"/>
        <v/>
      </c>
      <c r="K359" s="154" t="str">
        <f t="shared" si="17"/>
        <v/>
      </c>
      <c r="L359" s="258" t="str">
        <f t="shared" si="18"/>
        <v/>
      </c>
      <c r="M359" s="259"/>
      <c r="N359" s="126"/>
    </row>
    <row r="360" spans="1:14" ht="20.100000000000001" customHeight="1" x14ac:dyDescent="0.25">
      <c r="A360" s="244">
        <v>354</v>
      </c>
      <c r="B360" s="251" t="str">
        <f>IF('Devis - Autres'!B359="","",'Devis - Autres'!B359)</f>
        <v/>
      </c>
      <c r="C360" s="252" t="str">
        <f>IF('Devis - Autres'!C359="","",'Devis - Autres'!C359)</f>
        <v/>
      </c>
      <c r="D360" s="252" t="str">
        <f>IF('Devis - Autres'!D359="","",'Devis - Autres'!D359)</f>
        <v/>
      </c>
      <c r="E360" s="251" t="str">
        <f>IF('Devis - Autres'!E359="","",'Devis - Autres'!E359)</f>
        <v/>
      </c>
      <c r="F360" s="253" t="str">
        <f>IF('Devis - Autres'!F359="","",'Devis - Autres'!F359)</f>
        <v/>
      </c>
      <c r="G360" s="253" t="str">
        <f>IF('Devis - Autres'!G359="","",'Devis - Autres'!G359)</f>
        <v/>
      </c>
      <c r="H360" s="253" t="str">
        <f>IF('Devis - Autres'!H359="","",'Devis - Autres'!H359)</f>
        <v/>
      </c>
      <c r="I360" s="94"/>
      <c r="J360" s="254" t="str">
        <f t="shared" si="16"/>
        <v/>
      </c>
      <c r="K360" s="154" t="str">
        <f t="shared" si="17"/>
        <v/>
      </c>
      <c r="L360" s="258" t="str">
        <f t="shared" si="18"/>
        <v/>
      </c>
      <c r="M360" s="259"/>
      <c r="N360" s="126"/>
    </row>
    <row r="361" spans="1:14" ht="20.100000000000001" customHeight="1" x14ac:dyDescent="0.25">
      <c r="A361" s="244">
        <v>355</v>
      </c>
      <c r="B361" s="251" t="str">
        <f>IF('Devis - Autres'!B360="","",'Devis - Autres'!B360)</f>
        <v/>
      </c>
      <c r="C361" s="252" t="str">
        <f>IF('Devis - Autres'!C360="","",'Devis - Autres'!C360)</f>
        <v/>
      </c>
      <c r="D361" s="252" t="str">
        <f>IF('Devis - Autres'!D360="","",'Devis - Autres'!D360)</f>
        <v/>
      </c>
      <c r="E361" s="251" t="str">
        <f>IF('Devis - Autres'!E360="","",'Devis - Autres'!E360)</f>
        <v/>
      </c>
      <c r="F361" s="253" t="str">
        <f>IF('Devis - Autres'!F360="","",'Devis - Autres'!F360)</f>
        <v/>
      </c>
      <c r="G361" s="253" t="str">
        <f>IF('Devis - Autres'!G360="","",'Devis - Autres'!G360)</f>
        <v/>
      </c>
      <c r="H361" s="253" t="str">
        <f>IF('Devis - Autres'!H360="","",'Devis - Autres'!H360)</f>
        <v/>
      </c>
      <c r="I361" s="94"/>
      <c r="J361" s="254" t="str">
        <f t="shared" si="16"/>
        <v/>
      </c>
      <c r="K361" s="154" t="str">
        <f t="shared" si="17"/>
        <v/>
      </c>
      <c r="L361" s="258" t="str">
        <f t="shared" si="18"/>
        <v/>
      </c>
      <c r="M361" s="259"/>
      <c r="N361" s="126"/>
    </row>
    <row r="362" spans="1:14" ht="20.100000000000001" customHeight="1" x14ac:dyDescent="0.25">
      <c r="A362" s="244">
        <v>356</v>
      </c>
      <c r="B362" s="251" t="str">
        <f>IF('Devis - Autres'!B361="","",'Devis - Autres'!B361)</f>
        <v/>
      </c>
      <c r="C362" s="252" t="str">
        <f>IF('Devis - Autres'!C361="","",'Devis - Autres'!C361)</f>
        <v/>
      </c>
      <c r="D362" s="252" t="str">
        <f>IF('Devis - Autres'!D361="","",'Devis - Autres'!D361)</f>
        <v/>
      </c>
      <c r="E362" s="251" t="str">
        <f>IF('Devis - Autres'!E361="","",'Devis - Autres'!E361)</f>
        <v/>
      </c>
      <c r="F362" s="253" t="str">
        <f>IF('Devis - Autres'!F361="","",'Devis - Autres'!F361)</f>
        <v/>
      </c>
      <c r="G362" s="253" t="str">
        <f>IF('Devis - Autres'!G361="","",'Devis - Autres'!G361)</f>
        <v/>
      </c>
      <c r="H362" s="253" t="str">
        <f>IF('Devis - Autres'!H361="","",'Devis - Autres'!H361)</f>
        <v/>
      </c>
      <c r="I362" s="94"/>
      <c r="J362" s="254" t="str">
        <f t="shared" si="16"/>
        <v/>
      </c>
      <c r="K362" s="154" t="str">
        <f t="shared" si="17"/>
        <v/>
      </c>
      <c r="L362" s="258" t="str">
        <f t="shared" si="18"/>
        <v/>
      </c>
      <c r="M362" s="259"/>
      <c r="N362" s="126"/>
    </row>
    <row r="363" spans="1:14" ht="20.100000000000001" customHeight="1" x14ac:dyDescent="0.25">
      <c r="A363" s="244">
        <v>357</v>
      </c>
      <c r="B363" s="251" t="str">
        <f>IF('Devis - Autres'!B362="","",'Devis - Autres'!B362)</f>
        <v/>
      </c>
      <c r="C363" s="252" t="str">
        <f>IF('Devis - Autres'!C362="","",'Devis - Autres'!C362)</f>
        <v/>
      </c>
      <c r="D363" s="252" t="str">
        <f>IF('Devis - Autres'!D362="","",'Devis - Autres'!D362)</f>
        <v/>
      </c>
      <c r="E363" s="251" t="str">
        <f>IF('Devis - Autres'!E362="","",'Devis - Autres'!E362)</f>
        <v/>
      </c>
      <c r="F363" s="253" t="str">
        <f>IF('Devis - Autres'!F362="","",'Devis - Autres'!F362)</f>
        <v/>
      </c>
      <c r="G363" s="253" t="str">
        <f>IF('Devis - Autres'!G362="","",'Devis - Autres'!G362)</f>
        <v/>
      </c>
      <c r="H363" s="253" t="str">
        <f>IF('Devis - Autres'!H362="","",'Devis - Autres'!H362)</f>
        <v/>
      </c>
      <c r="I363" s="94"/>
      <c r="J363" s="254" t="str">
        <f t="shared" si="16"/>
        <v/>
      </c>
      <c r="K363" s="154" t="str">
        <f t="shared" si="17"/>
        <v/>
      </c>
      <c r="L363" s="258" t="str">
        <f t="shared" si="18"/>
        <v/>
      </c>
      <c r="M363" s="259"/>
      <c r="N363" s="126"/>
    </row>
    <row r="364" spans="1:14" ht="20.100000000000001" customHeight="1" x14ac:dyDescent="0.25">
      <c r="A364" s="244">
        <v>358</v>
      </c>
      <c r="B364" s="251" t="str">
        <f>IF('Devis - Autres'!B363="","",'Devis - Autres'!B363)</f>
        <v/>
      </c>
      <c r="C364" s="252" t="str">
        <f>IF('Devis - Autres'!C363="","",'Devis - Autres'!C363)</f>
        <v/>
      </c>
      <c r="D364" s="252" t="str">
        <f>IF('Devis - Autres'!D363="","",'Devis - Autres'!D363)</f>
        <v/>
      </c>
      <c r="E364" s="251" t="str">
        <f>IF('Devis - Autres'!E363="","",'Devis - Autres'!E363)</f>
        <v/>
      </c>
      <c r="F364" s="253" t="str">
        <f>IF('Devis - Autres'!F363="","",'Devis - Autres'!F363)</f>
        <v/>
      </c>
      <c r="G364" s="253" t="str">
        <f>IF('Devis - Autres'!G363="","",'Devis - Autres'!G363)</f>
        <v/>
      </c>
      <c r="H364" s="253" t="str">
        <f>IF('Devis - Autres'!H363="","",'Devis - Autres'!H363)</f>
        <v/>
      </c>
      <c r="I364" s="94"/>
      <c r="J364" s="254" t="str">
        <f t="shared" si="16"/>
        <v/>
      </c>
      <c r="K364" s="154" t="str">
        <f t="shared" si="17"/>
        <v/>
      </c>
      <c r="L364" s="258" t="str">
        <f t="shared" si="18"/>
        <v/>
      </c>
      <c r="M364" s="259"/>
      <c r="N364" s="126"/>
    </row>
    <row r="365" spans="1:14" ht="20.100000000000001" customHeight="1" x14ac:dyDescent="0.25">
      <c r="A365" s="244">
        <v>359</v>
      </c>
      <c r="B365" s="251" t="str">
        <f>IF('Devis - Autres'!B364="","",'Devis - Autres'!B364)</f>
        <v/>
      </c>
      <c r="C365" s="252" t="str">
        <f>IF('Devis - Autres'!C364="","",'Devis - Autres'!C364)</f>
        <v/>
      </c>
      <c r="D365" s="252" t="str">
        <f>IF('Devis - Autres'!D364="","",'Devis - Autres'!D364)</f>
        <v/>
      </c>
      <c r="E365" s="251" t="str">
        <f>IF('Devis - Autres'!E364="","",'Devis - Autres'!E364)</f>
        <v/>
      </c>
      <c r="F365" s="253" t="str">
        <f>IF('Devis - Autres'!F364="","",'Devis - Autres'!F364)</f>
        <v/>
      </c>
      <c r="G365" s="253" t="str">
        <f>IF('Devis - Autres'!G364="","",'Devis - Autres'!G364)</f>
        <v/>
      </c>
      <c r="H365" s="253" t="str">
        <f>IF('Devis - Autres'!H364="","",'Devis - Autres'!H364)</f>
        <v/>
      </c>
      <c r="I365" s="94"/>
      <c r="J365" s="254" t="str">
        <f t="shared" si="16"/>
        <v/>
      </c>
      <c r="K365" s="154" t="str">
        <f t="shared" si="17"/>
        <v/>
      </c>
      <c r="L365" s="258" t="str">
        <f t="shared" si="18"/>
        <v/>
      </c>
      <c r="M365" s="259"/>
      <c r="N365" s="126"/>
    </row>
    <row r="366" spans="1:14" ht="20.100000000000001" customHeight="1" x14ac:dyDescent="0.25">
      <c r="A366" s="244">
        <v>360</v>
      </c>
      <c r="B366" s="251" t="str">
        <f>IF('Devis - Autres'!B365="","",'Devis - Autres'!B365)</f>
        <v/>
      </c>
      <c r="C366" s="252" t="str">
        <f>IF('Devis - Autres'!C365="","",'Devis - Autres'!C365)</f>
        <v/>
      </c>
      <c r="D366" s="252" t="str">
        <f>IF('Devis - Autres'!D365="","",'Devis - Autres'!D365)</f>
        <v/>
      </c>
      <c r="E366" s="251" t="str">
        <f>IF('Devis - Autres'!E365="","",'Devis - Autres'!E365)</f>
        <v/>
      </c>
      <c r="F366" s="253" t="str">
        <f>IF('Devis - Autres'!F365="","",'Devis - Autres'!F365)</f>
        <v/>
      </c>
      <c r="G366" s="253" t="str">
        <f>IF('Devis - Autres'!G365="","",'Devis - Autres'!G365)</f>
        <v/>
      </c>
      <c r="H366" s="253" t="str">
        <f>IF('Devis - Autres'!H365="","",'Devis - Autres'!H365)</f>
        <v/>
      </c>
      <c r="I366" s="94"/>
      <c r="J366" s="254" t="str">
        <f t="shared" si="16"/>
        <v/>
      </c>
      <c r="K366" s="154" t="str">
        <f t="shared" si="17"/>
        <v/>
      </c>
      <c r="L366" s="258" t="str">
        <f t="shared" si="18"/>
        <v/>
      </c>
      <c r="M366" s="259"/>
      <c r="N366" s="126"/>
    </row>
    <row r="367" spans="1:14" ht="20.100000000000001" customHeight="1" x14ac:dyDescent="0.25">
      <c r="A367" s="244">
        <v>361</v>
      </c>
      <c r="B367" s="251" t="str">
        <f>IF('Devis - Autres'!B366="","",'Devis - Autres'!B366)</f>
        <v/>
      </c>
      <c r="C367" s="252" t="str">
        <f>IF('Devis - Autres'!C366="","",'Devis - Autres'!C366)</f>
        <v/>
      </c>
      <c r="D367" s="252" t="str">
        <f>IF('Devis - Autres'!D366="","",'Devis - Autres'!D366)</f>
        <v/>
      </c>
      <c r="E367" s="251" t="str">
        <f>IF('Devis - Autres'!E366="","",'Devis - Autres'!E366)</f>
        <v/>
      </c>
      <c r="F367" s="253" t="str">
        <f>IF('Devis - Autres'!F366="","",'Devis - Autres'!F366)</f>
        <v/>
      </c>
      <c r="G367" s="253" t="str">
        <f>IF('Devis - Autres'!G366="","",'Devis - Autres'!G366)</f>
        <v/>
      </c>
      <c r="H367" s="253" t="str">
        <f>IF('Devis - Autres'!H366="","",'Devis - Autres'!H366)</f>
        <v/>
      </c>
      <c r="I367" s="94"/>
      <c r="J367" s="254" t="str">
        <f t="shared" si="16"/>
        <v/>
      </c>
      <c r="K367" s="154" t="str">
        <f t="shared" si="17"/>
        <v/>
      </c>
      <c r="L367" s="258" t="str">
        <f t="shared" si="18"/>
        <v/>
      </c>
      <c r="M367" s="259"/>
      <c r="N367" s="126"/>
    </row>
    <row r="368" spans="1:14" ht="20.100000000000001" customHeight="1" x14ac:dyDescent="0.25">
      <c r="A368" s="244">
        <v>362</v>
      </c>
      <c r="B368" s="251" t="str">
        <f>IF('Devis - Autres'!B367="","",'Devis - Autres'!B367)</f>
        <v/>
      </c>
      <c r="C368" s="252" t="str">
        <f>IF('Devis - Autres'!C367="","",'Devis - Autres'!C367)</f>
        <v/>
      </c>
      <c r="D368" s="252" t="str">
        <f>IF('Devis - Autres'!D367="","",'Devis - Autres'!D367)</f>
        <v/>
      </c>
      <c r="E368" s="251" t="str">
        <f>IF('Devis - Autres'!E367="","",'Devis - Autres'!E367)</f>
        <v/>
      </c>
      <c r="F368" s="253" t="str">
        <f>IF('Devis - Autres'!F367="","",'Devis - Autres'!F367)</f>
        <v/>
      </c>
      <c r="G368" s="253" t="str">
        <f>IF('Devis - Autres'!G367="","",'Devis - Autres'!G367)</f>
        <v/>
      </c>
      <c r="H368" s="253" t="str">
        <f>IF('Devis - Autres'!H367="","",'Devis - Autres'!H367)</f>
        <v/>
      </c>
      <c r="I368" s="94"/>
      <c r="J368" s="254" t="str">
        <f t="shared" si="16"/>
        <v/>
      </c>
      <c r="K368" s="154" t="str">
        <f t="shared" si="17"/>
        <v/>
      </c>
      <c r="L368" s="258" t="str">
        <f t="shared" si="18"/>
        <v/>
      </c>
      <c r="M368" s="259"/>
      <c r="N368" s="126"/>
    </row>
    <row r="369" spans="1:14" ht="20.100000000000001" customHeight="1" x14ac:dyDescent="0.25">
      <c r="A369" s="244">
        <v>363</v>
      </c>
      <c r="B369" s="251" t="str">
        <f>IF('Devis - Autres'!B368="","",'Devis - Autres'!B368)</f>
        <v/>
      </c>
      <c r="C369" s="252" t="str">
        <f>IF('Devis - Autres'!C368="","",'Devis - Autres'!C368)</f>
        <v/>
      </c>
      <c r="D369" s="252" t="str">
        <f>IF('Devis - Autres'!D368="","",'Devis - Autres'!D368)</f>
        <v/>
      </c>
      <c r="E369" s="251" t="str">
        <f>IF('Devis - Autres'!E368="","",'Devis - Autres'!E368)</f>
        <v/>
      </c>
      <c r="F369" s="253" t="str">
        <f>IF('Devis - Autres'!F368="","",'Devis - Autres'!F368)</f>
        <v/>
      </c>
      <c r="G369" s="253" t="str">
        <f>IF('Devis - Autres'!G368="","",'Devis - Autres'!G368)</f>
        <v/>
      </c>
      <c r="H369" s="253" t="str">
        <f>IF('Devis - Autres'!H368="","",'Devis - Autres'!H368)</f>
        <v/>
      </c>
      <c r="I369" s="94"/>
      <c r="J369" s="254" t="str">
        <f t="shared" si="16"/>
        <v/>
      </c>
      <c r="K369" s="154" t="str">
        <f t="shared" si="17"/>
        <v/>
      </c>
      <c r="L369" s="258" t="str">
        <f t="shared" si="18"/>
        <v/>
      </c>
      <c r="M369" s="259"/>
      <c r="N369" s="126"/>
    </row>
    <row r="370" spans="1:14" ht="20.100000000000001" customHeight="1" x14ac:dyDescent="0.25">
      <c r="A370" s="244">
        <v>364</v>
      </c>
      <c r="B370" s="251" t="str">
        <f>IF('Devis - Autres'!B369="","",'Devis - Autres'!B369)</f>
        <v/>
      </c>
      <c r="C370" s="252" t="str">
        <f>IF('Devis - Autres'!C369="","",'Devis - Autres'!C369)</f>
        <v/>
      </c>
      <c r="D370" s="252" t="str">
        <f>IF('Devis - Autres'!D369="","",'Devis - Autres'!D369)</f>
        <v/>
      </c>
      <c r="E370" s="251" t="str">
        <f>IF('Devis - Autres'!E369="","",'Devis - Autres'!E369)</f>
        <v/>
      </c>
      <c r="F370" s="253" t="str">
        <f>IF('Devis - Autres'!F369="","",'Devis - Autres'!F369)</f>
        <v/>
      </c>
      <c r="G370" s="253" t="str">
        <f>IF('Devis - Autres'!G369="","",'Devis - Autres'!G369)</f>
        <v/>
      </c>
      <c r="H370" s="253" t="str">
        <f>IF('Devis - Autres'!H369="","",'Devis - Autres'!H369)</f>
        <v/>
      </c>
      <c r="I370" s="94"/>
      <c r="J370" s="254" t="str">
        <f t="shared" si="16"/>
        <v/>
      </c>
      <c r="K370" s="154" t="str">
        <f t="shared" si="17"/>
        <v/>
      </c>
      <c r="L370" s="258" t="str">
        <f t="shared" si="18"/>
        <v/>
      </c>
      <c r="M370" s="259"/>
      <c r="N370" s="126"/>
    </row>
    <row r="371" spans="1:14" ht="20.100000000000001" customHeight="1" x14ac:dyDescent="0.25">
      <c r="A371" s="244">
        <v>365</v>
      </c>
      <c r="B371" s="251" t="str">
        <f>IF('Devis - Autres'!B370="","",'Devis - Autres'!B370)</f>
        <v/>
      </c>
      <c r="C371" s="252" t="str">
        <f>IF('Devis - Autres'!C370="","",'Devis - Autres'!C370)</f>
        <v/>
      </c>
      <c r="D371" s="252" t="str">
        <f>IF('Devis - Autres'!D370="","",'Devis - Autres'!D370)</f>
        <v/>
      </c>
      <c r="E371" s="251" t="str">
        <f>IF('Devis - Autres'!E370="","",'Devis - Autres'!E370)</f>
        <v/>
      </c>
      <c r="F371" s="253" t="str">
        <f>IF('Devis - Autres'!F370="","",'Devis - Autres'!F370)</f>
        <v/>
      </c>
      <c r="G371" s="253" t="str">
        <f>IF('Devis - Autres'!G370="","",'Devis - Autres'!G370)</f>
        <v/>
      </c>
      <c r="H371" s="253" t="str">
        <f>IF('Devis - Autres'!H370="","",'Devis - Autres'!H370)</f>
        <v/>
      </c>
      <c r="I371" s="94"/>
      <c r="J371" s="254" t="str">
        <f t="shared" si="16"/>
        <v/>
      </c>
      <c r="K371" s="154" t="str">
        <f t="shared" si="17"/>
        <v/>
      </c>
      <c r="L371" s="258" t="str">
        <f t="shared" si="18"/>
        <v/>
      </c>
      <c r="M371" s="259"/>
      <c r="N371" s="126"/>
    </row>
    <row r="372" spans="1:14" ht="20.100000000000001" customHeight="1" x14ac:dyDescent="0.25">
      <c r="A372" s="244">
        <v>366</v>
      </c>
      <c r="B372" s="251" t="str">
        <f>IF('Devis - Autres'!B371="","",'Devis - Autres'!B371)</f>
        <v/>
      </c>
      <c r="C372" s="252" t="str">
        <f>IF('Devis - Autres'!C371="","",'Devis - Autres'!C371)</f>
        <v/>
      </c>
      <c r="D372" s="252" t="str">
        <f>IF('Devis - Autres'!D371="","",'Devis - Autres'!D371)</f>
        <v/>
      </c>
      <c r="E372" s="251" t="str">
        <f>IF('Devis - Autres'!E371="","",'Devis - Autres'!E371)</f>
        <v/>
      </c>
      <c r="F372" s="253" t="str">
        <f>IF('Devis - Autres'!F371="","",'Devis - Autres'!F371)</f>
        <v/>
      </c>
      <c r="G372" s="253" t="str">
        <f>IF('Devis - Autres'!G371="","",'Devis - Autres'!G371)</f>
        <v/>
      </c>
      <c r="H372" s="253" t="str">
        <f>IF('Devis - Autres'!H371="","",'Devis - Autres'!H371)</f>
        <v/>
      </c>
      <c r="I372" s="94"/>
      <c r="J372" s="254" t="str">
        <f t="shared" si="16"/>
        <v/>
      </c>
      <c r="K372" s="154" t="str">
        <f t="shared" si="17"/>
        <v/>
      </c>
      <c r="L372" s="258" t="str">
        <f t="shared" si="18"/>
        <v/>
      </c>
      <c r="M372" s="259"/>
      <c r="N372" s="126"/>
    </row>
    <row r="373" spans="1:14" ht="20.100000000000001" customHeight="1" x14ac:dyDescent="0.25">
      <c r="A373" s="244">
        <v>367</v>
      </c>
      <c r="B373" s="251" t="str">
        <f>IF('Devis - Autres'!B372="","",'Devis - Autres'!B372)</f>
        <v/>
      </c>
      <c r="C373" s="252" t="str">
        <f>IF('Devis - Autres'!C372="","",'Devis - Autres'!C372)</f>
        <v/>
      </c>
      <c r="D373" s="252" t="str">
        <f>IF('Devis - Autres'!D372="","",'Devis - Autres'!D372)</f>
        <v/>
      </c>
      <c r="E373" s="251" t="str">
        <f>IF('Devis - Autres'!E372="","",'Devis - Autres'!E372)</f>
        <v/>
      </c>
      <c r="F373" s="253" t="str">
        <f>IF('Devis - Autres'!F372="","",'Devis - Autres'!F372)</f>
        <v/>
      </c>
      <c r="G373" s="253" t="str">
        <f>IF('Devis - Autres'!G372="","",'Devis - Autres'!G372)</f>
        <v/>
      </c>
      <c r="H373" s="253" t="str">
        <f>IF('Devis - Autres'!H372="","",'Devis - Autres'!H372)</f>
        <v/>
      </c>
      <c r="I373" s="94"/>
      <c r="J373" s="254" t="str">
        <f t="shared" si="16"/>
        <v/>
      </c>
      <c r="K373" s="154" t="str">
        <f t="shared" si="17"/>
        <v/>
      </c>
      <c r="L373" s="258" t="str">
        <f t="shared" si="18"/>
        <v/>
      </c>
      <c r="M373" s="259"/>
      <c r="N373" s="126"/>
    </row>
    <row r="374" spans="1:14" ht="20.100000000000001" customHeight="1" x14ac:dyDescent="0.25">
      <c r="A374" s="244">
        <v>368</v>
      </c>
      <c r="B374" s="251" t="str">
        <f>IF('Devis - Autres'!B373="","",'Devis - Autres'!B373)</f>
        <v/>
      </c>
      <c r="C374" s="252" t="str">
        <f>IF('Devis - Autres'!C373="","",'Devis - Autres'!C373)</f>
        <v/>
      </c>
      <c r="D374" s="252" t="str">
        <f>IF('Devis - Autres'!D373="","",'Devis - Autres'!D373)</f>
        <v/>
      </c>
      <c r="E374" s="251" t="str">
        <f>IF('Devis - Autres'!E373="","",'Devis - Autres'!E373)</f>
        <v/>
      </c>
      <c r="F374" s="253" t="str">
        <f>IF('Devis - Autres'!F373="","",'Devis - Autres'!F373)</f>
        <v/>
      </c>
      <c r="G374" s="253" t="str">
        <f>IF('Devis - Autres'!G373="","",'Devis - Autres'!G373)</f>
        <v/>
      </c>
      <c r="H374" s="253" t="str">
        <f>IF('Devis - Autres'!H373="","",'Devis - Autres'!H373)</f>
        <v/>
      </c>
      <c r="I374" s="94"/>
      <c r="J374" s="254" t="str">
        <f t="shared" si="16"/>
        <v/>
      </c>
      <c r="K374" s="154" t="str">
        <f t="shared" si="17"/>
        <v/>
      </c>
      <c r="L374" s="258" t="str">
        <f t="shared" si="18"/>
        <v/>
      </c>
      <c r="M374" s="259"/>
      <c r="N374" s="126"/>
    </row>
    <row r="375" spans="1:14" ht="20.100000000000001" customHeight="1" x14ac:dyDescent="0.25">
      <c r="A375" s="244">
        <v>369</v>
      </c>
      <c r="B375" s="251" t="str">
        <f>IF('Devis - Autres'!B374="","",'Devis - Autres'!B374)</f>
        <v/>
      </c>
      <c r="C375" s="252" t="str">
        <f>IF('Devis - Autres'!C374="","",'Devis - Autres'!C374)</f>
        <v/>
      </c>
      <c r="D375" s="252" t="str">
        <f>IF('Devis - Autres'!D374="","",'Devis - Autres'!D374)</f>
        <v/>
      </c>
      <c r="E375" s="251" t="str">
        <f>IF('Devis - Autres'!E374="","",'Devis - Autres'!E374)</f>
        <v/>
      </c>
      <c r="F375" s="253" t="str">
        <f>IF('Devis - Autres'!F374="","",'Devis - Autres'!F374)</f>
        <v/>
      </c>
      <c r="G375" s="253" t="str">
        <f>IF('Devis - Autres'!G374="","",'Devis - Autres'!G374)</f>
        <v/>
      </c>
      <c r="H375" s="253" t="str">
        <f>IF('Devis - Autres'!H374="","",'Devis - Autres'!H374)</f>
        <v/>
      </c>
      <c r="I375" s="94"/>
      <c r="J375" s="254" t="str">
        <f t="shared" si="16"/>
        <v/>
      </c>
      <c r="K375" s="154" t="str">
        <f t="shared" si="17"/>
        <v/>
      </c>
      <c r="L375" s="258" t="str">
        <f t="shared" si="18"/>
        <v/>
      </c>
      <c r="M375" s="259"/>
      <c r="N375" s="126"/>
    </row>
    <row r="376" spans="1:14" ht="20.100000000000001" customHeight="1" x14ac:dyDescent="0.25">
      <c r="A376" s="244">
        <v>370</v>
      </c>
      <c r="B376" s="251" t="str">
        <f>IF('Devis - Autres'!B375="","",'Devis - Autres'!B375)</f>
        <v/>
      </c>
      <c r="C376" s="252" t="str">
        <f>IF('Devis - Autres'!C375="","",'Devis - Autres'!C375)</f>
        <v/>
      </c>
      <c r="D376" s="252" t="str">
        <f>IF('Devis - Autres'!D375="","",'Devis - Autres'!D375)</f>
        <v/>
      </c>
      <c r="E376" s="251" t="str">
        <f>IF('Devis - Autres'!E375="","",'Devis - Autres'!E375)</f>
        <v/>
      </c>
      <c r="F376" s="253" t="str">
        <f>IF('Devis - Autres'!F375="","",'Devis - Autres'!F375)</f>
        <v/>
      </c>
      <c r="G376" s="253" t="str">
        <f>IF('Devis - Autres'!G375="","",'Devis - Autres'!G375)</f>
        <v/>
      </c>
      <c r="H376" s="253" t="str">
        <f>IF('Devis - Autres'!H375="","",'Devis - Autres'!H375)</f>
        <v/>
      </c>
      <c r="I376" s="94"/>
      <c r="J376" s="254" t="str">
        <f t="shared" si="16"/>
        <v/>
      </c>
      <c r="K376" s="154" t="str">
        <f t="shared" si="17"/>
        <v/>
      </c>
      <c r="L376" s="258" t="str">
        <f t="shared" si="18"/>
        <v/>
      </c>
      <c r="M376" s="259"/>
      <c r="N376" s="126"/>
    </row>
    <row r="377" spans="1:14" ht="20.100000000000001" customHeight="1" x14ac:dyDescent="0.25">
      <c r="A377" s="244">
        <v>371</v>
      </c>
      <c r="B377" s="251" t="str">
        <f>IF('Devis - Autres'!B376="","",'Devis - Autres'!B376)</f>
        <v/>
      </c>
      <c r="C377" s="252" t="str">
        <f>IF('Devis - Autres'!C376="","",'Devis - Autres'!C376)</f>
        <v/>
      </c>
      <c r="D377" s="252" t="str">
        <f>IF('Devis - Autres'!D376="","",'Devis - Autres'!D376)</f>
        <v/>
      </c>
      <c r="E377" s="251" t="str">
        <f>IF('Devis - Autres'!E376="","",'Devis - Autres'!E376)</f>
        <v/>
      </c>
      <c r="F377" s="253" t="str">
        <f>IF('Devis - Autres'!F376="","",'Devis - Autres'!F376)</f>
        <v/>
      </c>
      <c r="G377" s="253" t="str">
        <f>IF('Devis - Autres'!G376="","",'Devis - Autres'!G376)</f>
        <v/>
      </c>
      <c r="H377" s="253" t="str">
        <f>IF('Devis - Autres'!H376="","",'Devis - Autres'!H376)</f>
        <v/>
      </c>
      <c r="I377" s="94"/>
      <c r="J377" s="254" t="str">
        <f t="shared" si="16"/>
        <v/>
      </c>
      <c r="K377" s="154" t="str">
        <f t="shared" si="17"/>
        <v/>
      </c>
      <c r="L377" s="258" t="str">
        <f t="shared" si="18"/>
        <v/>
      </c>
      <c r="M377" s="259"/>
      <c r="N377" s="126"/>
    </row>
    <row r="378" spans="1:14" ht="20.100000000000001" customHeight="1" x14ac:dyDescent="0.25">
      <c r="A378" s="244">
        <v>372</v>
      </c>
      <c r="B378" s="251" t="str">
        <f>IF('Devis - Autres'!B377="","",'Devis - Autres'!B377)</f>
        <v/>
      </c>
      <c r="C378" s="252" t="str">
        <f>IF('Devis - Autres'!C377="","",'Devis - Autres'!C377)</f>
        <v/>
      </c>
      <c r="D378" s="252" t="str">
        <f>IF('Devis - Autres'!D377="","",'Devis - Autres'!D377)</f>
        <v/>
      </c>
      <c r="E378" s="251" t="str">
        <f>IF('Devis - Autres'!E377="","",'Devis - Autres'!E377)</f>
        <v/>
      </c>
      <c r="F378" s="253" t="str">
        <f>IF('Devis - Autres'!F377="","",'Devis - Autres'!F377)</f>
        <v/>
      </c>
      <c r="G378" s="253" t="str">
        <f>IF('Devis - Autres'!G377="","",'Devis - Autres'!G377)</f>
        <v/>
      </c>
      <c r="H378" s="253" t="str">
        <f>IF('Devis - Autres'!H377="","",'Devis - Autres'!H377)</f>
        <v/>
      </c>
      <c r="I378" s="94"/>
      <c r="J378" s="254" t="str">
        <f t="shared" si="16"/>
        <v/>
      </c>
      <c r="K378" s="154" t="str">
        <f t="shared" si="17"/>
        <v/>
      </c>
      <c r="L378" s="258" t="str">
        <f t="shared" si="18"/>
        <v/>
      </c>
      <c r="M378" s="259"/>
      <c r="N378" s="126"/>
    </row>
    <row r="379" spans="1:14" ht="20.100000000000001" customHeight="1" x14ac:dyDescent="0.25">
      <c r="A379" s="244">
        <v>373</v>
      </c>
      <c r="B379" s="251" t="str">
        <f>IF('Devis - Autres'!B378="","",'Devis - Autres'!B378)</f>
        <v/>
      </c>
      <c r="C379" s="252" t="str">
        <f>IF('Devis - Autres'!C378="","",'Devis - Autres'!C378)</f>
        <v/>
      </c>
      <c r="D379" s="252" t="str">
        <f>IF('Devis - Autres'!D378="","",'Devis - Autres'!D378)</f>
        <v/>
      </c>
      <c r="E379" s="251" t="str">
        <f>IF('Devis - Autres'!E378="","",'Devis - Autres'!E378)</f>
        <v/>
      </c>
      <c r="F379" s="253" t="str">
        <f>IF('Devis - Autres'!F378="","",'Devis - Autres'!F378)</f>
        <v/>
      </c>
      <c r="G379" s="253" t="str">
        <f>IF('Devis - Autres'!G378="","",'Devis - Autres'!G378)</f>
        <v/>
      </c>
      <c r="H379" s="253" t="str">
        <f>IF('Devis - Autres'!H378="","",'Devis - Autres'!H378)</f>
        <v/>
      </c>
      <c r="I379" s="94"/>
      <c r="J379" s="254" t="str">
        <f t="shared" si="16"/>
        <v/>
      </c>
      <c r="K379" s="154" t="str">
        <f t="shared" si="17"/>
        <v/>
      </c>
      <c r="L379" s="258" t="str">
        <f t="shared" si="18"/>
        <v/>
      </c>
      <c r="M379" s="259"/>
      <c r="N379" s="126"/>
    </row>
    <row r="380" spans="1:14" ht="20.100000000000001" customHeight="1" x14ac:dyDescent="0.25">
      <c r="A380" s="244">
        <v>374</v>
      </c>
      <c r="B380" s="251" t="str">
        <f>IF('Devis - Autres'!B379="","",'Devis - Autres'!B379)</f>
        <v/>
      </c>
      <c r="C380" s="252" t="str">
        <f>IF('Devis - Autres'!C379="","",'Devis - Autres'!C379)</f>
        <v/>
      </c>
      <c r="D380" s="252" t="str">
        <f>IF('Devis - Autres'!D379="","",'Devis - Autres'!D379)</f>
        <v/>
      </c>
      <c r="E380" s="251" t="str">
        <f>IF('Devis - Autres'!E379="","",'Devis - Autres'!E379)</f>
        <v/>
      </c>
      <c r="F380" s="253" t="str">
        <f>IF('Devis - Autres'!F379="","",'Devis - Autres'!F379)</f>
        <v/>
      </c>
      <c r="G380" s="253" t="str">
        <f>IF('Devis - Autres'!G379="","",'Devis - Autres'!G379)</f>
        <v/>
      </c>
      <c r="H380" s="253" t="str">
        <f>IF('Devis - Autres'!H379="","",'Devis - Autres'!H379)</f>
        <v/>
      </c>
      <c r="I380" s="94"/>
      <c r="J380" s="254" t="str">
        <f t="shared" si="16"/>
        <v/>
      </c>
      <c r="K380" s="154" t="str">
        <f t="shared" si="17"/>
        <v/>
      </c>
      <c r="L380" s="258" t="str">
        <f t="shared" si="18"/>
        <v/>
      </c>
      <c r="M380" s="259"/>
      <c r="N380" s="126"/>
    </row>
    <row r="381" spans="1:14" ht="20.100000000000001" customHeight="1" x14ac:dyDescent="0.25">
      <c r="A381" s="244">
        <v>375</v>
      </c>
      <c r="B381" s="251" t="str">
        <f>IF('Devis - Autres'!B380="","",'Devis - Autres'!B380)</f>
        <v/>
      </c>
      <c r="C381" s="252" t="str">
        <f>IF('Devis - Autres'!C380="","",'Devis - Autres'!C380)</f>
        <v/>
      </c>
      <c r="D381" s="252" t="str">
        <f>IF('Devis - Autres'!D380="","",'Devis - Autres'!D380)</f>
        <v/>
      </c>
      <c r="E381" s="251" t="str">
        <f>IF('Devis - Autres'!E380="","",'Devis - Autres'!E380)</f>
        <v/>
      </c>
      <c r="F381" s="253" t="str">
        <f>IF('Devis - Autres'!F380="","",'Devis - Autres'!F380)</f>
        <v/>
      </c>
      <c r="G381" s="253" t="str">
        <f>IF('Devis - Autres'!G380="","",'Devis - Autres'!G380)</f>
        <v/>
      </c>
      <c r="H381" s="253" t="str">
        <f>IF('Devis - Autres'!H380="","",'Devis - Autres'!H380)</f>
        <v/>
      </c>
      <c r="I381" s="94"/>
      <c r="J381" s="254" t="str">
        <f t="shared" si="16"/>
        <v/>
      </c>
      <c r="K381" s="154" t="str">
        <f t="shared" si="17"/>
        <v/>
      </c>
      <c r="L381" s="258" t="str">
        <f t="shared" si="18"/>
        <v/>
      </c>
      <c r="M381" s="259"/>
      <c r="N381" s="126"/>
    </row>
    <row r="382" spans="1:14" ht="20.100000000000001" customHeight="1" x14ac:dyDescent="0.25">
      <c r="A382" s="244">
        <v>376</v>
      </c>
      <c r="B382" s="251" t="str">
        <f>IF('Devis - Autres'!B381="","",'Devis - Autres'!B381)</f>
        <v/>
      </c>
      <c r="C382" s="252" t="str">
        <f>IF('Devis - Autres'!C381="","",'Devis - Autres'!C381)</f>
        <v/>
      </c>
      <c r="D382" s="252" t="str">
        <f>IF('Devis - Autres'!D381="","",'Devis - Autres'!D381)</f>
        <v/>
      </c>
      <c r="E382" s="251" t="str">
        <f>IF('Devis - Autres'!E381="","",'Devis - Autres'!E381)</f>
        <v/>
      </c>
      <c r="F382" s="253" t="str">
        <f>IF('Devis - Autres'!F381="","",'Devis - Autres'!F381)</f>
        <v/>
      </c>
      <c r="G382" s="253" t="str">
        <f>IF('Devis - Autres'!G381="","",'Devis - Autres'!G381)</f>
        <v/>
      </c>
      <c r="H382" s="253" t="str">
        <f>IF('Devis - Autres'!H381="","",'Devis - Autres'!H381)</f>
        <v/>
      </c>
      <c r="I382" s="94"/>
      <c r="J382" s="254" t="str">
        <f t="shared" si="16"/>
        <v/>
      </c>
      <c r="K382" s="154" t="str">
        <f t="shared" si="17"/>
        <v/>
      </c>
      <c r="L382" s="258" t="str">
        <f t="shared" si="18"/>
        <v/>
      </c>
      <c r="M382" s="259"/>
      <c r="N382" s="126"/>
    </row>
    <row r="383" spans="1:14" ht="20.100000000000001" customHeight="1" x14ac:dyDescent="0.25">
      <c r="A383" s="244">
        <v>377</v>
      </c>
      <c r="B383" s="251" t="str">
        <f>IF('Devis - Autres'!B382="","",'Devis - Autres'!B382)</f>
        <v/>
      </c>
      <c r="C383" s="252" t="str">
        <f>IF('Devis - Autres'!C382="","",'Devis - Autres'!C382)</f>
        <v/>
      </c>
      <c r="D383" s="252" t="str">
        <f>IF('Devis - Autres'!D382="","",'Devis - Autres'!D382)</f>
        <v/>
      </c>
      <c r="E383" s="251" t="str">
        <f>IF('Devis - Autres'!E382="","",'Devis - Autres'!E382)</f>
        <v/>
      </c>
      <c r="F383" s="253" t="str">
        <f>IF('Devis - Autres'!F382="","",'Devis - Autres'!F382)</f>
        <v/>
      </c>
      <c r="G383" s="253" t="str">
        <f>IF('Devis - Autres'!G382="","",'Devis - Autres'!G382)</f>
        <v/>
      </c>
      <c r="H383" s="253" t="str">
        <f>IF('Devis - Autres'!H382="","",'Devis - Autres'!H382)</f>
        <v/>
      </c>
      <c r="I383" s="94"/>
      <c r="J383" s="254" t="str">
        <f t="shared" si="16"/>
        <v/>
      </c>
      <c r="K383" s="154" t="str">
        <f t="shared" si="17"/>
        <v/>
      </c>
      <c r="L383" s="258" t="str">
        <f t="shared" si="18"/>
        <v/>
      </c>
      <c r="M383" s="259"/>
      <c r="N383" s="126"/>
    </row>
    <row r="384" spans="1:14" ht="20.100000000000001" customHeight="1" x14ac:dyDescent="0.25">
      <c r="A384" s="244">
        <v>378</v>
      </c>
      <c r="B384" s="251" t="str">
        <f>IF('Devis - Autres'!B383="","",'Devis - Autres'!B383)</f>
        <v/>
      </c>
      <c r="C384" s="252" t="str">
        <f>IF('Devis - Autres'!C383="","",'Devis - Autres'!C383)</f>
        <v/>
      </c>
      <c r="D384" s="252" t="str">
        <f>IF('Devis - Autres'!D383="","",'Devis - Autres'!D383)</f>
        <v/>
      </c>
      <c r="E384" s="251" t="str">
        <f>IF('Devis - Autres'!E383="","",'Devis - Autres'!E383)</f>
        <v/>
      </c>
      <c r="F384" s="253" t="str">
        <f>IF('Devis - Autres'!F383="","",'Devis - Autres'!F383)</f>
        <v/>
      </c>
      <c r="G384" s="253" t="str">
        <f>IF('Devis - Autres'!G383="","",'Devis - Autres'!G383)</f>
        <v/>
      </c>
      <c r="H384" s="253" t="str">
        <f>IF('Devis - Autres'!H383="","",'Devis - Autres'!H383)</f>
        <v/>
      </c>
      <c r="I384" s="94"/>
      <c r="J384" s="254" t="str">
        <f t="shared" si="16"/>
        <v/>
      </c>
      <c r="K384" s="154" t="str">
        <f t="shared" si="17"/>
        <v/>
      </c>
      <c r="L384" s="258" t="str">
        <f t="shared" si="18"/>
        <v/>
      </c>
      <c r="M384" s="259"/>
      <c r="N384" s="126"/>
    </row>
    <row r="385" spans="1:14" ht="20.100000000000001" customHeight="1" x14ac:dyDescent="0.25">
      <c r="A385" s="244">
        <v>379</v>
      </c>
      <c r="B385" s="251" t="str">
        <f>IF('Devis - Autres'!B384="","",'Devis - Autres'!B384)</f>
        <v/>
      </c>
      <c r="C385" s="252" t="str">
        <f>IF('Devis - Autres'!C384="","",'Devis - Autres'!C384)</f>
        <v/>
      </c>
      <c r="D385" s="252" t="str">
        <f>IF('Devis - Autres'!D384="","",'Devis - Autres'!D384)</f>
        <v/>
      </c>
      <c r="E385" s="251" t="str">
        <f>IF('Devis - Autres'!E384="","",'Devis - Autres'!E384)</f>
        <v/>
      </c>
      <c r="F385" s="253" t="str">
        <f>IF('Devis - Autres'!F384="","",'Devis - Autres'!F384)</f>
        <v/>
      </c>
      <c r="G385" s="253" t="str">
        <f>IF('Devis - Autres'!G384="","",'Devis - Autres'!G384)</f>
        <v/>
      </c>
      <c r="H385" s="253" t="str">
        <f>IF('Devis - Autres'!H384="","",'Devis - Autres'!H384)</f>
        <v/>
      </c>
      <c r="I385" s="94"/>
      <c r="J385" s="254" t="str">
        <f t="shared" si="16"/>
        <v/>
      </c>
      <c r="K385" s="154" t="str">
        <f t="shared" si="17"/>
        <v/>
      </c>
      <c r="L385" s="258" t="str">
        <f t="shared" si="18"/>
        <v/>
      </c>
      <c r="M385" s="259"/>
      <c r="N385" s="126"/>
    </row>
    <row r="386" spans="1:14" ht="20.100000000000001" customHeight="1" x14ac:dyDescent="0.25">
      <c r="A386" s="244">
        <v>380</v>
      </c>
      <c r="B386" s="251" t="str">
        <f>IF('Devis - Autres'!B385="","",'Devis - Autres'!B385)</f>
        <v/>
      </c>
      <c r="C386" s="252" t="str">
        <f>IF('Devis - Autres'!C385="","",'Devis - Autres'!C385)</f>
        <v/>
      </c>
      <c r="D386" s="252" t="str">
        <f>IF('Devis - Autres'!D385="","",'Devis - Autres'!D385)</f>
        <v/>
      </c>
      <c r="E386" s="251" t="str">
        <f>IF('Devis - Autres'!E385="","",'Devis - Autres'!E385)</f>
        <v/>
      </c>
      <c r="F386" s="253" t="str">
        <f>IF('Devis - Autres'!F385="","",'Devis - Autres'!F385)</f>
        <v/>
      </c>
      <c r="G386" s="253" t="str">
        <f>IF('Devis - Autres'!G385="","",'Devis - Autres'!G385)</f>
        <v/>
      </c>
      <c r="H386" s="253" t="str">
        <f>IF('Devis - Autres'!H385="","",'Devis - Autres'!H385)</f>
        <v/>
      </c>
      <c r="I386" s="94"/>
      <c r="J386" s="254" t="str">
        <f t="shared" si="16"/>
        <v/>
      </c>
      <c r="K386" s="154" t="str">
        <f t="shared" si="17"/>
        <v/>
      </c>
      <c r="L386" s="258" t="str">
        <f t="shared" si="18"/>
        <v/>
      </c>
      <c r="M386" s="259"/>
      <c r="N386" s="126"/>
    </row>
    <row r="387" spans="1:14" ht="20.100000000000001" customHeight="1" x14ac:dyDescent="0.25">
      <c r="A387" s="244">
        <v>381</v>
      </c>
      <c r="B387" s="251" t="str">
        <f>IF('Devis - Autres'!B386="","",'Devis - Autres'!B386)</f>
        <v/>
      </c>
      <c r="C387" s="252" t="str">
        <f>IF('Devis - Autres'!C386="","",'Devis - Autres'!C386)</f>
        <v/>
      </c>
      <c r="D387" s="252" t="str">
        <f>IF('Devis - Autres'!D386="","",'Devis - Autres'!D386)</f>
        <v/>
      </c>
      <c r="E387" s="251" t="str">
        <f>IF('Devis - Autres'!E386="","",'Devis - Autres'!E386)</f>
        <v/>
      </c>
      <c r="F387" s="253" t="str">
        <f>IF('Devis - Autres'!F386="","",'Devis - Autres'!F386)</f>
        <v/>
      </c>
      <c r="G387" s="253" t="str">
        <f>IF('Devis - Autres'!G386="","",'Devis - Autres'!G386)</f>
        <v/>
      </c>
      <c r="H387" s="253" t="str">
        <f>IF('Devis - Autres'!H386="","",'Devis - Autres'!H386)</f>
        <v/>
      </c>
      <c r="I387" s="94"/>
      <c r="J387" s="254" t="str">
        <f t="shared" si="16"/>
        <v/>
      </c>
      <c r="K387" s="154" t="str">
        <f t="shared" si="17"/>
        <v/>
      </c>
      <c r="L387" s="258" t="str">
        <f t="shared" si="18"/>
        <v/>
      </c>
      <c r="M387" s="259"/>
      <c r="N387" s="126"/>
    </row>
    <row r="388" spans="1:14" ht="20.100000000000001" customHeight="1" x14ac:dyDescent="0.25">
      <c r="A388" s="244">
        <v>382</v>
      </c>
      <c r="B388" s="251" t="str">
        <f>IF('Devis - Autres'!B387="","",'Devis - Autres'!B387)</f>
        <v/>
      </c>
      <c r="C388" s="252" t="str">
        <f>IF('Devis - Autres'!C387="","",'Devis - Autres'!C387)</f>
        <v/>
      </c>
      <c r="D388" s="252" t="str">
        <f>IF('Devis - Autres'!D387="","",'Devis - Autres'!D387)</f>
        <v/>
      </c>
      <c r="E388" s="251" t="str">
        <f>IF('Devis - Autres'!E387="","",'Devis - Autres'!E387)</f>
        <v/>
      </c>
      <c r="F388" s="253" t="str">
        <f>IF('Devis - Autres'!F387="","",'Devis - Autres'!F387)</f>
        <v/>
      </c>
      <c r="G388" s="253" t="str">
        <f>IF('Devis - Autres'!G387="","",'Devis - Autres'!G387)</f>
        <v/>
      </c>
      <c r="H388" s="253" t="str">
        <f>IF('Devis - Autres'!H387="","",'Devis - Autres'!H387)</f>
        <v/>
      </c>
      <c r="I388" s="94"/>
      <c r="J388" s="254" t="str">
        <f t="shared" si="16"/>
        <v/>
      </c>
      <c r="K388" s="154" t="str">
        <f t="shared" si="17"/>
        <v/>
      </c>
      <c r="L388" s="258" t="str">
        <f t="shared" si="18"/>
        <v/>
      </c>
      <c r="M388" s="259"/>
      <c r="N388" s="126"/>
    </row>
    <row r="389" spans="1:14" ht="20.100000000000001" customHeight="1" x14ac:dyDescent="0.25">
      <c r="A389" s="244">
        <v>383</v>
      </c>
      <c r="B389" s="251" t="str">
        <f>IF('Devis - Autres'!B388="","",'Devis - Autres'!B388)</f>
        <v/>
      </c>
      <c r="C389" s="252" t="str">
        <f>IF('Devis - Autres'!C388="","",'Devis - Autres'!C388)</f>
        <v/>
      </c>
      <c r="D389" s="252" t="str">
        <f>IF('Devis - Autres'!D388="","",'Devis - Autres'!D388)</f>
        <v/>
      </c>
      <c r="E389" s="251" t="str">
        <f>IF('Devis - Autres'!E388="","",'Devis - Autres'!E388)</f>
        <v/>
      </c>
      <c r="F389" s="253" t="str">
        <f>IF('Devis - Autres'!F388="","",'Devis - Autres'!F388)</f>
        <v/>
      </c>
      <c r="G389" s="253" t="str">
        <f>IF('Devis - Autres'!G388="","",'Devis - Autres'!G388)</f>
        <v/>
      </c>
      <c r="H389" s="253" t="str">
        <f>IF('Devis - Autres'!H388="","",'Devis - Autres'!H388)</f>
        <v/>
      </c>
      <c r="I389" s="94"/>
      <c r="J389" s="254" t="str">
        <f t="shared" si="16"/>
        <v/>
      </c>
      <c r="K389" s="154" t="str">
        <f t="shared" si="17"/>
        <v/>
      </c>
      <c r="L389" s="258" t="str">
        <f t="shared" si="18"/>
        <v/>
      </c>
      <c r="M389" s="259"/>
      <c r="N389" s="126"/>
    </row>
    <row r="390" spans="1:14" ht="20.100000000000001" customHeight="1" x14ac:dyDescent="0.25">
      <c r="A390" s="244">
        <v>384</v>
      </c>
      <c r="B390" s="251" t="str">
        <f>IF('Devis - Autres'!B389="","",'Devis - Autres'!B389)</f>
        <v/>
      </c>
      <c r="C390" s="252" t="str">
        <f>IF('Devis - Autres'!C389="","",'Devis - Autres'!C389)</f>
        <v/>
      </c>
      <c r="D390" s="252" t="str">
        <f>IF('Devis - Autres'!D389="","",'Devis - Autres'!D389)</f>
        <v/>
      </c>
      <c r="E390" s="251" t="str">
        <f>IF('Devis - Autres'!E389="","",'Devis - Autres'!E389)</f>
        <v/>
      </c>
      <c r="F390" s="253" t="str">
        <f>IF('Devis - Autres'!F389="","",'Devis - Autres'!F389)</f>
        <v/>
      </c>
      <c r="G390" s="253" t="str">
        <f>IF('Devis - Autres'!G389="","",'Devis - Autres'!G389)</f>
        <v/>
      </c>
      <c r="H390" s="253" t="str">
        <f>IF('Devis - Autres'!H389="","",'Devis - Autres'!H389)</f>
        <v/>
      </c>
      <c r="I390" s="94"/>
      <c r="J390" s="254" t="str">
        <f t="shared" si="16"/>
        <v/>
      </c>
      <c r="K390" s="154" t="str">
        <f t="shared" si="17"/>
        <v/>
      </c>
      <c r="L390" s="258" t="str">
        <f t="shared" si="18"/>
        <v/>
      </c>
      <c r="M390" s="259"/>
      <c r="N390" s="126"/>
    </row>
    <row r="391" spans="1:14" ht="20.100000000000001" customHeight="1" x14ac:dyDescent="0.25">
      <c r="A391" s="244">
        <v>385</v>
      </c>
      <c r="B391" s="251" t="str">
        <f>IF('Devis - Autres'!B390="","",'Devis - Autres'!B390)</f>
        <v/>
      </c>
      <c r="C391" s="252" t="str">
        <f>IF('Devis - Autres'!C390="","",'Devis - Autres'!C390)</f>
        <v/>
      </c>
      <c r="D391" s="252" t="str">
        <f>IF('Devis - Autres'!D390="","",'Devis - Autres'!D390)</f>
        <v/>
      </c>
      <c r="E391" s="251" t="str">
        <f>IF('Devis - Autres'!E390="","",'Devis - Autres'!E390)</f>
        <v/>
      </c>
      <c r="F391" s="253" t="str">
        <f>IF('Devis - Autres'!F390="","",'Devis - Autres'!F390)</f>
        <v/>
      </c>
      <c r="G391" s="253" t="str">
        <f>IF('Devis - Autres'!G390="","",'Devis - Autres'!G390)</f>
        <v/>
      </c>
      <c r="H391" s="253" t="str">
        <f>IF('Devis - Autres'!H390="","",'Devis - Autres'!H390)</f>
        <v/>
      </c>
      <c r="I391" s="94"/>
      <c r="J391" s="254" t="str">
        <f t="shared" si="16"/>
        <v/>
      </c>
      <c r="K391" s="154" t="str">
        <f t="shared" si="17"/>
        <v/>
      </c>
      <c r="L391" s="258" t="str">
        <f t="shared" si="18"/>
        <v/>
      </c>
      <c r="M391" s="259"/>
      <c r="N391" s="126"/>
    </row>
    <row r="392" spans="1:14" ht="20.100000000000001" customHeight="1" x14ac:dyDescent="0.25">
      <c r="A392" s="244">
        <v>386</v>
      </c>
      <c r="B392" s="251" t="str">
        <f>IF('Devis - Autres'!B391="","",'Devis - Autres'!B391)</f>
        <v/>
      </c>
      <c r="C392" s="252" t="str">
        <f>IF('Devis - Autres'!C391="","",'Devis - Autres'!C391)</f>
        <v/>
      </c>
      <c r="D392" s="252" t="str">
        <f>IF('Devis - Autres'!D391="","",'Devis - Autres'!D391)</f>
        <v/>
      </c>
      <c r="E392" s="251" t="str">
        <f>IF('Devis - Autres'!E391="","",'Devis - Autres'!E391)</f>
        <v/>
      </c>
      <c r="F392" s="253" t="str">
        <f>IF('Devis - Autres'!F391="","",'Devis - Autres'!F391)</f>
        <v/>
      </c>
      <c r="G392" s="253" t="str">
        <f>IF('Devis - Autres'!G391="","",'Devis - Autres'!G391)</f>
        <v/>
      </c>
      <c r="H392" s="253" t="str">
        <f>IF('Devis - Autres'!H391="","",'Devis - Autres'!H391)</f>
        <v/>
      </c>
      <c r="I392" s="94"/>
      <c r="J392" s="254" t="str">
        <f t="shared" ref="J392:J455" si="19">IF($I392="","",IF($I392&gt;MAX($F392:$H392),"Le montant éligible ne peut etre supérieur au montant présenté",""))</f>
        <v/>
      </c>
      <c r="K392" s="154" t="str">
        <f t="shared" ref="K392:K455" si="20">IF(I392="","",MIN(F392,G392,H392)*1.15)</f>
        <v/>
      </c>
      <c r="L392" s="258" t="str">
        <f t="shared" ref="L392:L455" si="21">IF(K392="","",MIN(I392,K392))</f>
        <v/>
      </c>
      <c r="M392" s="259"/>
      <c r="N392" s="126"/>
    </row>
    <row r="393" spans="1:14" ht="20.100000000000001" customHeight="1" x14ac:dyDescent="0.25">
      <c r="A393" s="244">
        <v>387</v>
      </c>
      <c r="B393" s="251" t="str">
        <f>IF('Devis - Autres'!B392="","",'Devis - Autres'!B392)</f>
        <v/>
      </c>
      <c r="C393" s="252" t="str">
        <f>IF('Devis - Autres'!C392="","",'Devis - Autres'!C392)</f>
        <v/>
      </c>
      <c r="D393" s="252" t="str">
        <f>IF('Devis - Autres'!D392="","",'Devis - Autres'!D392)</f>
        <v/>
      </c>
      <c r="E393" s="251" t="str">
        <f>IF('Devis - Autres'!E392="","",'Devis - Autres'!E392)</f>
        <v/>
      </c>
      <c r="F393" s="253" t="str">
        <f>IF('Devis - Autres'!F392="","",'Devis - Autres'!F392)</f>
        <v/>
      </c>
      <c r="G393" s="253" t="str">
        <f>IF('Devis - Autres'!G392="","",'Devis - Autres'!G392)</f>
        <v/>
      </c>
      <c r="H393" s="253" t="str">
        <f>IF('Devis - Autres'!H392="","",'Devis - Autres'!H392)</f>
        <v/>
      </c>
      <c r="I393" s="94"/>
      <c r="J393" s="254" t="str">
        <f t="shared" si="19"/>
        <v/>
      </c>
      <c r="K393" s="154" t="str">
        <f t="shared" si="20"/>
        <v/>
      </c>
      <c r="L393" s="258" t="str">
        <f t="shared" si="21"/>
        <v/>
      </c>
      <c r="M393" s="259"/>
      <c r="N393" s="126"/>
    </row>
    <row r="394" spans="1:14" ht="20.100000000000001" customHeight="1" x14ac:dyDescent="0.25">
      <c r="A394" s="244">
        <v>388</v>
      </c>
      <c r="B394" s="251" t="str">
        <f>IF('Devis - Autres'!B393="","",'Devis - Autres'!B393)</f>
        <v/>
      </c>
      <c r="C394" s="252" t="str">
        <f>IF('Devis - Autres'!C393="","",'Devis - Autres'!C393)</f>
        <v/>
      </c>
      <c r="D394" s="252" t="str">
        <f>IF('Devis - Autres'!D393="","",'Devis - Autres'!D393)</f>
        <v/>
      </c>
      <c r="E394" s="251" t="str">
        <f>IF('Devis - Autres'!E393="","",'Devis - Autres'!E393)</f>
        <v/>
      </c>
      <c r="F394" s="253" t="str">
        <f>IF('Devis - Autres'!F393="","",'Devis - Autres'!F393)</f>
        <v/>
      </c>
      <c r="G394" s="253" t="str">
        <f>IF('Devis - Autres'!G393="","",'Devis - Autres'!G393)</f>
        <v/>
      </c>
      <c r="H394" s="253" t="str">
        <f>IF('Devis - Autres'!H393="","",'Devis - Autres'!H393)</f>
        <v/>
      </c>
      <c r="I394" s="94"/>
      <c r="J394" s="254" t="str">
        <f t="shared" si="19"/>
        <v/>
      </c>
      <c r="K394" s="154" t="str">
        <f t="shared" si="20"/>
        <v/>
      </c>
      <c r="L394" s="258" t="str">
        <f t="shared" si="21"/>
        <v/>
      </c>
      <c r="M394" s="259"/>
      <c r="N394" s="126"/>
    </row>
    <row r="395" spans="1:14" ht="20.100000000000001" customHeight="1" x14ac:dyDescent="0.25">
      <c r="A395" s="244">
        <v>389</v>
      </c>
      <c r="B395" s="251" t="str">
        <f>IF('Devis - Autres'!B394="","",'Devis - Autres'!B394)</f>
        <v/>
      </c>
      <c r="C395" s="252" t="str">
        <f>IF('Devis - Autres'!C394="","",'Devis - Autres'!C394)</f>
        <v/>
      </c>
      <c r="D395" s="252" t="str">
        <f>IF('Devis - Autres'!D394="","",'Devis - Autres'!D394)</f>
        <v/>
      </c>
      <c r="E395" s="251" t="str">
        <f>IF('Devis - Autres'!E394="","",'Devis - Autres'!E394)</f>
        <v/>
      </c>
      <c r="F395" s="253" t="str">
        <f>IF('Devis - Autres'!F394="","",'Devis - Autres'!F394)</f>
        <v/>
      </c>
      <c r="G395" s="253" t="str">
        <f>IF('Devis - Autres'!G394="","",'Devis - Autres'!G394)</f>
        <v/>
      </c>
      <c r="H395" s="253" t="str">
        <f>IF('Devis - Autres'!H394="","",'Devis - Autres'!H394)</f>
        <v/>
      </c>
      <c r="I395" s="94"/>
      <c r="J395" s="254" t="str">
        <f t="shared" si="19"/>
        <v/>
      </c>
      <c r="K395" s="154" t="str">
        <f t="shared" si="20"/>
        <v/>
      </c>
      <c r="L395" s="258" t="str">
        <f t="shared" si="21"/>
        <v/>
      </c>
      <c r="M395" s="259"/>
      <c r="N395" s="126"/>
    </row>
    <row r="396" spans="1:14" ht="20.100000000000001" customHeight="1" x14ac:dyDescent="0.25">
      <c r="A396" s="244">
        <v>390</v>
      </c>
      <c r="B396" s="251" t="str">
        <f>IF('Devis - Autres'!B395="","",'Devis - Autres'!B395)</f>
        <v/>
      </c>
      <c r="C396" s="252" t="str">
        <f>IF('Devis - Autres'!C395="","",'Devis - Autres'!C395)</f>
        <v/>
      </c>
      <c r="D396" s="252" t="str">
        <f>IF('Devis - Autres'!D395="","",'Devis - Autres'!D395)</f>
        <v/>
      </c>
      <c r="E396" s="251" t="str">
        <f>IF('Devis - Autres'!E395="","",'Devis - Autres'!E395)</f>
        <v/>
      </c>
      <c r="F396" s="253" t="str">
        <f>IF('Devis - Autres'!F395="","",'Devis - Autres'!F395)</f>
        <v/>
      </c>
      <c r="G396" s="253" t="str">
        <f>IF('Devis - Autres'!G395="","",'Devis - Autres'!G395)</f>
        <v/>
      </c>
      <c r="H396" s="253" t="str">
        <f>IF('Devis - Autres'!H395="","",'Devis - Autres'!H395)</f>
        <v/>
      </c>
      <c r="I396" s="94"/>
      <c r="J396" s="254" t="str">
        <f t="shared" si="19"/>
        <v/>
      </c>
      <c r="K396" s="154" t="str">
        <f t="shared" si="20"/>
        <v/>
      </c>
      <c r="L396" s="258" t="str">
        <f t="shared" si="21"/>
        <v/>
      </c>
      <c r="M396" s="259"/>
      <c r="N396" s="126"/>
    </row>
    <row r="397" spans="1:14" ht="20.100000000000001" customHeight="1" x14ac:dyDescent="0.25">
      <c r="A397" s="244">
        <v>391</v>
      </c>
      <c r="B397" s="251" t="str">
        <f>IF('Devis - Autres'!B396="","",'Devis - Autres'!B396)</f>
        <v/>
      </c>
      <c r="C397" s="252" t="str">
        <f>IF('Devis - Autres'!C396="","",'Devis - Autres'!C396)</f>
        <v/>
      </c>
      <c r="D397" s="252" t="str">
        <f>IF('Devis - Autres'!D396="","",'Devis - Autres'!D396)</f>
        <v/>
      </c>
      <c r="E397" s="251" t="str">
        <f>IF('Devis - Autres'!E396="","",'Devis - Autres'!E396)</f>
        <v/>
      </c>
      <c r="F397" s="253" t="str">
        <f>IF('Devis - Autres'!F396="","",'Devis - Autres'!F396)</f>
        <v/>
      </c>
      <c r="G397" s="253" t="str">
        <f>IF('Devis - Autres'!G396="","",'Devis - Autres'!G396)</f>
        <v/>
      </c>
      <c r="H397" s="253" t="str">
        <f>IF('Devis - Autres'!H396="","",'Devis - Autres'!H396)</f>
        <v/>
      </c>
      <c r="I397" s="94"/>
      <c r="J397" s="254" t="str">
        <f t="shared" si="19"/>
        <v/>
      </c>
      <c r="K397" s="154" t="str">
        <f t="shared" si="20"/>
        <v/>
      </c>
      <c r="L397" s="258" t="str">
        <f t="shared" si="21"/>
        <v/>
      </c>
      <c r="M397" s="259"/>
      <c r="N397" s="126"/>
    </row>
    <row r="398" spans="1:14" ht="20.100000000000001" customHeight="1" x14ac:dyDescent="0.25">
      <c r="A398" s="244">
        <v>392</v>
      </c>
      <c r="B398" s="251" t="str">
        <f>IF('Devis - Autres'!B397="","",'Devis - Autres'!B397)</f>
        <v/>
      </c>
      <c r="C398" s="252" t="str">
        <f>IF('Devis - Autres'!C397="","",'Devis - Autres'!C397)</f>
        <v/>
      </c>
      <c r="D398" s="252" t="str">
        <f>IF('Devis - Autres'!D397="","",'Devis - Autres'!D397)</f>
        <v/>
      </c>
      <c r="E398" s="251" t="str">
        <f>IF('Devis - Autres'!E397="","",'Devis - Autres'!E397)</f>
        <v/>
      </c>
      <c r="F398" s="253" t="str">
        <f>IF('Devis - Autres'!F397="","",'Devis - Autres'!F397)</f>
        <v/>
      </c>
      <c r="G398" s="253" t="str">
        <f>IF('Devis - Autres'!G397="","",'Devis - Autres'!G397)</f>
        <v/>
      </c>
      <c r="H398" s="253" t="str">
        <f>IF('Devis - Autres'!H397="","",'Devis - Autres'!H397)</f>
        <v/>
      </c>
      <c r="I398" s="94"/>
      <c r="J398" s="254" t="str">
        <f t="shared" si="19"/>
        <v/>
      </c>
      <c r="K398" s="154" t="str">
        <f t="shared" si="20"/>
        <v/>
      </c>
      <c r="L398" s="258" t="str">
        <f t="shared" si="21"/>
        <v/>
      </c>
      <c r="M398" s="259"/>
      <c r="N398" s="126"/>
    </row>
    <row r="399" spans="1:14" ht="20.100000000000001" customHeight="1" x14ac:dyDescent="0.25">
      <c r="A399" s="244">
        <v>393</v>
      </c>
      <c r="B399" s="251" t="str">
        <f>IF('Devis - Autres'!B398="","",'Devis - Autres'!B398)</f>
        <v/>
      </c>
      <c r="C399" s="252" t="str">
        <f>IF('Devis - Autres'!C398="","",'Devis - Autres'!C398)</f>
        <v/>
      </c>
      <c r="D399" s="252" t="str">
        <f>IF('Devis - Autres'!D398="","",'Devis - Autres'!D398)</f>
        <v/>
      </c>
      <c r="E399" s="251" t="str">
        <f>IF('Devis - Autres'!E398="","",'Devis - Autres'!E398)</f>
        <v/>
      </c>
      <c r="F399" s="253" t="str">
        <f>IF('Devis - Autres'!F398="","",'Devis - Autres'!F398)</f>
        <v/>
      </c>
      <c r="G399" s="253" t="str">
        <f>IF('Devis - Autres'!G398="","",'Devis - Autres'!G398)</f>
        <v/>
      </c>
      <c r="H399" s="253" t="str">
        <f>IF('Devis - Autres'!H398="","",'Devis - Autres'!H398)</f>
        <v/>
      </c>
      <c r="I399" s="94"/>
      <c r="J399" s="254" t="str">
        <f t="shared" si="19"/>
        <v/>
      </c>
      <c r="K399" s="154" t="str">
        <f t="shared" si="20"/>
        <v/>
      </c>
      <c r="L399" s="258" t="str">
        <f t="shared" si="21"/>
        <v/>
      </c>
      <c r="M399" s="259"/>
      <c r="N399" s="126"/>
    </row>
    <row r="400" spans="1:14" ht="20.100000000000001" customHeight="1" x14ac:dyDescent="0.25">
      <c r="A400" s="244">
        <v>394</v>
      </c>
      <c r="B400" s="251" t="str">
        <f>IF('Devis - Autres'!B399="","",'Devis - Autres'!B399)</f>
        <v/>
      </c>
      <c r="C400" s="252" t="str">
        <f>IF('Devis - Autres'!C399="","",'Devis - Autres'!C399)</f>
        <v/>
      </c>
      <c r="D400" s="252" t="str">
        <f>IF('Devis - Autres'!D399="","",'Devis - Autres'!D399)</f>
        <v/>
      </c>
      <c r="E400" s="251" t="str">
        <f>IF('Devis - Autres'!E399="","",'Devis - Autres'!E399)</f>
        <v/>
      </c>
      <c r="F400" s="253" t="str">
        <f>IF('Devis - Autres'!F399="","",'Devis - Autres'!F399)</f>
        <v/>
      </c>
      <c r="G400" s="253" t="str">
        <f>IF('Devis - Autres'!G399="","",'Devis - Autres'!G399)</f>
        <v/>
      </c>
      <c r="H400" s="253" t="str">
        <f>IF('Devis - Autres'!H399="","",'Devis - Autres'!H399)</f>
        <v/>
      </c>
      <c r="I400" s="94"/>
      <c r="J400" s="254" t="str">
        <f t="shared" si="19"/>
        <v/>
      </c>
      <c r="K400" s="154" t="str">
        <f t="shared" si="20"/>
        <v/>
      </c>
      <c r="L400" s="258" t="str">
        <f t="shared" si="21"/>
        <v/>
      </c>
      <c r="M400" s="259"/>
      <c r="N400" s="126"/>
    </row>
    <row r="401" spans="1:14" ht="20.100000000000001" customHeight="1" x14ac:dyDescent="0.25">
      <c r="A401" s="244">
        <v>395</v>
      </c>
      <c r="B401" s="251" t="str">
        <f>IF('Devis - Autres'!B400="","",'Devis - Autres'!B400)</f>
        <v/>
      </c>
      <c r="C401" s="252" t="str">
        <f>IF('Devis - Autres'!C400="","",'Devis - Autres'!C400)</f>
        <v/>
      </c>
      <c r="D401" s="252" t="str">
        <f>IF('Devis - Autres'!D400="","",'Devis - Autres'!D400)</f>
        <v/>
      </c>
      <c r="E401" s="251" t="str">
        <f>IF('Devis - Autres'!E400="","",'Devis - Autres'!E400)</f>
        <v/>
      </c>
      <c r="F401" s="253" t="str">
        <f>IF('Devis - Autres'!F400="","",'Devis - Autres'!F400)</f>
        <v/>
      </c>
      <c r="G401" s="253" t="str">
        <f>IF('Devis - Autres'!G400="","",'Devis - Autres'!G400)</f>
        <v/>
      </c>
      <c r="H401" s="253" t="str">
        <f>IF('Devis - Autres'!H400="","",'Devis - Autres'!H400)</f>
        <v/>
      </c>
      <c r="I401" s="94"/>
      <c r="J401" s="254" t="str">
        <f t="shared" si="19"/>
        <v/>
      </c>
      <c r="K401" s="154" t="str">
        <f t="shared" si="20"/>
        <v/>
      </c>
      <c r="L401" s="258" t="str">
        <f t="shared" si="21"/>
        <v/>
      </c>
      <c r="M401" s="259"/>
      <c r="N401" s="126"/>
    </row>
    <row r="402" spans="1:14" ht="20.100000000000001" customHeight="1" x14ac:dyDescent="0.25">
      <c r="A402" s="244">
        <v>396</v>
      </c>
      <c r="B402" s="251" t="str">
        <f>IF('Devis - Autres'!B401="","",'Devis - Autres'!B401)</f>
        <v/>
      </c>
      <c r="C402" s="252" t="str">
        <f>IF('Devis - Autres'!C401="","",'Devis - Autres'!C401)</f>
        <v/>
      </c>
      <c r="D402" s="252" t="str">
        <f>IF('Devis - Autres'!D401="","",'Devis - Autres'!D401)</f>
        <v/>
      </c>
      <c r="E402" s="251" t="str">
        <f>IF('Devis - Autres'!E401="","",'Devis - Autres'!E401)</f>
        <v/>
      </c>
      <c r="F402" s="253" t="str">
        <f>IF('Devis - Autres'!F401="","",'Devis - Autres'!F401)</f>
        <v/>
      </c>
      <c r="G402" s="253" t="str">
        <f>IF('Devis - Autres'!G401="","",'Devis - Autres'!G401)</f>
        <v/>
      </c>
      <c r="H402" s="253" t="str">
        <f>IF('Devis - Autres'!H401="","",'Devis - Autres'!H401)</f>
        <v/>
      </c>
      <c r="I402" s="94"/>
      <c r="J402" s="254" t="str">
        <f t="shared" si="19"/>
        <v/>
      </c>
      <c r="K402" s="154" t="str">
        <f t="shared" si="20"/>
        <v/>
      </c>
      <c r="L402" s="258" t="str">
        <f t="shared" si="21"/>
        <v/>
      </c>
      <c r="M402" s="259"/>
      <c r="N402" s="126"/>
    </row>
    <row r="403" spans="1:14" ht="20.100000000000001" customHeight="1" x14ac:dyDescent="0.25">
      <c r="A403" s="244">
        <v>397</v>
      </c>
      <c r="B403" s="251" t="str">
        <f>IF('Devis - Autres'!B402="","",'Devis - Autres'!B402)</f>
        <v/>
      </c>
      <c r="C403" s="252" t="str">
        <f>IF('Devis - Autres'!C402="","",'Devis - Autres'!C402)</f>
        <v/>
      </c>
      <c r="D403" s="252" t="str">
        <f>IF('Devis - Autres'!D402="","",'Devis - Autres'!D402)</f>
        <v/>
      </c>
      <c r="E403" s="251" t="str">
        <f>IF('Devis - Autres'!E402="","",'Devis - Autres'!E402)</f>
        <v/>
      </c>
      <c r="F403" s="253" t="str">
        <f>IF('Devis - Autres'!F402="","",'Devis - Autres'!F402)</f>
        <v/>
      </c>
      <c r="G403" s="253" t="str">
        <f>IF('Devis - Autres'!G402="","",'Devis - Autres'!G402)</f>
        <v/>
      </c>
      <c r="H403" s="253" t="str">
        <f>IF('Devis - Autres'!H402="","",'Devis - Autres'!H402)</f>
        <v/>
      </c>
      <c r="I403" s="94"/>
      <c r="J403" s="254" t="str">
        <f t="shared" si="19"/>
        <v/>
      </c>
      <c r="K403" s="154" t="str">
        <f t="shared" si="20"/>
        <v/>
      </c>
      <c r="L403" s="258" t="str">
        <f t="shared" si="21"/>
        <v/>
      </c>
      <c r="M403" s="259"/>
      <c r="N403" s="126"/>
    </row>
    <row r="404" spans="1:14" ht="20.100000000000001" customHeight="1" x14ac:dyDescent="0.25">
      <c r="A404" s="244">
        <v>398</v>
      </c>
      <c r="B404" s="251" t="str">
        <f>IF('Devis - Autres'!B403="","",'Devis - Autres'!B403)</f>
        <v/>
      </c>
      <c r="C404" s="252" t="str">
        <f>IF('Devis - Autres'!C403="","",'Devis - Autres'!C403)</f>
        <v/>
      </c>
      <c r="D404" s="252" t="str">
        <f>IF('Devis - Autres'!D403="","",'Devis - Autres'!D403)</f>
        <v/>
      </c>
      <c r="E404" s="251" t="str">
        <f>IF('Devis - Autres'!E403="","",'Devis - Autres'!E403)</f>
        <v/>
      </c>
      <c r="F404" s="253" t="str">
        <f>IF('Devis - Autres'!F403="","",'Devis - Autres'!F403)</f>
        <v/>
      </c>
      <c r="G404" s="253" t="str">
        <f>IF('Devis - Autres'!G403="","",'Devis - Autres'!G403)</f>
        <v/>
      </c>
      <c r="H404" s="253" t="str">
        <f>IF('Devis - Autres'!H403="","",'Devis - Autres'!H403)</f>
        <v/>
      </c>
      <c r="I404" s="94"/>
      <c r="J404" s="254" t="str">
        <f t="shared" si="19"/>
        <v/>
      </c>
      <c r="K404" s="154" t="str">
        <f t="shared" si="20"/>
        <v/>
      </c>
      <c r="L404" s="258" t="str">
        <f t="shared" si="21"/>
        <v/>
      </c>
      <c r="M404" s="259"/>
      <c r="N404" s="126"/>
    </row>
    <row r="405" spans="1:14" ht="20.100000000000001" customHeight="1" x14ac:dyDescent="0.25">
      <c r="A405" s="244">
        <v>399</v>
      </c>
      <c r="B405" s="251" t="str">
        <f>IF('Devis - Autres'!B404="","",'Devis - Autres'!B404)</f>
        <v/>
      </c>
      <c r="C405" s="252" t="str">
        <f>IF('Devis - Autres'!C404="","",'Devis - Autres'!C404)</f>
        <v/>
      </c>
      <c r="D405" s="252" t="str">
        <f>IF('Devis - Autres'!D404="","",'Devis - Autres'!D404)</f>
        <v/>
      </c>
      <c r="E405" s="251" t="str">
        <f>IF('Devis - Autres'!E404="","",'Devis - Autres'!E404)</f>
        <v/>
      </c>
      <c r="F405" s="253" t="str">
        <f>IF('Devis - Autres'!F404="","",'Devis - Autres'!F404)</f>
        <v/>
      </c>
      <c r="G405" s="253" t="str">
        <f>IF('Devis - Autres'!G404="","",'Devis - Autres'!G404)</f>
        <v/>
      </c>
      <c r="H405" s="253" t="str">
        <f>IF('Devis - Autres'!H404="","",'Devis - Autres'!H404)</f>
        <v/>
      </c>
      <c r="I405" s="94"/>
      <c r="J405" s="254" t="str">
        <f t="shared" si="19"/>
        <v/>
      </c>
      <c r="K405" s="154" t="str">
        <f t="shared" si="20"/>
        <v/>
      </c>
      <c r="L405" s="258" t="str">
        <f t="shared" si="21"/>
        <v/>
      </c>
      <c r="M405" s="259"/>
      <c r="N405" s="126"/>
    </row>
    <row r="406" spans="1:14" ht="20.100000000000001" customHeight="1" x14ac:dyDescent="0.25">
      <c r="A406" s="244">
        <v>400</v>
      </c>
      <c r="B406" s="251" t="str">
        <f>IF('Devis - Autres'!B405="","",'Devis - Autres'!B405)</f>
        <v/>
      </c>
      <c r="C406" s="252" t="str">
        <f>IF('Devis - Autres'!C405="","",'Devis - Autres'!C405)</f>
        <v/>
      </c>
      <c r="D406" s="252" t="str">
        <f>IF('Devis - Autres'!D405="","",'Devis - Autres'!D405)</f>
        <v/>
      </c>
      <c r="E406" s="251" t="str">
        <f>IF('Devis - Autres'!E405="","",'Devis - Autres'!E405)</f>
        <v/>
      </c>
      <c r="F406" s="253" t="str">
        <f>IF('Devis - Autres'!F405="","",'Devis - Autres'!F405)</f>
        <v/>
      </c>
      <c r="G406" s="253" t="str">
        <f>IF('Devis - Autres'!G405="","",'Devis - Autres'!G405)</f>
        <v/>
      </c>
      <c r="H406" s="253" t="str">
        <f>IF('Devis - Autres'!H405="","",'Devis - Autres'!H405)</f>
        <v/>
      </c>
      <c r="I406" s="94"/>
      <c r="J406" s="254" t="str">
        <f t="shared" si="19"/>
        <v/>
      </c>
      <c r="K406" s="154" t="str">
        <f t="shared" si="20"/>
        <v/>
      </c>
      <c r="L406" s="258" t="str">
        <f t="shared" si="21"/>
        <v/>
      </c>
      <c r="M406" s="259"/>
      <c r="N406" s="126"/>
    </row>
    <row r="407" spans="1:14" ht="20.100000000000001" customHeight="1" x14ac:dyDescent="0.25">
      <c r="A407" s="244">
        <v>401</v>
      </c>
      <c r="B407" s="251" t="str">
        <f>IF('Devis - Autres'!B406="","",'Devis - Autres'!B406)</f>
        <v/>
      </c>
      <c r="C407" s="252" t="str">
        <f>IF('Devis - Autres'!C406="","",'Devis - Autres'!C406)</f>
        <v/>
      </c>
      <c r="D407" s="252" t="str">
        <f>IF('Devis - Autres'!D406="","",'Devis - Autres'!D406)</f>
        <v/>
      </c>
      <c r="E407" s="251" t="str">
        <f>IF('Devis - Autres'!E406="","",'Devis - Autres'!E406)</f>
        <v/>
      </c>
      <c r="F407" s="253" t="str">
        <f>IF('Devis - Autres'!F406="","",'Devis - Autres'!F406)</f>
        <v/>
      </c>
      <c r="G407" s="253" t="str">
        <f>IF('Devis - Autres'!G406="","",'Devis - Autres'!G406)</f>
        <v/>
      </c>
      <c r="H407" s="253" t="str">
        <f>IF('Devis - Autres'!H406="","",'Devis - Autres'!H406)</f>
        <v/>
      </c>
      <c r="I407" s="94"/>
      <c r="J407" s="254" t="str">
        <f t="shared" si="19"/>
        <v/>
      </c>
      <c r="K407" s="154" t="str">
        <f t="shared" si="20"/>
        <v/>
      </c>
      <c r="L407" s="258" t="str">
        <f t="shared" si="21"/>
        <v/>
      </c>
      <c r="M407" s="259"/>
      <c r="N407" s="126"/>
    </row>
    <row r="408" spans="1:14" ht="20.100000000000001" customHeight="1" x14ac:dyDescent="0.25">
      <c r="A408" s="244">
        <v>402</v>
      </c>
      <c r="B408" s="251" t="str">
        <f>IF('Devis - Autres'!B407="","",'Devis - Autres'!B407)</f>
        <v/>
      </c>
      <c r="C408" s="252" t="str">
        <f>IF('Devis - Autres'!C407="","",'Devis - Autres'!C407)</f>
        <v/>
      </c>
      <c r="D408" s="252" t="str">
        <f>IF('Devis - Autres'!D407="","",'Devis - Autres'!D407)</f>
        <v/>
      </c>
      <c r="E408" s="251" t="str">
        <f>IF('Devis - Autres'!E407="","",'Devis - Autres'!E407)</f>
        <v/>
      </c>
      <c r="F408" s="253" t="str">
        <f>IF('Devis - Autres'!F407="","",'Devis - Autres'!F407)</f>
        <v/>
      </c>
      <c r="G408" s="253" t="str">
        <f>IF('Devis - Autres'!G407="","",'Devis - Autres'!G407)</f>
        <v/>
      </c>
      <c r="H408" s="253" t="str">
        <f>IF('Devis - Autres'!H407="","",'Devis - Autres'!H407)</f>
        <v/>
      </c>
      <c r="I408" s="94"/>
      <c r="J408" s="254" t="str">
        <f t="shared" si="19"/>
        <v/>
      </c>
      <c r="K408" s="154" t="str">
        <f t="shared" si="20"/>
        <v/>
      </c>
      <c r="L408" s="258" t="str">
        <f t="shared" si="21"/>
        <v/>
      </c>
      <c r="M408" s="259"/>
      <c r="N408" s="126"/>
    </row>
    <row r="409" spans="1:14" ht="20.100000000000001" customHeight="1" x14ac:dyDescent="0.25">
      <c r="A409" s="244">
        <v>403</v>
      </c>
      <c r="B409" s="251" t="str">
        <f>IF('Devis - Autres'!B408="","",'Devis - Autres'!B408)</f>
        <v/>
      </c>
      <c r="C409" s="252" t="str">
        <f>IF('Devis - Autres'!C408="","",'Devis - Autres'!C408)</f>
        <v/>
      </c>
      <c r="D409" s="252" t="str">
        <f>IF('Devis - Autres'!D408="","",'Devis - Autres'!D408)</f>
        <v/>
      </c>
      <c r="E409" s="251" t="str">
        <f>IF('Devis - Autres'!E408="","",'Devis - Autres'!E408)</f>
        <v/>
      </c>
      <c r="F409" s="253" t="str">
        <f>IF('Devis - Autres'!F408="","",'Devis - Autres'!F408)</f>
        <v/>
      </c>
      <c r="G409" s="253" t="str">
        <f>IF('Devis - Autres'!G408="","",'Devis - Autres'!G408)</f>
        <v/>
      </c>
      <c r="H409" s="253" t="str">
        <f>IF('Devis - Autres'!H408="","",'Devis - Autres'!H408)</f>
        <v/>
      </c>
      <c r="I409" s="94"/>
      <c r="J409" s="254" t="str">
        <f t="shared" si="19"/>
        <v/>
      </c>
      <c r="K409" s="154" t="str">
        <f t="shared" si="20"/>
        <v/>
      </c>
      <c r="L409" s="258" t="str">
        <f t="shared" si="21"/>
        <v/>
      </c>
      <c r="M409" s="259"/>
      <c r="N409" s="126"/>
    </row>
    <row r="410" spans="1:14" ht="20.100000000000001" customHeight="1" x14ac:dyDescent="0.25">
      <c r="A410" s="244">
        <v>404</v>
      </c>
      <c r="B410" s="251" t="str">
        <f>IF('Devis - Autres'!B409="","",'Devis - Autres'!B409)</f>
        <v/>
      </c>
      <c r="C410" s="252" t="str">
        <f>IF('Devis - Autres'!C409="","",'Devis - Autres'!C409)</f>
        <v/>
      </c>
      <c r="D410" s="252" t="str">
        <f>IF('Devis - Autres'!D409="","",'Devis - Autres'!D409)</f>
        <v/>
      </c>
      <c r="E410" s="251" t="str">
        <f>IF('Devis - Autres'!E409="","",'Devis - Autres'!E409)</f>
        <v/>
      </c>
      <c r="F410" s="253" t="str">
        <f>IF('Devis - Autres'!F409="","",'Devis - Autres'!F409)</f>
        <v/>
      </c>
      <c r="G410" s="253" t="str">
        <f>IF('Devis - Autres'!G409="","",'Devis - Autres'!G409)</f>
        <v/>
      </c>
      <c r="H410" s="253" t="str">
        <f>IF('Devis - Autres'!H409="","",'Devis - Autres'!H409)</f>
        <v/>
      </c>
      <c r="I410" s="94"/>
      <c r="J410" s="254" t="str">
        <f t="shared" si="19"/>
        <v/>
      </c>
      <c r="K410" s="154" t="str">
        <f t="shared" si="20"/>
        <v/>
      </c>
      <c r="L410" s="258" t="str">
        <f t="shared" si="21"/>
        <v/>
      </c>
      <c r="M410" s="259"/>
      <c r="N410" s="126"/>
    </row>
    <row r="411" spans="1:14" ht="20.100000000000001" customHeight="1" x14ac:dyDescent="0.25">
      <c r="A411" s="244">
        <v>405</v>
      </c>
      <c r="B411" s="251" t="str">
        <f>IF('Devis - Autres'!B410="","",'Devis - Autres'!B410)</f>
        <v/>
      </c>
      <c r="C411" s="252" t="str">
        <f>IF('Devis - Autres'!C410="","",'Devis - Autres'!C410)</f>
        <v/>
      </c>
      <c r="D411" s="252" t="str">
        <f>IF('Devis - Autres'!D410="","",'Devis - Autres'!D410)</f>
        <v/>
      </c>
      <c r="E411" s="251" t="str">
        <f>IF('Devis - Autres'!E410="","",'Devis - Autres'!E410)</f>
        <v/>
      </c>
      <c r="F411" s="253" t="str">
        <f>IF('Devis - Autres'!F410="","",'Devis - Autres'!F410)</f>
        <v/>
      </c>
      <c r="G411" s="253" t="str">
        <f>IF('Devis - Autres'!G410="","",'Devis - Autres'!G410)</f>
        <v/>
      </c>
      <c r="H411" s="253" t="str">
        <f>IF('Devis - Autres'!H410="","",'Devis - Autres'!H410)</f>
        <v/>
      </c>
      <c r="I411" s="94"/>
      <c r="J411" s="254" t="str">
        <f t="shared" si="19"/>
        <v/>
      </c>
      <c r="K411" s="154" t="str">
        <f t="shared" si="20"/>
        <v/>
      </c>
      <c r="L411" s="258" t="str">
        <f t="shared" si="21"/>
        <v/>
      </c>
      <c r="M411" s="259"/>
      <c r="N411" s="126"/>
    </row>
    <row r="412" spans="1:14" ht="20.100000000000001" customHeight="1" x14ac:dyDescent="0.25">
      <c r="A412" s="244">
        <v>406</v>
      </c>
      <c r="B412" s="251" t="str">
        <f>IF('Devis - Autres'!B411="","",'Devis - Autres'!B411)</f>
        <v/>
      </c>
      <c r="C412" s="252" t="str">
        <f>IF('Devis - Autres'!C411="","",'Devis - Autres'!C411)</f>
        <v/>
      </c>
      <c r="D412" s="252" t="str">
        <f>IF('Devis - Autres'!D411="","",'Devis - Autres'!D411)</f>
        <v/>
      </c>
      <c r="E412" s="251" t="str">
        <f>IF('Devis - Autres'!E411="","",'Devis - Autres'!E411)</f>
        <v/>
      </c>
      <c r="F412" s="253" t="str">
        <f>IF('Devis - Autres'!F411="","",'Devis - Autres'!F411)</f>
        <v/>
      </c>
      <c r="G412" s="253" t="str">
        <f>IF('Devis - Autres'!G411="","",'Devis - Autres'!G411)</f>
        <v/>
      </c>
      <c r="H412" s="253" t="str">
        <f>IF('Devis - Autres'!H411="","",'Devis - Autres'!H411)</f>
        <v/>
      </c>
      <c r="I412" s="94"/>
      <c r="J412" s="254" t="str">
        <f t="shared" si="19"/>
        <v/>
      </c>
      <c r="K412" s="154" t="str">
        <f t="shared" si="20"/>
        <v/>
      </c>
      <c r="L412" s="258" t="str">
        <f t="shared" si="21"/>
        <v/>
      </c>
      <c r="M412" s="259"/>
      <c r="N412" s="126"/>
    </row>
    <row r="413" spans="1:14" ht="20.100000000000001" customHeight="1" x14ac:dyDescent="0.25">
      <c r="A413" s="244">
        <v>407</v>
      </c>
      <c r="B413" s="251" t="str">
        <f>IF('Devis - Autres'!B412="","",'Devis - Autres'!B412)</f>
        <v/>
      </c>
      <c r="C413" s="252" t="str">
        <f>IF('Devis - Autres'!C412="","",'Devis - Autres'!C412)</f>
        <v/>
      </c>
      <c r="D413" s="252" t="str">
        <f>IF('Devis - Autres'!D412="","",'Devis - Autres'!D412)</f>
        <v/>
      </c>
      <c r="E413" s="251" t="str">
        <f>IF('Devis - Autres'!E412="","",'Devis - Autres'!E412)</f>
        <v/>
      </c>
      <c r="F413" s="253" t="str">
        <f>IF('Devis - Autres'!F412="","",'Devis - Autres'!F412)</f>
        <v/>
      </c>
      <c r="G413" s="253" t="str">
        <f>IF('Devis - Autres'!G412="","",'Devis - Autres'!G412)</f>
        <v/>
      </c>
      <c r="H413" s="253" t="str">
        <f>IF('Devis - Autres'!H412="","",'Devis - Autres'!H412)</f>
        <v/>
      </c>
      <c r="I413" s="94"/>
      <c r="J413" s="254" t="str">
        <f t="shared" si="19"/>
        <v/>
      </c>
      <c r="K413" s="154" t="str">
        <f t="shared" si="20"/>
        <v/>
      </c>
      <c r="L413" s="258" t="str">
        <f t="shared" si="21"/>
        <v/>
      </c>
      <c r="M413" s="259"/>
      <c r="N413" s="126"/>
    </row>
    <row r="414" spans="1:14" ht="20.100000000000001" customHeight="1" x14ac:dyDescent="0.25">
      <c r="A414" s="244">
        <v>408</v>
      </c>
      <c r="B414" s="251" t="str">
        <f>IF('Devis - Autres'!B413="","",'Devis - Autres'!B413)</f>
        <v/>
      </c>
      <c r="C414" s="252" t="str">
        <f>IF('Devis - Autres'!C413="","",'Devis - Autres'!C413)</f>
        <v/>
      </c>
      <c r="D414" s="252" t="str">
        <f>IF('Devis - Autres'!D413="","",'Devis - Autres'!D413)</f>
        <v/>
      </c>
      <c r="E414" s="251" t="str">
        <f>IF('Devis - Autres'!E413="","",'Devis - Autres'!E413)</f>
        <v/>
      </c>
      <c r="F414" s="253" t="str">
        <f>IF('Devis - Autres'!F413="","",'Devis - Autres'!F413)</f>
        <v/>
      </c>
      <c r="G414" s="253" t="str">
        <f>IF('Devis - Autres'!G413="","",'Devis - Autres'!G413)</f>
        <v/>
      </c>
      <c r="H414" s="253" t="str">
        <f>IF('Devis - Autres'!H413="","",'Devis - Autres'!H413)</f>
        <v/>
      </c>
      <c r="I414" s="94"/>
      <c r="J414" s="254" t="str">
        <f t="shared" si="19"/>
        <v/>
      </c>
      <c r="K414" s="154" t="str">
        <f t="shared" si="20"/>
        <v/>
      </c>
      <c r="L414" s="258" t="str">
        <f t="shared" si="21"/>
        <v/>
      </c>
      <c r="M414" s="259"/>
      <c r="N414" s="126"/>
    </row>
    <row r="415" spans="1:14" ht="20.100000000000001" customHeight="1" x14ac:dyDescent="0.25">
      <c r="A415" s="244">
        <v>409</v>
      </c>
      <c r="B415" s="251" t="str">
        <f>IF('Devis - Autres'!B414="","",'Devis - Autres'!B414)</f>
        <v/>
      </c>
      <c r="C415" s="252" t="str">
        <f>IF('Devis - Autres'!C414="","",'Devis - Autres'!C414)</f>
        <v/>
      </c>
      <c r="D415" s="252" t="str">
        <f>IF('Devis - Autres'!D414="","",'Devis - Autres'!D414)</f>
        <v/>
      </c>
      <c r="E415" s="251" t="str">
        <f>IF('Devis - Autres'!E414="","",'Devis - Autres'!E414)</f>
        <v/>
      </c>
      <c r="F415" s="253" t="str">
        <f>IF('Devis - Autres'!F414="","",'Devis - Autres'!F414)</f>
        <v/>
      </c>
      <c r="G415" s="253" t="str">
        <f>IF('Devis - Autres'!G414="","",'Devis - Autres'!G414)</f>
        <v/>
      </c>
      <c r="H415" s="253" t="str">
        <f>IF('Devis - Autres'!H414="","",'Devis - Autres'!H414)</f>
        <v/>
      </c>
      <c r="I415" s="94"/>
      <c r="J415" s="254" t="str">
        <f t="shared" si="19"/>
        <v/>
      </c>
      <c r="K415" s="154" t="str">
        <f t="shared" si="20"/>
        <v/>
      </c>
      <c r="L415" s="258" t="str">
        <f t="shared" si="21"/>
        <v/>
      </c>
      <c r="M415" s="259"/>
      <c r="N415" s="126"/>
    </row>
    <row r="416" spans="1:14" ht="20.100000000000001" customHeight="1" x14ac:dyDescent="0.25">
      <c r="A416" s="244">
        <v>410</v>
      </c>
      <c r="B416" s="251" t="str">
        <f>IF('Devis - Autres'!B415="","",'Devis - Autres'!B415)</f>
        <v/>
      </c>
      <c r="C416" s="252" t="str">
        <f>IF('Devis - Autres'!C415="","",'Devis - Autres'!C415)</f>
        <v/>
      </c>
      <c r="D416" s="252" t="str">
        <f>IF('Devis - Autres'!D415="","",'Devis - Autres'!D415)</f>
        <v/>
      </c>
      <c r="E416" s="251" t="str">
        <f>IF('Devis - Autres'!E415="","",'Devis - Autres'!E415)</f>
        <v/>
      </c>
      <c r="F416" s="253" t="str">
        <f>IF('Devis - Autres'!F415="","",'Devis - Autres'!F415)</f>
        <v/>
      </c>
      <c r="G416" s="253" t="str">
        <f>IF('Devis - Autres'!G415="","",'Devis - Autres'!G415)</f>
        <v/>
      </c>
      <c r="H416" s="253" t="str">
        <f>IF('Devis - Autres'!H415="","",'Devis - Autres'!H415)</f>
        <v/>
      </c>
      <c r="I416" s="94"/>
      <c r="J416" s="254" t="str">
        <f t="shared" si="19"/>
        <v/>
      </c>
      <c r="K416" s="154" t="str">
        <f t="shared" si="20"/>
        <v/>
      </c>
      <c r="L416" s="258" t="str">
        <f t="shared" si="21"/>
        <v/>
      </c>
      <c r="M416" s="259"/>
      <c r="N416" s="126"/>
    </row>
    <row r="417" spans="1:14" ht="20.100000000000001" customHeight="1" x14ac:dyDescent="0.25">
      <c r="A417" s="244">
        <v>411</v>
      </c>
      <c r="B417" s="251" t="str">
        <f>IF('Devis - Autres'!B416="","",'Devis - Autres'!B416)</f>
        <v/>
      </c>
      <c r="C417" s="252" t="str">
        <f>IF('Devis - Autres'!C416="","",'Devis - Autres'!C416)</f>
        <v/>
      </c>
      <c r="D417" s="252" t="str">
        <f>IF('Devis - Autres'!D416="","",'Devis - Autres'!D416)</f>
        <v/>
      </c>
      <c r="E417" s="251" t="str">
        <f>IF('Devis - Autres'!E416="","",'Devis - Autres'!E416)</f>
        <v/>
      </c>
      <c r="F417" s="253" t="str">
        <f>IF('Devis - Autres'!F416="","",'Devis - Autres'!F416)</f>
        <v/>
      </c>
      <c r="G417" s="253" t="str">
        <f>IF('Devis - Autres'!G416="","",'Devis - Autres'!G416)</f>
        <v/>
      </c>
      <c r="H417" s="253" t="str">
        <f>IF('Devis - Autres'!H416="","",'Devis - Autres'!H416)</f>
        <v/>
      </c>
      <c r="I417" s="94"/>
      <c r="J417" s="254" t="str">
        <f t="shared" si="19"/>
        <v/>
      </c>
      <c r="K417" s="154" t="str">
        <f t="shared" si="20"/>
        <v/>
      </c>
      <c r="L417" s="258" t="str">
        <f t="shared" si="21"/>
        <v/>
      </c>
      <c r="M417" s="259"/>
      <c r="N417" s="126"/>
    </row>
    <row r="418" spans="1:14" ht="20.100000000000001" customHeight="1" x14ac:dyDescent="0.25">
      <c r="A418" s="244">
        <v>412</v>
      </c>
      <c r="B418" s="251" t="str">
        <f>IF('Devis - Autres'!B417="","",'Devis - Autres'!B417)</f>
        <v/>
      </c>
      <c r="C418" s="252" t="str">
        <f>IF('Devis - Autres'!C417="","",'Devis - Autres'!C417)</f>
        <v/>
      </c>
      <c r="D418" s="252" t="str">
        <f>IF('Devis - Autres'!D417="","",'Devis - Autres'!D417)</f>
        <v/>
      </c>
      <c r="E418" s="251" t="str">
        <f>IF('Devis - Autres'!E417="","",'Devis - Autres'!E417)</f>
        <v/>
      </c>
      <c r="F418" s="253" t="str">
        <f>IF('Devis - Autres'!F417="","",'Devis - Autres'!F417)</f>
        <v/>
      </c>
      <c r="G418" s="253" t="str">
        <f>IF('Devis - Autres'!G417="","",'Devis - Autres'!G417)</f>
        <v/>
      </c>
      <c r="H418" s="253" t="str">
        <f>IF('Devis - Autres'!H417="","",'Devis - Autres'!H417)</f>
        <v/>
      </c>
      <c r="I418" s="94"/>
      <c r="J418" s="254" t="str">
        <f t="shared" si="19"/>
        <v/>
      </c>
      <c r="K418" s="154" t="str">
        <f t="shared" si="20"/>
        <v/>
      </c>
      <c r="L418" s="258" t="str">
        <f t="shared" si="21"/>
        <v/>
      </c>
      <c r="M418" s="259"/>
      <c r="N418" s="126"/>
    </row>
    <row r="419" spans="1:14" ht="20.100000000000001" customHeight="1" x14ac:dyDescent="0.25">
      <c r="A419" s="244">
        <v>413</v>
      </c>
      <c r="B419" s="251" t="str">
        <f>IF('Devis - Autres'!B418="","",'Devis - Autres'!B418)</f>
        <v/>
      </c>
      <c r="C419" s="252" t="str">
        <f>IF('Devis - Autres'!C418="","",'Devis - Autres'!C418)</f>
        <v/>
      </c>
      <c r="D419" s="252" t="str">
        <f>IF('Devis - Autres'!D418="","",'Devis - Autres'!D418)</f>
        <v/>
      </c>
      <c r="E419" s="251" t="str">
        <f>IF('Devis - Autres'!E418="","",'Devis - Autres'!E418)</f>
        <v/>
      </c>
      <c r="F419" s="253" t="str">
        <f>IF('Devis - Autres'!F418="","",'Devis - Autres'!F418)</f>
        <v/>
      </c>
      <c r="G419" s="253" t="str">
        <f>IF('Devis - Autres'!G418="","",'Devis - Autres'!G418)</f>
        <v/>
      </c>
      <c r="H419" s="253" t="str">
        <f>IF('Devis - Autres'!H418="","",'Devis - Autres'!H418)</f>
        <v/>
      </c>
      <c r="I419" s="94"/>
      <c r="J419" s="254" t="str">
        <f t="shared" si="19"/>
        <v/>
      </c>
      <c r="K419" s="154" t="str">
        <f t="shared" si="20"/>
        <v/>
      </c>
      <c r="L419" s="258" t="str">
        <f t="shared" si="21"/>
        <v/>
      </c>
      <c r="M419" s="259"/>
      <c r="N419" s="126"/>
    </row>
    <row r="420" spans="1:14" ht="20.100000000000001" customHeight="1" x14ac:dyDescent="0.25">
      <c r="A420" s="244">
        <v>414</v>
      </c>
      <c r="B420" s="251" t="str">
        <f>IF('Devis - Autres'!B419="","",'Devis - Autres'!B419)</f>
        <v/>
      </c>
      <c r="C420" s="252" t="str">
        <f>IF('Devis - Autres'!C419="","",'Devis - Autres'!C419)</f>
        <v/>
      </c>
      <c r="D420" s="252" t="str">
        <f>IF('Devis - Autres'!D419="","",'Devis - Autres'!D419)</f>
        <v/>
      </c>
      <c r="E420" s="251" t="str">
        <f>IF('Devis - Autres'!E419="","",'Devis - Autres'!E419)</f>
        <v/>
      </c>
      <c r="F420" s="253" t="str">
        <f>IF('Devis - Autres'!F419="","",'Devis - Autres'!F419)</f>
        <v/>
      </c>
      <c r="G420" s="253" t="str">
        <f>IF('Devis - Autres'!G419="","",'Devis - Autres'!G419)</f>
        <v/>
      </c>
      <c r="H420" s="253" t="str">
        <f>IF('Devis - Autres'!H419="","",'Devis - Autres'!H419)</f>
        <v/>
      </c>
      <c r="I420" s="94"/>
      <c r="J420" s="254" t="str">
        <f t="shared" si="19"/>
        <v/>
      </c>
      <c r="K420" s="154" t="str">
        <f t="shared" si="20"/>
        <v/>
      </c>
      <c r="L420" s="258" t="str">
        <f t="shared" si="21"/>
        <v/>
      </c>
      <c r="M420" s="259"/>
      <c r="N420" s="126"/>
    </row>
    <row r="421" spans="1:14" ht="20.100000000000001" customHeight="1" x14ac:dyDescent="0.25">
      <c r="A421" s="244">
        <v>415</v>
      </c>
      <c r="B421" s="251" t="str">
        <f>IF('Devis - Autres'!B420="","",'Devis - Autres'!B420)</f>
        <v/>
      </c>
      <c r="C421" s="252" t="str">
        <f>IF('Devis - Autres'!C420="","",'Devis - Autres'!C420)</f>
        <v/>
      </c>
      <c r="D421" s="252" t="str">
        <f>IF('Devis - Autres'!D420="","",'Devis - Autres'!D420)</f>
        <v/>
      </c>
      <c r="E421" s="251" t="str">
        <f>IF('Devis - Autres'!E420="","",'Devis - Autres'!E420)</f>
        <v/>
      </c>
      <c r="F421" s="253" t="str">
        <f>IF('Devis - Autres'!F420="","",'Devis - Autres'!F420)</f>
        <v/>
      </c>
      <c r="G421" s="253" t="str">
        <f>IF('Devis - Autres'!G420="","",'Devis - Autres'!G420)</f>
        <v/>
      </c>
      <c r="H421" s="253" t="str">
        <f>IF('Devis - Autres'!H420="","",'Devis - Autres'!H420)</f>
        <v/>
      </c>
      <c r="I421" s="94"/>
      <c r="J421" s="254" t="str">
        <f t="shared" si="19"/>
        <v/>
      </c>
      <c r="K421" s="154" t="str">
        <f t="shared" si="20"/>
        <v/>
      </c>
      <c r="L421" s="258" t="str">
        <f t="shared" si="21"/>
        <v/>
      </c>
      <c r="M421" s="259"/>
      <c r="N421" s="126"/>
    </row>
    <row r="422" spans="1:14" ht="20.100000000000001" customHeight="1" x14ac:dyDescent="0.25">
      <c r="A422" s="244">
        <v>416</v>
      </c>
      <c r="B422" s="251" t="str">
        <f>IF('Devis - Autres'!B421="","",'Devis - Autres'!B421)</f>
        <v/>
      </c>
      <c r="C422" s="252" t="str">
        <f>IF('Devis - Autres'!C421="","",'Devis - Autres'!C421)</f>
        <v/>
      </c>
      <c r="D422" s="252" t="str">
        <f>IF('Devis - Autres'!D421="","",'Devis - Autres'!D421)</f>
        <v/>
      </c>
      <c r="E422" s="251" t="str">
        <f>IF('Devis - Autres'!E421="","",'Devis - Autres'!E421)</f>
        <v/>
      </c>
      <c r="F422" s="253" t="str">
        <f>IF('Devis - Autres'!F421="","",'Devis - Autres'!F421)</f>
        <v/>
      </c>
      <c r="G422" s="253" t="str">
        <f>IF('Devis - Autres'!G421="","",'Devis - Autres'!G421)</f>
        <v/>
      </c>
      <c r="H422" s="253" t="str">
        <f>IF('Devis - Autres'!H421="","",'Devis - Autres'!H421)</f>
        <v/>
      </c>
      <c r="I422" s="94"/>
      <c r="J422" s="254" t="str">
        <f t="shared" si="19"/>
        <v/>
      </c>
      <c r="K422" s="154" t="str">
        <f t="shared" si="20"/>
        <v/>
      </c>
      <c r="L422" s="258" t="str">
        <f t="shared" si="21"/>
        <v/>
      </c>
      <c r="M422" s="259"/>
      <c r="N422" s="126"/>
    </row>
    <row r="423" spans="1:14" ht="20.100000000000001" customHeight="1" x14ac:dyDescent="0.25">
      <c r="A423" s="244">
        <v>417</v>
      </c>
      <c r="B423" s="251" t="str">
        <f>IF('Devis - Autres'!B422="","",'Devis - Autres'!B422)</f>
        <v/>
      </c>
      <c r="C423" s="252" t="str">
        <f>IF('Devis - Autres'!C422="","",'Devis - Autres'!C422)</f>
        <v/>
      </c>
      <c r="D423" s="252" t="str">
        <f>IF('Devis - Autres'!D422="","",'Devis - Autres'!D422)</f>
        <v/>
      </c>
      <c r="E423" s="251" t="str">
        <f>IF('Devis - Autres'!E422="","",'Devis - Autres'!E422)</f>
        <v/>
      </c>
      <c r="F423" s="253" t="str">
        <f>IF('Devis - Autres'!F422="","",'Devis - Autres'!F422)</f>
        <v/>
      </c>
      <c r="G423" s="253" t="str">
        <f>IF('Devis - Autres'!G422="","",'Devis - Autres'!G422)</f>
        <v/>
      </c>
      <c r="H423" s="253" t="str">
        <f>IF('Devis - Autres'!H422="","",'Devis - Autres'!H422)</f>
        <v/>
      </c>
      <c r="I423" s="94"/>
      <c r="J423" s="254" t="str">
        <f t="shared" si="19"/>
        <v/>
      </c>
      <c r="K423" s="154" t="str">
        <f t="shared" si="20"/>
        <v/>
      </c>
      <c r="L423" s="258" t="str">
        <f t="shared" si="21"/>
        <v/>
      </c>
      <c r="M423" s="259"/>
      <c r="N423" s="126"/>
    </row>
    <row r="424" spans="1:14" ht="20.100000000000001" customHeight="1" x14ac:dyDescent="0.25">
      <c r="A424" s="244">
        <v>418</v>
      </c>
      <c r="B424" s="251" t="str">
        <f>IF('Devis - Autres'!B423="","",'Devis - Autres'!B423)</f>
        <v/>
      </c>
      <c r="C424" s="252" t="str">
        <f>IF('Devis - Autres'!C423="","",'Devis - Autres'!C423)</f>
        <v/>
      </c>
      <c r="D424" s="252" t="str">
        <f>IF('Devis - Autres'!D423="","",'Devis - Autres'!D423)</f>
        <v/>
      </c>
      <c r="E424" s="251" t="str">
        <f>IF('Devis - Autres'!E423="","",'Devis - Autres'!E423)</f>
        <v/>
      </c>
      <c r="F424" s="253" t="str">
        <f>IF('Devis - Autres'!F423="","",'Devis - Autres'!F423)</f>
        <v/>
      </c>
      <c r="G424" s="253" t="str">
        <f>IF('Devis - Autres'!G423="","",'Devis - Autres'!G423)</f>
        <v/>
      </c>
      <c r="H424" s="253" t="str">
        <f>IF('Devis - Autres'!H423="","",'Devis - Autres'!H423)</f>
        <v/>
      </c>
      <c r="I424" s="94"/>
      <c r="J424" s="254" t="str">
        <f t="shared" si="19"/>
        <v/>
      </c>
      <c r="K424" s="154" t="str">
        <f t="shared" si="20"/>
        <v/>
      </c>
      <c r="L424" s="258" t="str">
        <f t="shared" si="21"/>
        <v/>
      </c>
      <c r="M424" s="259"/>
      <c r="N424" s="126"/>
    </row>
    <row r="425" spans="1:14" ht="20.100000000000001" customHeight="1" x14ac:dyDescent="0.25">
      <c r="A425" s="244">
        <v>419</v>
      </c>
      <c r="B425" s="251" t="str">
        <f>IF('Devis - Autres'!B424="","",'Devis - Autres'!B424)</f>
        <v/>
      </c>
      <c r="C425" s="252" t="str">
        <f>IF('Devis - Autres'!C424="","",'Devis - Autres'!C424)</f>
        <v/>
      </c>
      <c r="D425" s="252" t="str">
        <f>IF('Devis - Autres'!D424="","",'Devis - Autres'!D424)</f>
        <v/>
      </c>
      <c r="E425" s="251" t="str">
        <f>IF('Devis - Autres'!E424="","",'Devis - Autres'!E424)</f>
        <v/>
      </c>
      <c r="F425" s="253" t="str">
        <f>IF('Devis - Autres'!F424="","",'Devis - Autres'!F424)</f>
        <v/>
      </c>
      <c r="G425" s="253" t="str">
        <f>IF('Devis - Autres'!G424="","",'Devis - Autres'!G424)</f>
        <v/>
      </c>
      <c r="H425" s="253" t="str">
        <f>IF('Devis - Autres'!H424="","",'Devis - Autres'!H424)</f>
        <v/>
      </c>
      <c r="I425" s="94"/>
      <c r="J425" s="254" t="str">
        <f t="shared" si="19"/>
        <v/>
      </c>
      <c r="K425" s="154" t="str">
        <f t="shared" si="20"/>
        <v/>
      </c>
      <c r="L425" s="258" t="str">
        <f t="shared" si="21"/>
        <v/>
      </c>
      <c r="M425" s="259"/>
      <c r="N425" s="126"/>
    </row>
    <row r="426" spans="1:14" ht="20.100000000000001" customHeight="1" x14ac:dyDescent="0.25">
      <c r="A426" s="244">
        <v>420</v>
      </c>
      <c r="B426" s="251" t="str">
        <f>IF('Devis - Autres'!B425="","",'Devis - Autres'!B425)</f>
        <v/>
      </c>
      <c r="C426" s="252" t="str">
        <f>IF('Devis - Autres'!C425="","",'Devis - Autres'!C425)</f>
        <v/>
      </c>
      <c r="D426" s="252" t="str">
        <f>IF('Devis - Autres'!D425="","",'Devis - Autres'!D425)</f>
        <v/>
      </c>
      <c r="E426" s="251" t="str">
        <f>IF('Devis - Autres'!E425="","",'Devis - Autres'!E425)</f>
        <v/>
      </c>
      <c r="F426" s="253" t="str">
        <f>IF('Devis - Autres'!F425="","",'Devis - Autres'!F425)</f>
        <v/>
      </c>
      <c r="G426" s="253" t="str">
        <f>IF('Devis - Autres'!G425="","",'Devis - Autres'!G425)</f>
        <v/>
      </c>
      <c r="H426" s="253" t="str">
        <f>IF('Devis - Autres'!H425="","",'Devis - Autres'!H425)</f>
        <v/>
      </c>
      <c r="I426" s="94"/>
      <c r="J426" s="254" t="str">
        <f t="shared" si="19"/>
        <v/>
      </c>
      <c r="K426" s="154" t="str">
        <f t="shared" si="20"/>
        <v/>
      </c>
      <c r="L426" s="258" t="str">
        <f t="shared" si="21"/>
        <v/>
      </c>
      <c r="M426" s="259"/>
      <c r="N426" s="126"/>
    </row>
    <row r="427" spans="1:14" ht="20.100000000000001" customHeight="1" x14ac:dyDescent="0.25">
      <c r="A427" s="244">
        <v>421</v>
      </c>
      <c r="B427" s="251" t="str">
        <f>IF('Devis - Autres'!B426="","",'Devis - Autres'!B426)</f>
        <v/>
      </c>
      <c r="C427" s="252" t="str">
        <f>IF('Devis - Autres'!C426="","",'Devis - Autres'!C426)</f>
        <v/>
      </c>
      <c r="D427" s="252" t="str">
        <f>IF('Devis - Autres'!D426="","",'Devis - Autres'!D426)</f>
        <v/>
      </c>
      <c r="E427" s="251" t="str">
        <f>IF('Devis - Autres'!E426="","",'Devis - Autres'!E426)</f>
        <v/>
      </c>
      <c r="F427" s="253" t="str">
        <f>IF('Devis - Autres'!F426="","",'Devis - Autres'!F426)</f>
        <v/>
      </c>
      <c r="G427" s="253" t="str">
        <f>IF('Devis - Autres'!G426="","",'Devis - Autres'!G426)</f>
        <v/>
      </c>
      <c r="H427" s="253" t="str">
        <f>IF('Devis - Autres'!H426="","",'Devis - Autres'!H426)</f>
        <v/>
      </c>
      <c r="I427" s="94"/>
      <c r="J427" s="254" t="str">
        <f t="shared" si="19"/>
        <v/>
      </c>
      <c r="K427" s="154" t="str">
        <f t="shared" si="20"/>
        <v/>
      </c>
      <c r="L427" s="258" t="str">
        <f t="shared" si="21"/>
        <v/>
      </c>
      <c r="M427" s="259"/>
      <c r="N427" s="126"/>
    </row>
    <row r="428" spans="1:14" ht="20.100000000000001" customHeight="1" x14ac:dyDescent="0.25">
      <c r="A428" s="244">
        <v>422</v>
      </c>
      <c r="B428" s="251" t="str">
        <f>IF('Devis - Autres'!B427="","",'Devis - Autres'!B427)</f>
        <v/>
      </c>
      <c r="C428" s="252" t="str">
        <f>IF('Devis - Autres'!C427="","",'Devis - Autres'!C427)</f>
        <v/>
      </c>
      <c r="D428" s="252" t="str">
        <f>IF('Devis - Autres'!D427="","",'Devis - Autres'!D427)</f>
        <v/>
      </c>
      <c r="E428" s="251" t="str">
        <f>IF('Devis - Autres'!E427="","",'Devis - Autres'!E427)</f>
        <v/>
      </c>
      <c r="F428" s="253" t="str">
        <f>IF('Devis - Autres'!F427="","",'Devis - Autres'!F427)</f>
        <v/>
      </c>
      <c r="G428" s="253" t="str">
        <f>IF('Devis - Autres'!G427="","",'Devis - Autres'!G427)</f>
        <v/>
      </c>
      <c r="H428" s="253" t="str">
        <f>IF('Devis - Autres'!H427="","",'Devis - Autres'!H427)</f>
        <v/>
      </c>
      <c r="I428" s="94"/>
      <c r="J428" s="254" t="str">
        <f t="shared" si="19"/>
        <v/>
      </c>
      <c r="K428" s="154" t="str">
        <f t="shared" si="20"/>
        <v/>
      </c>
      <c r="L428" s="258" t="str">
        <f t="shared" si="21"/>
        <v/>
      </c>
      <c r="M428" s="259"/>
      <c r="N428" s="126"/>
    </row>
    <row r="429" spans="1:14" ht="20.100000000000001" customHeight="1" x14ac:dyDescent="0.25">
      <c r="A429" s="244">
        <v>423</v>
      </c>
      <c r="B429" s="251" t="str">
        <f>IF('Devis - Autres'!B428="","",'Devis - Autres'!B428)</f>
        <v/>
      </c>
      <c r="C429" s="252" t="str">
        <f>IF('Devis - Autres'!C428="","",'Devis - Autres'!C428)</f>
        <v/>
      </c>
      <c r="D429" s="252" t="str">
        <f>IF('Devis - Autres'!D428="","",'Devis - Autres'!D428)</f>
        <v/>
      </c>
      <c r="E429" s="251" t="str">
        <f>IF('Devis - Autres'!E428="","",'Devis - Autres'!E428)</f>
        <v/>
      </c>
      <c r="F429" s="253" t="str">
        <f>IF('Devis - Autres'!F428="","",'Devis - Autres'!F428)</f>
        <v/>
      </c>
      <c r="G429" s="253" t="str">
        <f>IF('Devis - Autres'!G428="","",'Devis - Autres'!G428)</f>
        <v/>
      </c>
      <c r="H429" s="253" t="str">
        <f>IF('Devis - Autres'!H428="","",'Devis - Autres'!H428)</f>
        <v/>
      </c>
      <c r="I429" s="94"/>
      <c r="J429" s="254" t="str">
        <f t="shared" si="19"/>
        <v/>
      </c>
      <c r="K429" s="154" t="str">
        <f t="shared" si="20"/>
        <v/>
      </c>
      <c r="L429" s="258" t="str">
        <f t="shared" si="21"/>
        <v/>
      </c>
      <c r="M429" s="259"/>
      <c r="N429" s="126"/>
    </row>
    <row r="430" spans="1:14" ht="20.100000000000001" customHeight="1" x14ac:dyDescent="0.25">
      <c r="A430" s="244">
        <v>424</v>
      </c>
      <c r="B430" s="251" t="str">
        <f>IF('Devis - Autres'!B429="","",'Devis - Autres'!B429)</f>
        <v/>
      </c>
      <c r="C430" s="252" t="str">
        <f>IF('Devis - Autres'!C429="","",'Devis - Autres'!C429)</f>
        <v/>
      </c>
      <c r="D430" s="252" t="str">
        <f>IF('Devis - Autres'!D429="","",'Devis - Autres'!D429)</f>
        <v/>
      </c>
      <c r="E430" s="251" t="str">
        <f>IF('Devis - Autres'!E429="","",'Devis - Autres'!E429)</f>
        <v/>
      </c>
      <c r="F430" s="253" t="str">
        <f>IF('Devis - Autres'!F429="","",'Devis - Autres'!F429)</f>
        <v/>
      </c>
      <c r="G430" s="253" t="str">
        <f>IF('Devis - Autres'!G429="","",'Devis - Autres'!G429)</f>
        <v/>
      </c>
      <c r="H430" s="253" t="str">
        <f>IF('Devis - Autres'!H429="","",'Devis - Autres'!H429)</f>
        <v/>
      </c>
      <c r="I430" s="94"/>
      <c r="J430" s="254" t="str">
        <f t="shared" si="19"/>
        <v/>
      </c>
      <c r="K430" s="154" t="str">
        <f t="shared" si="20"/>
        <v/>
      </c>
      <c r="L430" s="258" t="str">
        <f t="shared" si="21"/>
        <v/>
      </c>
      <c r="M430" s="259"/>
      <c r="N430" s="126"/>
    </row>
    <row r="431" spans="1:14" ht="20.100000000000001" customHeight="1" x14ac:dyDescent="0.25">
      <c r="A431" s="244">
        <v>425</v>
      </c>
      <c r="B431" s="251" t="str">
        <f>IF('Devis - Autres'!B430="","",'Devis - Autres'!B430)</f>
        <v/>
      </c>
      <c r="C431" s="252" t="str">
        <f>IF('Devis - Autres'!C430="","",'Devis - Autres'!C430)</f>
        <v/>
      </c>
      <c r="D431" s="252" t="str">
        <f>IF('Devis - Autres'!D430="","",'Devis - Autres'!D430)</f>
        <v/>
      </c>
      <c r="E431" s="251" t="str">
        <f>IF('Devis - Autres'!E430="","",'Devis - Autres'!E430)</f>
        <v/>
      </c>
      <c r="F431" s="253" t="str">
        <f>IF('Devis - Autres'!F430="","",'Devis - Autres'!F430)</f>
        <v/>
      </c>
      <c r="G431" s="253" t="str">
        <f>IF('Devis - Autres'!G430="","",'Devis - Autres'!G430)</f>
        <v/>
      </c>
      <c r="H431" s="253" t="str">
        <f>IF('Devis - Autres'!H430="","",'Devis - Autres'!H430)</f>
        <v/>
      </c>
      <c r="I431" s="94"/>
      <c r="J431" s="254" t="str">
        <f t="shared" si="19"/>
        <v/>
      </c>
      <c r="K431" s="154" t="str">
        <f t="shared" si="20"/>
        <v/>
      </c>
      <c r="L431" s="258" t="str">
        <f t="shared" si="21"/>
        <v/>
      </c>
      <c r="M431" s="259"/>
      <c r="N431" s="126"/>
    </row>
    <row r="432" spans="1:14" ht="20.100000000000001" customHeight="1" x14ac:dyDescent="0.25">
      <c r="A432" s="244">
        <v>426</v>
      </c>
      <c r="B432" s="251" t="str">
        <f>IF('Devis - Autres'!B431="","",'Devis - Autres'!B431)</f>
        <v/>
      </c>
      <c r="C432" s="252" t="str">
        <f>IF('Devis - Autres'!C431="","",'Devis - Autres'!C431)</f>
        <v/>
      </c>
      <c r="D432" s="252" t="str">
        <f>IF('Devis - Autres'!D431="","",'Devis - Autres'!D431)</f>
        <v/>
      </c>
      <c r="E432" s="251" t="str">
        <f>IF('Devis - Autres'!E431="","",'Devis - Autres'!E431)</f>
        <v/>
      </c>
      <c r="F432" s="253" t="str">
        <f>IF('Devis - Autres'!F431="","",'Devis - Autres'!F431)</f>
        <v/>
      </c>
      <c r="G432" s="253" t="str">
        <f>IF('Devis - Autres'!G431="","",'Devis - Autres'!G431)</f>
        <v/>
      </c>
      <c r="H432" s="253" t="str">
        <f>IF('Devis - Autres'!H431="","",'Devis - Autres'!H431)</f>
        <v/>
      </c>
      <c r="I432" s="94"/>
      <c r="J432" s="254" t="str">
        <f t="shared" si="19"/>
        <v/>
      </c>
      <c r="K432" s="154" t="str">
        <f t="shared" si="20"/>
        <v/>
      </c>
      <c r="L432" s="258" t="str">
        <f t="shared" si="21"/>
        <v/>
      </c>
      <c r="M432" s="259"/>
      <c r="N432" s="126"/>
    </row>
    <row r="433" spans="1:14" ht="20.100000000000001" customHeight="1" x14ac:dyDescent="0.25">
      <c r="A433" s="244">
        <v>427</v>
      </c>
      <c r="B433" s="251" t="str">
        <f>IF('Devis - Autres'!B432="","",'Devis - Autres'!B432)</f>
        <v/>
      </c>
      <c r="C433" s="252" t="str">
        <f>IF('Devis - Autres'!C432="","",'Devis - Autres'!C432)</f>
        <v/>
      </c>
      <c r="D433" s="252" t="str">
        <f>IF('Devis - Autres'!D432="","",'Devis - Autres'!D432)</f>
        <v/>
      </c>
      <c r="E433" s="251" t="str">
        <f>IF('Devis - Autres'!E432="","",'Devis - Autres'!E432)</f>
        <v/>
      </c>
      <c r="F433" s="253" t="str">
        <f>IF('Devis - Autres'!F432="","",'Devis - Autres'!F432)</f>
        <v/>
      </c>
      <c r="G433" s="253" t="str">
        <f>IF('Devis - Autres'!G432="","",'Devis - Autres'!G432)</f>
        <v/>
      </c>
      <c r="H433" s="253" t="str">
        <f>IF('Devis - Autres'!H432="","",'Devis - Autres'!H432)</f>
        <v/>
      </c>
      <c r="I433" s="94"/>
      <c r="J433" s="254" t="str">
        <f t="shared" si="19"/>
        <v/>
      </c>
      <c r="K433" s="154" t="str">
        <f t="shared" si="20"/>
        <v/>
      </c>
      <c r="L433" s="258" t="str">
        <f t="shared" si="21"/>
        <v/>
      </c>
      <c r="M433" s="259"/>
      <c r="N433" s="126"/>
    </row>
    <row r="434" spans="1:14" ht="20.100000000000001" customHeight="1" x14ac:dyDescent="0.25">
      <c r="A434" s="244">
        <v>428</v>
      </c>
      <c r="B434" s="251" t="str">
        <f>IF('Devis - Autres'!B433="","",'Devis - Autres'!B433)</f>
        <v/>
      </c>
      <c r="C434" s="252" t="str">
        <f>IF('Devis - Autres'!C433="","",'Devis - Autres'!C433)</f>
        <v/>
      </c>
      <c r="D434" s="252" t="str">
        <f>IF('Devis - Autres'!D433="","",'Devis - Autres'!D433)</f>
        <v/>
      </c>
      <c r="E434" s="251" t="str">
        <f>IF('Devis - Autres'!E433="","",'Devis - Autres'!E433)</f>
        <v/>
      </c>
      <c r="F434" s="253" t="str">
        <f>IF('Devis - Autres'!F433="","",'Devis - Autres'!F433)</f>
        <v/>
      </c>
      <c r="G434" s="253" t="str">
        <f>IF('Devis - Autres'!G433="","",'Devis - Autres'!G433)</f>
        <v/>
      </c>
      <c r="H434" s="253" t="str">
        <f>IF('Devis - Autres'!H433="","",'Devis - Autres'!H433)</f>
        <v/>
      </c>
      <c r="I434" s="94"/>
      <c r="J434" s="254" t="str">
        <f t="shared" si="19"/>
        <v/>
      </c>
      <c r="K434" s="154" t="str">
        <f t="shared" si="20"/>
        <v/>
      </c>
      <c r="L434" s="258" t="str">
        <f t="shared" si="21"/>
        <v/>
      </c>
      <c r="M434" s="259"/>
      <c r="N434" s="126"/>
    </row>
    <row r="435" spans="1:14" ht="20.100000000000001" customHeight="1" x14ac:dyDescent="0.25">
      <c r="A435" s="244">
        <v>429</v>
      </c>
      <c r="B435" s="251" t="str">
        <f>IF('Devis - Autres'!B434="","",'Devis - Autres'!B434)</f>
        <v/>
      </c>
      <c r="C435" s="252" t="str">
        <f>IF('Devis - Autres'!C434="","",'Devis - Autres'!C434)</f>
        <v/>
      </c>
      <c r="D435" s="252" t="str">
        <f>IF('Devis - Autres'!D434="","",'Devis - Autres'!D434)</f>
        <v/>
      </c>
      <c r="E435" s="251" t="str">
        <f>IF('Devis - Autres'!E434="","",'Devis - Autres'!E434)</f>
        <v/>
      </c>
      <c r="F435" s="253" t="str">
        <f>IF('Devis - Autres'!F434="","",'Devis - Autres'!F434)</f>
        <v/>
      </c>
      <c r="G435" s="253" t="str">
        <f>IF('Devis - Autres'!G434="","",'Devis - Autres'!G434)</f>
        <v/>
      </c>
      <c r="H435" s="253" t="str">
        <f>IF('Devis - Autres'!H434="","",'Devis - Autres'!H434)</f>
        <v/>
      </c>
      <c r="I435" s="94"/>
      <c r="J435" s="254" t="str">
        <f t="shared" si="19"/>
        <v/>
      </c>
      <c r="K435" s="154" t="str">
        <f t="shared" si="20"/>
        <v/>
      </c>
      <c r="L435" s="258" t="str">
        <f t="shared" si="21"/>
        <v/>
      </c>
      <c r="M435" s="259"/>
      <c r="N435" s="126"/>
    </row>
    <row r="436" spans="1:14" ht="20.100000000000001" customHeight="1" x14ac:dyDescent="0.25">
      <c r="A436" s="244">
        <v>430</v>
      </c>
      <c r="B436" s="251" t="str">
        <f>IF('Devis - Autres'!B435="","",'Devis - Autres'!B435)</f>
        <v/>
      </c>
      <c r="C436" s="252" t="str">
        <f>IF('Devis - Autres'!C435="","",'Devis - Autres'!C435)</f>
        <v/>
      </c>
      <c r="D436" s="252" t="str">
        <f>IF('Devis - Autres'!D435="","",'Devis - Autres'!D435)</f>
        <v/>
      </c>
      <c r="E436" s="251" t="str">
        <f>IF('Devis - Autres'!E435="","",'Devis - Autres'!E435)</f>
        <v/>
      </c>
      <c r="F436" s="253" t="str">
        <f>IF('Devis - Autres'!F435="","",'Devis - Autres'!F435)</f>
        <v/>
      </c>
      <c r="G436" s="253" t="str">
        <f>IF('Devis - Autres'!G435="","",'Devis - Autres'!G435)</f>
        <v/>
      </c>
      <c r="H436" s="253" t="str">
        <f>IF('Devis - Autres'!H435="","",'Devis - Autres'!H435)</f>
        <v/>
      </c>
      <c r="I436" s="94"/>
      <c r="J436" s="254" t="str">
        <f t="shared" si="19"/>
        <v/>
      </c>
      <c r="K436" s="154" t="str">
        <f t="shared" si="20"/>
        <v/>
      </c>
      <c r="L436" s="258" t="str">
        <f t="shared" si="21"/>
        <v/>
      </c>
      <c r="M436" s="259"/>
      <c r="N436" s="126"/>
    </row>
    <row r="437" spans="1:14" ht="20.100000000000001" customHeight="1" x14ac:dyDescent="0.25">
      <c r="A437" s="244">
        <v>431</v>
      </c>
      <c r="B437" s="251" t="str">
        <f>IF('Devis - Autres'!B436="","",'Devis - Autres'!B436)</f>
        <v/>
      </c>
      <c r="C437" s="252" t="str">
        <f>IF('Devis - Autres'!C436="","",'Devis - Autres'!C436)</f>
        <v/>
      </c>
      <c r="D437" s="252" t="str">
        <f>IF('Devis - Autres'!D436="","",'Devis - Autres'!D436)</f>
        <v/>
      </c>
      <c r="E437" s="251" t="str">
        <f>IF('Devis - Autres'!E436="","",'Devis - Autres'!E436)</f>
        <v/>
      </c>
      <c r="F437" s="253" t="str">
        <f>IF('Devis - Autres'!F436="","",'Devis - Autres'!F436)</f>
        <v/>
      </c>
      <c r="G437" s="253" t="str">
        <f>IF('Devis - Autres'!G436="","",'Devis - Autres'!G436)</f>
        <v/>
      </c>
      <c r="H437" s="253" t="str">
        <f>IF('Devis - Autres'!H436="","",'Devis - Autres'!H436)</f>
        <v/>
      </c>
      <c r="I437" s="94"/>
      <c r="J437" s="254" t="str">
        <f t="shared" si="19"/>
        <v/>
      </c>
      <c r="K437" s="154" t="str">
        <f t="shared" si="20"/>
        <v/>
      </c>
      <c r="L437" s="258" t="str">
        <f t="shared" si="21"/>
        <v/>
      </c>
      <c r="M437" s="259"/>
      <c r="N437" s="126"/>
    </row>
    <row r="438" spans="1:14" ht="20.100000000000001" customHeight="1" x14ac:dyDescent="0.25">
      <c r="A438" s="244">
        <v>432</v>
      </c>
      <c r="B438" s="251" t="str">
        <f>IF('Devis - Autres'!B437="","",'Devis - Autres'!B437)</f>
        <v/>
      </c>
      <c r="C438" s="252" t="str">
        <f>IF('Devis - Autres'!C437="","",'Devis - Autres'!C437)</f>
        <v/>
      </c>
      <c r="D438" s="252" t="str">
        <f>IF('Devis - Autres'!D437="","",'Devis - Autres'!D437)</f>
        <v/>
      </c>
      <c r="E438" s="251" t="str">
        <f>IF('Devis - Autres'!E437="","",'Devis - Autres'!E437)</f>
        <v/>
      </c>
      <c r="F438" s="253" t="str">
        <f>IF('Devis - Autres'!F437="","",'Devis - Autres'!F437)</f>
        <v/>
      </c>
      <c r="G438" s="253" t="str">
        <f>IF('Devis - Autres'!G437="","",'Devis - Autres'!G437)</f>
        <v/>
      </c>
      <c r="H438" s="253" t="str">
        <f>IF('Devis - Autres'!H437="","",'Devis - Autres'!H437)</f>
        <v/>
      </c>
      <c r="I438" s="94"/>
      <c r="J438" s="254" t="str">
        <f t="shared" si="19"/>
        <v/>
      </c>
      <c r="K438" s="154" t="str">
        <f t="shared" si="20"/>
        <v/>
      </c>
      <c r="L438" s="258" t="str">
        <f t="shared" si="21"/>
        <v/>
      </c>
      <c r="M438" s="259"/>
      <c r="N438" s="126"/>
    </row>
    <row r="439" spans="1:14" ht="20.100000000000001" customHeight="1" x14ac:dyDescent="0.25">
      <c r="A439" s="244">
        <v>433</v>
      </c>
      <c r="B439" s="251" t="str">
        <f>IF('Devis - Autres'!B438="","",'Devis - Autres'!B438)</f>
        <v/>
      </c>
      <c r="C439" s="252" t="str">
        <f>IF('Devis - Autres'!C438="","",'Devis - Autres'!C438)</f>
        <v/>
      </c>
      <c r="D439" s="252" t="str">
        <f>IF('Devis - Autres'!D438="","",'Devis - Autres'!D438)</f>
        <v/>
      </c>
      <c r="E439" s="251" t="str">
        <f>IF('Devis - Autres'!E438="","",'Devis - Autres'!E438)</f>
        <v/>
      </c>
      <c r="F439" s="253" t="str">
        <f>IF('Devis - Autres'!F438="","",'Devis - Autres'!F438)</f>
        <v/>
      </c>
      <c r="G439" s="253" t="str">
        <f>IF('Devis - Autres'!G438="","",'Devis - Autres'!G438)</f>
        <v/>
      </c>
      <c r="H439" s="253" t="str">
        <f>IF('Devis - Autres'!H438="","",'Devis - Autres'!H438)</f>
        <v/>
      </c>
      <c r="I439" s="94"/>
      <c r="J439" s="254" t="str">
        <f t="shared" si="19"/>
        <v/>
      </c>
      <c r="K439" s="154" t="str">
        <f t="shared" si="20"/>
        <v/>
      </c>
      <c r="L439" s="258" t="str">
        <f t="shared" si="21"/>
        <v/>
      </c>
      <c r="M439" s="259"/>
      <c r="N439" s="126"/>
    </row>
    <row r="440" spans="1:14" ht="20.100000000000001" customHeight="1" x14ac:dyDescent="0.25">
      <c r="A440" s="244">
        <v>434</v>
      </c>
      <c r="B440" s="251" t="str">
        <f>IF('Devis - Autres'!B439="","",'Devis - Autres'!B439)</f>
        <v/>
      </c>
      <c r="C440" s="252" t="str">
        <f>IF('Devis - Autres'!C439="","",'Devis - Autres'!C439)</f>
        <v/>
      </c>
      <c r="D440" s="252" t="str">
        <f>IF('Devis - Autres'!D439="","",'Devis - Autres'!D439)</f>
        <v/>
      </c>
      <c r="E440" s="251" t="str">
        <f>IF('Devis - Autres'!E439="","",'Devis - Autres'!E439)</f>
        <v/>
      </c>
      <c r="F440" s="253" t="str">
        <f>IF('Devis - Autres'!F439="","",'Devis - Autres'!F439)</f>
        <v/>
      </c>
      <c r="G440" s="253" t="str">
        <f>IF('Devis - Autres'!G439="","",'Devis - Autres'!G439)</f>
        <v/>
      </c>
      <c r="H440" s="253" t="str">
        <f>IF('Devis - Autres'!H439="","",'Devis - Autres'!H439)</f>
        <v/>
      </c>
      <c r="I440" s="94"/>
      <c r="J440" s="254" t="str">
        <f t="shared" si="19"/>
        <v/>
      </c>
      <c r="K440" s="154" t="str">
        <f t="shared" si="20"/>
        <v/>
      </c>
      <c r="L440" s="258" t="str">
        <f t="shared" si="21"/>
        <v/>
      </c>
      <c r="M440" s="259"/>
      <c r="N440" s="126"/>
    </row>
    <row r="441" spans="1:14" ht="20.100000000000001" customHeight="1" x14ac:dyDescent="0.25">
      <c r="A441" s="244">
        <v>435</v>
      </c>
      <c r="B441" s="251" t="str">
        <f>IF('Devis - Autres'!B440="","",'Devis - Autres'!B440)</f>
        <v/>
      </c>
      <c r="C441" s="252" t="str">
        <f>IF('Devis - Autres'!C440="","",'Devis - Autres'!C440)</f>
        <v/>
      </c>
      <c r="D441" s="252" t="str">
        <f>IF('Devis - Autres'!D440="","",'Devis - Autres'!D440)</f>
        <v/>
      </c>
      <c r="E441" s="251" t="str">
        <f>IF('Devis - Autres'!E440="","",'Devis - Autres'!E440)</f>
        <v/>
      </c>
      <c r="F441" s="253" t="str">
        <f>IF('Devis - Autres'!F440="","",'Devis - Autres'!F440)</f>
        <v/>
      </c>
      <c r="G441" s="253" t="str">
        <f>IF('Devis - Autres'!G440="","",'Devis - Autres'!G440)</f>
        <v/>
      </c>
      <c r="H441" s="253" t="str">
        <f>IF('Devis - Autres'!H440="","",'Devis - Autres'!H440)</f>
        <v/>
      </c>
      <c r="I441" s="94"/>
      <c r="J441" s="254" t="str">
        <f t="shared" si="19"/>
        <v/>
      </c>
      <c r="K441" s="154" t="str">
        <f t="shared" si="20"/>
        <v/>
      </c>
      <c r="L441" s="258" t="str">
        <f t="shared" si="21"/>
        <v/>
      </c>
      <c r="M441" s="259"/>
      <c r="N441" s="126"/>
    </row>
    <row r="442" spans="1:14" ht="20.100000000000001" customHeight="1" x14ac:dyDescent="0.25">
      <c r="A442" s="244">
        <v>436</v>
      </c>
      <c r="B442" s="251" t="str">
        <f>IF('Devis - Autres'!B441="","",'Devis - Autres'!B441)</f>
        <v/>
      </c>
      <c r="C442" s="252" t="str">
        <f>IF('Devis - Autres'!C441="","",'Devis - Autres'!C441)</f>
        <v/>
      </c>
      <c r="D442" s="252" t="str">
        <f>IF('Devis - Autres'!D441="","",'Devis - Autres'!D441)</f>
        <v/>
      </c>
      <c r="E442" s="251" t="str">
        <f>IF('Devis - Autres'!E441="","",'Devis - Autres'!E441)</f>
        <v/>
      </c>
      <c r="F442" s="253" t="str">
        <f>IF('Devis - Autres'!F441="","",'Devis - Autres'!F441)</f>
        <v/>
      </c>
      <c r="G442" s="253" t="str">
        <f>IF('Devis - Autres'!G441="","",'Devis - Autres'!G441)</f>
        <v/>
      </c>
      <c r="H442" s="253" t="str">
        <f>IF('Devis - Autres'!H441="","",'Devis - Autres'!H441)</f>
        <v/>
      </c>
      <c r="I442" s="94"/>
      <c r="J442" s="254" t="str">
        <f t="shared" si="19"/>
        <v/>
      </c>
      <c r="K442" s="154" t="str">
        <f t="shared" si="20"/>
        <v/>
      </c>
      <c r="L442" s="258" t="str">
        <f t="shared" si="21"/>
        <v/>
      </c>
      <c r="M442" s="259"/>
      <c r="N442" s="126"/>
    </row>
    <row r="443" spans="1:14" ht="20.100000000000001" customHeight="1" x14ac:dyDescent="0.25">
      <c r="A443" s="244">
        <v>437</v>
      </c>
      <c r="B443" s="251" t="str">
        <f>IF('Devis - Autres'!B442="","",'Devis - Autres'!B442)</f>
        <v/>
      </c>
      <c r="C443" s="252" t="str">
        <f>IF('Devis - Autres'!C442="","",'Devis - Autres'!C442)</f>
        <v/>
      </c>
      <c r="D443" s="252" t="str">
        <f>IF('Devis - Autres'!D442="","",'Devis - Autres'!D442)</f>
        <v/>
      </c>
      <c r="E443" s="251" t="str">
        <f>IF('Devis - Autres'!E442="","",'Devis - Autres'!E442)</f>
        <v/>
      </c>
      <c r="F443" s="253" t="str">
        <f>IF('Devis - Autres'!F442="","",'Devis - Autres'!F442)</f>
        <v/>
      </c>
      <c r="G443" s="253" t="str">
        <f>IF('Devis - Autres'!G442="","",'Devis - Autres'!G442)</f>
        <v/>
      </c>
      <c r="H443" s="253" t="str">
        <f>IF('Devis - Autres'!H442="","",'Devis - Autres'!H442)</f>
        <v/>
      </c>
      <c r="I443" s="94"/>
      <c r="J443" s="254" t="str">
        <f t="shared" si="19"/>
        <v/>
      </c>
      <c r="K443" s="154" t="str">
        <f t="shared" si="20"/>
        <v/>
      </c>
      <c r="L443" s="258" t="str">
        <f t="shared" si="21"/>
        <v/>
      </c>
      <c r="M443" s="259"/>
      <c r="N443" s="126"/>
    </row>
    <row r="444" spans="1:14" ht="20.100000000000001" customHeight="1" x14ac:dyDescent="0.25">
      <c r="A444" s="244">
        <v>438</v>
      </c>
      <c r="B444" s="251" t="str">
        <f>IF('Devis - Autres'!B443="","",'Devis - Autres'!B443)</f>
        <v/>
      </c>
      <c r="C444" s="252" t="str">
        <f>IF('Devis - Autres'!C443="","",'Devis - Autres'!C443)</f>
        <v/>
      </c>
      <c r="D444" s="252" t="str">
        <f>IF('Devis - Autres'!D443="","",'Devis - Autres'!D443)</f>
        <v/>
      </c>
      <c r="E444" s="251" t="str">
        <f>IF('Devis - Autres'!E443="","",'Devis - Autres'!E443)</f>
        <v/>
      </c>
      <c r="F444" s="253" t="str">
        <f>IF('Devis - Autres'!F443="","",'Devis - Autres'!F443)</f>
        <v/>
      </c>
      <c r="G444" s="253" t="str">
        <f>IF('Devis - Autres'!G443="","",'Devis - Autres'!G443)</f>
        <v/>
      </c>
      <c r="H444" s="253" t="str">
        <f>IF('Devis - Autres'!H443="","",'Devis - Autres'!H443)</f>
        <v/>
      </c>
      <c r="I444" s="94"/>
      <c r="J444" s="254" t="str">
        <f t="shared" si="19"/>
        <v/>
      </c>
      <c r="K444" s="154" t="str">
        <f t="shared" si="20"/>
        <v/>
      </c>
      <c r="L444" s="258" t="str">
        <f t="shared" si="21"/>
        <v/>
      </c>
      <c r="M444" s="259"/>
      <c r="N444" s="126"/>
    </row>
    <row r="445" spans="1:14" ht="20.100000000000001" customHeight="1" x14ac:dyDescent="0.25">
      <c r="A445" s="244">
        <v>439</v>
      </c>
      <c r="B445" s="251" t="str">
        <f>IF('Devis - Autres'!B444="","",'Devis - Autres'!B444)</f>
        <v/>
      </c>
      <c r="C445" s="252" t="str">
        <f>IF('Devis - Autres'!C444="","",'Devis - Autres'!C444)</f>
        <v/>
      </c>
      <c r="D445" s="252" t="str">
        <f>IF('Devis - Autres'!D444="","",'Devis - Autres'!D444)</f>
        <v/>
      </c>
      <c r="E445" s="251" t="str">
        <f>IF('Devis - Autres'!E444="","",'Devis - Autres'!E444)</f>
        <v/>
      </c>
      <c r="F445" s="253" t="str">
        <f>IF('Devis - Autres'!F444="","",'Devis - Autres'!F444)</f>
        <v/>
      </c>
      <c r="G445" s="253" t="str">
        <f>IF('Devis - Autres'!G444="","",'Devis - Autres'!G444)</f>
        <v/>
      </c>
      <c r="H445" s="253" t="str">
        <f>IF('Devis - Autres'!H444="","",'Devis - Autres'!H444)</f>
        <v/>
      </c>
      <c r="I445" s="94"/>
      <c r="J445" s="254" t="str">
        <f t="shared" si="19"/>
        <v/>
      </c>
      <c r="K445" s="154" t="str">
        <f t="shared" si="20"/>
        <v/>
      </c>
      <c r="L445" s="258" t="str">
        <f t="shared" si="21"/>
        <v/>
      </c>
      <c r="M445" s="259"/>
      <c r="N445" s="126"/>
    </row>
    <row r="446" spans="1:14" ht="20.100000000000001" customHeight="1" x14ac:dyDescent="0.25">
      <c r="A446" s="244">
        <v>440</v>
      </c>
      <c r="B446" s="251" t="str">
        <f>IF('Devis - Autres'!B445="","",'Devis - Autres'!B445)</f>
        <v/>
      </c>
      <c r="C446" s="252" t="str">
        <f>IF('Devis - Autres'!C445="","",'Devis - Autres'!C445)</f>
        <v/>
      </c>
      <c r="D446" s="252" t="str">
        <f>IF('Devis - Autres'!D445="","",'Devis - Autres'!D445)</f>
        <v/>
      </c>
      <c r="E446" s="251" t="str">
        <f>IF('Devis - Autres'!E445="","",'Devis - Autres'!E445)</f>
        <v/>
      </c>
      <c r="F446" s="253" t="str">
        <f>IF('Devis - Autres'!F445="","",'Devis - Autres'!F445)</f>
        <v/>
      </c>
      <c r="G446" s="253" t="str">
        <f>IF('Devis - Autres'!G445="","",'Devis - Autres'!G445)</f>
        <v/>
      </c>
      <c r="H446" s="253" t="str">
        <f>IF('Devis - Autres'!H445="","",'Devis - Autres'!H445)</f>
        <v/>
      </c>
      <c r="I446" s="94"/>
      <c r="J446" s="254" t="str">
        <f t="shared" si="19"/>
        <v/>
      </c>
      <c r="K446" s="154" t="str">
        <f t="shared" si="20"/>
        <v/>
      </c>
      <c r="L446" s="258" t="str">
        <f t="shared" si="21"/>
        <v/>
      </c>
      <c r="M446" s="259"/>
      <c r="N446" s="126"/>
    </row>
    <row r="447" spans="1:14" ht="20.100000000000001" customHeight="1" x14ac:dyDescent="0.25">
      <c r="A447" s="244">
        <v>441</v>
      </c>
      <c r="B447" s="251" t="str">
        <f>IF('Devis - Autres'!B446="","",'Devis - Autres'!B446)</f>
        <v/>
      </c>
      <c r="C447" s="252" t="str">
        <f>IF('Devis - Autres'!C446="","",'Devis - Autres'!C446)</f>
        <v/>
      </c>
      <c r="D447" s="252" t="str">
        <f>IF('Devis - Autres'!D446="","",'Devis - Autres'!D446)</f>
        <v/>
      </c>
      <c r="E447" s="251" t="str">
        <f>IF('Devis - Autres'!E446="","",'Devis - Autres'!E446)</f>
        <v/>
      </c>
      <c r="F447" s="253" t="str">
        <f>IF('Devis - Autres'!F446="","",'Devis - Autres'!F446)</f>
        <v/>
      </c>
      <c r="G447" s="253" t="str">
        <f>IF('Devis - Autres'!G446="","",'Devis - Autres'!G446)</f>
        <v/>
      </c>
      <c r="H447" s="253" t="str">
        <f>IF('Devis - Autres'!H446="","",'Devis - Autres'!H446)</f>
        <v/>
      </c>
      <c r="I447" s="94"/>
      <c r="J447" s="254" t="str">
        <f t="shared" si="19"/>
        <v/>
      </c>
      <c r="K447" s="154" t="str">
        <f t="shared" si="20"/>
        <v/>
      </c>
      <c r="L447" s="258" t="str">
        <f t="shared" si="21"/>
        <v/>
      </c>
      <c r="M447" s="259"/>
      <c r="N447" s="126"/>
    </row>
    <row r="448" spans="1:14" ht="20.100000000000001" customHeight="1" x14ac:dyDescent="0.25">
      <c r="A448" s="244">
        <v>442</v>
      </c>
      <c r="B448" s="251" t="str">
        <f>IF('Devis - Autres'!B447="","",'Devis - Autres'!B447)</f>
        <v/>
      </c>
      <c r="C448" s="252" t="str">
        <f>IF('Devis - Autres'!C447="","",'Devis - Autres'!C447)</f>
        <v/>
      </c>
      <c r="D448" s="252" t="str">
        <f>IF('Devis - Autres'!D447="","",'Devis - Autres'!D447)</f>
        <v/>
      </c>
      <c r="E448" s="251" t="str">
        <f>IF('Devis - Autres'!E447="","",'Devis - Autres'!E447)</f>
        <v/>
      </c>
      <c r="F448" s="253" t="str">
        <f>IF('Devis - Autres'!F447="","",'Devis - Autres'!F447)</f>
        <v/>
      </c>
      <c r="G448" s="253" t="str">
        <f>IF('Devis - Autres'!G447="","",'Devis - Autres'!G447)</f>
        <v/>
      </c>
      <c r="H448" s="253" t="str">
        <f>IF('Devis - Autres'!H447="","",'Devis - Autres'!H447)</f>
        <v/>
      </c>
      <c r="I448" s="94"/>
      <c r="J448" s="254" t="str">
        <f t="shared" si="19"/>
        <v/>
      </c>
      <c r="K448" s="154" t="str">
        <f t="shared" si="20"/>
        <v/>
      </c>
      <c r="L448" s="258" t="str">
        <f t="shared" si="21"/>
        <v/>
      </c>
      <c r="M448" s="259"/>
      <c r="N448" s="126"/>
    </row>
    <row r="449" spans="1:14" ht="20.100000000000001" customHeight="1" x14ac:dyDescent="0.25">
      <c r="A449" s="244">
        <v>443</v>
      </c>
      <c r="B449" s="251" t="str">
        <f>IF('Devis - Autres'!B448="","",'Devis - Autres'!B448)</f>
        <v/>
      </c>
      <c r="C449" s="252" t="str">
        <f>IF('Devis - Autres'!C448="","",'Devis - Autres'!C448)</f>
        <v/>
      </c>
      <c r="D449" s="252" t="str">
        <f>IF('Devis - Autres'!D448="","",'Devis - Autres'!D448)</f>
        <v/>
      </c>
      <c r="E449" s="251" t="str">
        <f>IF('Devis - Autres'!E448="","",'Devis - Autres'!E448)</f>
        <v/>
      </c>
      <c r="F449" s="253" t="str">
        <f>IF('Devis - Autres'!F448="","",'Devis - Autres'!F448)</f>
        <v/>
      </c>
      <c r="G449" s="253" t="str">
        <f>IF('Devis - Autres'!G448="","",'Devis - Autres'!G448)</f>
        <v/>
      </c>
      <c r="H449" s="253" t="str">
        <f>IF('Devis - Autres'!H448="","",'Devis - Autres'!H448)</f>
        <v/>
      </c>
      <c r="I449" s="94"/>
      <c r="J449" s="254" t="str">
        <f t="shared" si="19"/>
        <v/>
      </c>
      <c r="K449" s="154" t="str">
        <f t="shared" si="20"/>
        <v/>
      </c>
      <c r="L449" s="258" t="str">
        <f t="shared" si="21"/>
        <v/>
      </c>
      <c r="M449" s="259"/>
      <c r="N449" s="126"/>
    </row>
    <row r="450" spans="1:14" ht="20.100000000000001" customHeight="1" x14ac:dyDescent="0.25">
      <c r="A450" s="244">
        <v>444</v>
      </c>
      <c r="B450" s="251" t="str">
        <f>IF('Devis - Autres'!B449="","",'Devis - Autres'!B449)</f>
        <v/>
      </c>
      <c r="C450" s="252" t="str">
        <f>IF('Devis - Autres'!C449="","",'Devis - Autres'!C449)</f>
        <v/>
      </c>
      <c r="D450" s="252" t="str">
        <f>IF('Devis - Autres'!D449="","",'Devis - Autres'!D449)</f>
        <v/>
      </c>
      <c r="E450" s="251" t="str">
        <f>IF('Devis - Autres'!E449="","",'Devis - Autres'!E449)</f>
        <v/>
      </c>
      <c r="F450" s="253" t="str">
        <f>IF('Devis - Autres'!F449="","",'Devis - Autres'!F449)</f>
        <v/>
      </c>
      <c r="G450" s="253" t="str">
        <f>IF('Devis - Autres'!G449="","",'Devis - Autres'!G449)</f>
        <v/>
      </c>
      <c r="H450" s="253" t="str">
        <f>IF('Devis - Autres'!H449="","",'Devis - Autres'!H449)</f>
        <v/>
      </c>
      <c r="I450" s="94"/>
      <c r="J450" s="254" t="str">
        <f t="shared" si="19"/>
        <v/>
      </c>
      <c r="K450" s="154" t="str">
        <f t="shared" si="20"/>
        <v/>
      </c>
      <c r="L450" s="258" t="str">
        <f t="shared" si="21"/>
        <v/>
      </c>
      <c r="M450" s="259"/>
      <c r="N450" s="126"/>
    </row>
    <row r="451" spans="1:14" ht="20.100000000000001" customHeight="1" x14ac:dyDescent="0.25">
      <c r="A451" s="244">
        <v>445</v>
      </c>
      <c r="B451" s="251" t="str">
        <f>IF('Devis - Autres'!B450="","",'Devis - Autres'!B450)</f>
        <v/>
      </c>
      <c r="C451" s="252" t="str">
        <f>IF('Devis - Autres'!C450="","",'Devis - Autres'!C450)</f>
        <v/>
      </c>
      <c r="D451" s="252" t="str">
        <f>IF('Devis - Autres'!D450="","",'Devis - Autres'!D450)</f>
        <v/>
      </c>
      <c r="E451" s="251" t="str">
        <f>IF('Devis - Autres'!E450="","",'Devis - Autres'!E450)</f>
        <v/>
      </c>
      <c r="F451" s="253" t="str">
        <f>IF('Devis - Autres'!F450="","",'Devis - Autres'!F450)</f>
        <v/>
      </c>
      <c r="G451" s="253" t="str">
        <f>IF('Devis - Autres'!G450="","",'Devis - Autres'!G450)</f>
        <v/>
      </c>
      <c r="H451" s="253" t="str">
        <f>IF('Devis - Autres'!H450="","",'Devis - Autres'!H450)</f>
        <v/>
      </c>
      <c r="I451" s="94"/>
      <c r="J451" s="254" t="str">
        <f t="shared" si="19"/>
        <v/>
      </c>
      <c r="K451" s="154" t="str">
        <f t="shared" si="20"/>
        <v/>
      </c>
      <c r="L451" s="258" t="str">
        <f t="shared" si="21"/>
        <v/>
      </c>
      <c r="M451" s="259"/>
      <c r="N451" s="126"/>
    </row>
    <row r="452" spans="1:14" ht="20.100000000000001" customHeight="1" x14ac:dyDescent="0.25">
      <c r="A452" s="244">
        <v>446</v>
      </c>
      <c r="B452" s="251" t="str">
        <f>IF('Devis - Autres'!B451="","",'Devis - Autres'!B451)</f>
        <v/>
      </c>
      <c r="C452" s="252" t="str">
        <f>IF('Devis - Autres'!C451="","",'Devis - Autres'!C451)</f>
        <v/>
      </c>
      <c r="D452" s="252" t="str">
        <f>IF('Devis - Autres'!D451="","",'Devis - Autres'!D451)</f>
        <v/>
      </c>
      <c r="E452" s="251" t="str">
        <f>IF('Devis - Autres'!E451="","",'Devis - Autres'!E451)</f>
        <v/>
      </c>
      <c r="F452" s="253" t="str">
        <f>IF('Devis - Autres'!F451="","",'Devis - Autres'!F451)</f>
        <v/>
      </c>
      <c r="G452" s="253" t="str">
        <f>IF('Devis - Autres'!G451="","",'Devis - Autres'!G451)</f>
        <v/>
      </c>
      <c r="H452" s="253" t="str">
        <f>IF('Devis - Autres'!H451="","",'Devis - Autres'!H451)</f>
        <v/>
      </c>
      <c r="I452" s="94"/>
      <c r="J452" s="254" t="str">
        <f t="shared" si="19"/>
        <v/>
      </c>
      <c r="K452" s="154" t="str">
        <f t="shared" si="20"/>
        <v/>
      </c>
      <c r="L452" s="258" t="str">
        <f t="shared" si="21"/>
        <v/>
      </c>
      <c r="M452" s="259"/>
      <c r="N452" s="126"/>
    </row>
    <row r="453" spans="1:14" ht="20.100000000000001" customHeight="1" x14ac:dyDescent="0.25">
      <c r="A453" s="244">
        <v>447</v>
      </c>
      <c r="B453" s="251" t="str">
        <f>IF('Devis - Autres'!B452="","",'Devis - Autres'!B452)</f>
        <v/>
      </c>
      <c r="C453" s="252" t="str">
        <f>IF('Devis - Autres'!C452="","",'Devis - Autres'!C452)</f>
        <v/>
      </c>
      <c r="D453" s="252" t="str">
        <f>IF('Devis - Autres'!D452="","",'Devis - Autres'!D452)</f>
        <v/>
      </c>
      <c r="E453" s="251" t="str">
        <f>IF('Devis - Autres'!E452="","",'Devis - Autres'!E452)</f>
        <v/>
      </c>
      <c r="F453" s="253" t="str">
        <f>IF('Devis - Autres'!F452="","",'Devis - Autres'!F452)</f>
        <v/>
      </c>
      <c r="G453" s="253" t="str">
        <f>IF('Devis - Autres'!G452="","",'Devis - Autres'!G452)</f>
        <v/>
      </c>
      <c r="H453" s="253" t="str">
        <f>IF('Devis - Autres'!H452="","",'Devis - Autres'!H452)</f>
        <v/>
      </c>
      <c r="I453" s="94"/>
      <c r="J453" s="254" t="str">
        <f t="shared" si="19"/>
        <v/>
      </c>
      <c r="K453" s="154" t="str">
        <f t="shared" si="20"/>
        <v/>
      </c>
      <c r="L453" s="258" t="str">
        <f t="shared" si="21"/>
        <v/>
      </c>
      <c r="M453" s="259"/>
      <c r="N453" s="126"/>
    </row>
    <row r="454" spans="1:14" ht="20.100000000000001" customHeight="1" x14ac:dyDescent="0.25">
      <c r="A454" s="244">
        <v>448</v>
      </c>
      <c r="B454" s="251" t="str">
        <f>IF('Devis - Autres'!B453="","",'Devis - Autres'!B453)</f>
        <v/>
      </c>
      <c r="C454" s="252" t="str">
        <f>IF('Devis - Autres'!C453="","",'Devis - Autres'!C453)</f>
        <v/>
      </c>
      <c r="D454" s="252" t="str">
        <f>IF('Devis - Autres'!D453="","",'Devis - Autres'!D453)</f>
        <v/>
      </c>
      <c r="E454" s="251" t="str">
        <f>IF('Devis - Autres'!E453="","",'Devis - Autres'!E453)</f>
        <v/>
      </c>
      <c r="F454" s="253" t="str">
        <f>IF('Devis - Autres'!F453="","",'Devis - Autres'!F453)</f>
        <v/>
      </c>
      <c r="G454" s="253" t="str">
        <f>IF('Devis - Autres'!G453="","",'Devis - Autres'!G453)</f>
        <v/>
      </c>
      <c r="H454" s="253" t="str">
        <f>IF('Devis - Autres'!H453="","",'Devis - Autres'!H453)</f>
        <v/>
      </c>
      <c r="I454" s="94"/>
      <c r="J454" s="254" t="str">
        <f t="shared" si="19"/>
        <v/>
      </c>
      <c r="K454" s="154" t="str">
        <f t="shared" si="20"/>
        <v/>
      </c>
      <c r="L454" s="258" t="str">
        <f t="shared" si="21"/>
        <v/>
      </c>
      <c r="M454" s="259"/>
      <c r="N454" s="126"/>
    </row>
    <row r="455" spans="1:14" ht="20.100000000000001" customHeight="1" x14ac:dyDescent="0.25">
      <c r="A455" s="244">
        <v>449</v>
      </c>
      <c r="B455" s="251" t="str">
        <f>IF('Devis - Autres'!B454="","",'Devis - Autres'!B454)</f>
        <v/>
      </c>
      <c r="C455" s="252" t="str">
        <f>IF('Devis - Autres'!C454="","",'Devis - Autres'!C454)</f>
        <v/>
      </c>
      <c r="D455" s="252" t="str">
        <f>IF('Devis - Autres'!D454="","",'Devis - Autres'!D454)</f>
        <v/>
      </c>
      <c r="E455" s="251" t="str">
        <f>IF('Devis - Autres'!E454="","",'Devis - Autres'!E454)</f>
        <v/>
      </c>
      <c r="F455" s="253" t="str">
        <f>IF('Devis - Autres'!F454="","",'Devis - Autres'!F454)</f>
        <v/>
      </c>
      <c r="G455" s="253" t="str">
        <f>IF('Devis - Autres'!G454="","",'Devis - Autres'!G454)</f>
        <v/>
      </c>
      <c r="H455" s="253" t="str">
        <f>IF('Devis - Autres'!H454="","",'Devis - Autres'!H454)</f>
        <v/>
      </c>
      <c r="I455" s="94"/>
      <c r="J455" s="254" t="str">
        <f t="shared" si="19"/>
        <v/>
      </c>
      <c r="K455" s="154" t="str">
        <f t="shared" si="20"/>
        <v/>
      </c>
      <c r="L455" s="258" t="str">
        <f t="shared" si="21"/>
        <v/>
      </c>
      <c r="M455" s="259"/>
      <c r="N455" s="126"/>
    </row>
    <row r="456" spans="1:14" ht="20.100000000000001" customHeight="1" x14ac:dyDescent="0.25">
      <c r="A456" s="244">
        <v>450</v>
      </c>
      <c r="B456" s="251" t="str">
        <f>IF('Devis - Autres'!B455="","",'Devis - Autres'!B455)</f>
        <v/>
      </c>
      <c r="C456" s="252" t="str">
        <f>IF('Devis - Autres'!C455="","",'Devis - Autres'!C455)</f>
        <v/>
      </c>
      <c r="D456" s="252" t="str">
        <f>IF('Devis - Autres'!D455="","",'Devis - Autres'!D455)</f>
        <v/>
      </c>
      <c r="E456" s="251" t="str">
        <f>IF('Devis - Autres'!E455="","",'Devis - Autres'!E455)</f>
        <v/>
      </c>
      <c r="F456" s="253" t="str">
        <f>IF('Devis - Autres'!F455="","",'Devis - Autres'!F455)</f>
        <v/>
      </c>
      <c r="G456" s="253" t="str">
        <f>IF('Devis - Autres'!G455="","",'Devis - Autres'!G455)</f>
        <v/>
      </c>
      <c r="H456" s="253" t="str">
        <f>IF('Devis - Autres'!H455="","",'Devis - Autres'!H455)</f>
        <v/>
      </c>
      <c r="I456" s="94"/>
      <c r="J456" s="254" t="str">
        <f t="shared" ref="J456:J506" si="22">IF($I456="","",IF($I456&gt;MAX($F456:$H456),"Le montant éligible ne peut etre supérieur au montant présenté",""))</f>
        <v/>
      </c>
      <c r="K456" s="154" t="str">
        <f t="shared" ref="K456:K506" si="23">IF(I456="","",MIN(F456,G456,H456)*1.15)</f>
        <v/>
      </c>
      <c r="L456" s="258" t="str">
        <f t="shared" ref="L456:L506" si="24">IF(K456="","",MIN(I456,K456))</f>
        <v/>
      </c>
      <c r="M456" s="259"/>
      <c r="N456" s="126"/>
    </row>
    <row r="457" spans="1:14" ht="20.100000000000001" customHeight="1" x14ac:dyDescent="0.25">
      <c r="A457" s="244">
        <v>451</v>
      </c>
      <c r="B457" s="251" t="str">
        <f>IF('Devis - Autres'!B456="","",'Devis - Autres'!B456)</f>
        <v/>
      </c>
      <c r="C457" s="252" t="str">
        <f>IF('Devis - Autres'!C456="","",'Devis - Autres'!C456)</f>
        <v/>
      </c>
      <c r="D457" s="252" t="str">
        <f>IF('Devis - Autres'!D456="","",'Devis - Autres'!D456)</f>
        <v/>
      </c>
      <c r="E457" s="251" t="str">
        <f>IF('Devis - Autres'!E456="","",'Devis - Autres'!E456)</f>
        <v/>
      </c>
      <c r="F457" s="253" t="str">
        <f>IF('Devis - Autres'!F456="","",'Devis - Autres'!F456)</f>
        <v/>
      </c>
      <c r="G457" s="253" t="str">
        <f>IF('Devis - Autres'!G456="","",'Devis - Autres'!G456)</f>
        <v/>
      </c>
      <c r="H457" s="253" t="str">
        <f>IF('Devis - Autres'!H456="","",'Devis - Autres'!H456)</f>
        <v/>
      </c>
      <c r="I457" s="94"/>
      <c r="J457" s="254" t="str">
        <f t="shared" si="22"/>
        <v/>
      </c>
      <c r="K457" s="154" t="str">
        <f t="shared" si="23"/>
        <v/>
      </c>
      <c r="L457" s="258" t="str">
        <f t="shared" si="24"/>
        <v/>
      </c>
      <c r="M457" s="259"/>
      <c r="N457" s="126"/>
    </row>
    <row r="458" spans="1:14" ht="20.100000000000001" customHeight="1" x14ac:dyDescent="0.25">
      <c r="A458" s="244">
        <v>452</v>
      </c>
      <c r="B458" s="251" t="str">
        <f>IF('Devis - Autres'!B457="","",'Devis - Autres'!B457)</f>
        <v/>
      </c>
      <c r="C458" s="252" t="str">
        <f>IF('Devis - Autres'!C457="","",'Devis - Autres'!C457)</f>
        <v/>
      </c>
      <c r="D458" s="252" t="str">
        <f>IF('Devis - Autres'!D457="","",'Devis - Autres'!D457)</f>
        <v/>
      </c>
      <c r="E458" s="251" t="str">
        <f>IF('Devis - Autres'!E457="","",'Devis - Autres'!E457)</f>
        <v/>
      </c>
      <c r="F458" s="253" t="str">
        <f>IF('Devis - Autres'!F457="","",'Devis - Autres'!F457)</f>
        <v/>
      </c>
      <c r="G458" s="253" t="str">
        <f>IF('Devis - Autres'!G457="","",'Devis - Autres'!G457)</f>
        <v/>
      </c>
      <c r="H458" s="253" t="str">
        <f>IF('Devis - Autres'!H457="","",'Devis - Autres'!H457)</f>
        <v/>
      </c>
      <c r="I458" s="94"/>
      <c r="J458" s="254" t="str">
        <f t="shared" si="22"/>
        <v/>
      </c>
      <c r="K458" s="154" t="str">
        <f t="shared" si="23"/>
        <v/>
      </c>
      <c r="L458" s="258" t="str">
        <f t="shared" si="24"/>
        <v/>
      </c>
      <c r="M458" s="259"/>
      <c r="N458" s="126"/>
    </row>
    <row r="459" spans="1:14" ht="20.100000000000001" customHeight="1" x14ac:dyDescent="0.25">
      <c r="A459" s="244">
        <v>453</v>
      </c>
      <c r="B459" s="251" t="str">
        <f>IF('Devis - Autres'!B458="","",'Devis - Autres'!B458)</f>
        <v/>
      </c>
      <c r="C459" s="252" t="str">
        <f>IF('Devis - Autres'!C458="","",'Devis - Autres'!C458)</f>
        <v/>
      </c>
      <c r="D459" s="252" t="str">
        <f>IF('Devis - Autres'!D458="","",'Devis - Autres'!D458)</f>
        <v/>
      </c>
      <c r="E459" s="251" t="str">
        <f>IF('Devis - Autres'!E458="","",'Devis - Autres'!E458)</f>
        <v/>
      </c>
      <c r="F459" s="253" t="str">
        <f>IF('Devis - Autres'!F458="","",'Devis - Autres'!F458)</f>
        <v/>
      </c>
      <c r="G459" s="253" t="str">
        <f>IF('Devis - Autres'!G458="","",'Devis - Autres'!G458)</f>
        <v/>
      </c>
      <c r="H459" s="253" t="str">
        <f>IF('Devis - Autres'!H458="","",'Devis - Autres'!H458)</f>
        <v/>
      </c>
      <c r="I459" s="94"/>
      <c r="J459" s="254" t="str">
        <f t="shared" si="22"/>
        <v/>
      </c>
      <c r="K459" s="154" t="str">
        <f t="shared" si="23"/>
        <v/>
      </c>
      <c r="L459" s="258" t="str">
        <f t="shared" si="24"/>
        <v/>
      </c>
      <c r="M459" s="259"/>
      <c r="N459" s="126"/>
    </row>
    <row r="460" spans="1:14" ht="20.100000000000001" customHeight="1" x14ac:dyDescent="0.25">
      <c r="A460" s="244">
        <v>454</v>
      </c>
      <c r="B460" s="251" t="str">
        <f>IF('Devis - Autres'!B459="","",'Devis - Autres'!B459)</f>
        <v/>
      </c>
      <c r="C460" s="252" t="str">
        <f>IF('Devis - Autres'!C459="","",'Devis - Autres'!C459)</f>
        <v/>
      </c>
      <c r="D460" s="252" t="str">
        <f>IF('Devis - Autres'!D459="","",'Devis - Autres'!D459)</f>
        <v/>
      </c>
      <c r="E460" s="251" t="str">
        <f>IF('Devis - Autres'!E459="","",'Devis - Autres'!E459)</f>
        <v/>
      </c>
      <c r="F460" s="253" t="str">
        <f>IF('Devis - Autres'!F459="","",'Devis - Autres'!F459)</f>
        <v/>
      </c>
      <c r="G460" s="253" t="str">
        <f>IF('Devis - Autres'!G459="","",'Devis - Autres'!G459)</f>
        <v/>
      </c>
      <c r="H460" s="253" t="str">
        <f>IF('Devis - Autres'!H459="","",'Devis - Autres'!H459)</f>
        <v/>
      </c>
      <c r="I460" s="94"/>
      <c r="J460" s="254" t="str">
        <f t="shared" si="22"/>
        <v/>
      </c>
      <c r="K460" s="154" t="str">
        <f t="shared" si="23"/>
        <v/>
      </c>
      <c r="L460" s="258" t="str">
        <f t="shared" si="24"/>
        <v/>
      </c>
      <c r="M460" s="259"/>
      <c r="N460" s="126"/>
    </row>
    <row r="461" spans="1:14" ht="20.100000000000001" customHeight="1" x14ac:dyDescent="0.25">
      <c r="A461" s="244">
        <v>455</v>
      </c>
      <c r="B461" s="251" t="str">
        <f>IF('Devis - Autres'!B460="","",'Devis - Autres'!B460)</f>
        <v/>
      </c>
      <c r="C461" s="252" t="str">
        <f>IF('Devis - Autres'!C460="","",'Devis - Autres'!C460)</f>
        <v/>
      </c>
      <c r="D461" s="252" t="str">
        <f>IF('Devis - Autres'!D460="","",'Devis - Autres'!D460)</f>
        <v/>
      </c>
      <c r="E461" s="251" t="str">
        <f>IF('Devis - Autres'!E460="","",'Devis - Autres'!E460)</f>
        <v/>
      </c>
      <c r="F461" s="253" t="str">
        <f>IF('Devis - Autres'!F460="","",'Devis - Autres'!F460)</f>
        <v/>
      </c>
      <c r="G461" s="253" t="str">
        <f>IF('Devis - Autres'!G460="","",'Devis - Autres'!G460)</f>
        <v/>
      </c>
      <c r="H461" s="253" t="str">
        <f>IF('Devis - Autres'!H460="","",'Devis - Autres'!H460)</f>
        <v/>
      </c>
      <c r="I461" s="94"/>
      <c r="J461" s="254" t="str">
        <f t="shared" si="22"/>
        <v/>
      </c>
      <c r="K461" s="154" t="str">
        <f t="shared" si="23"/>
        <v/>
      </c>
      <c r="L461" s="258" t="str">
        <f t="shared" si="24"/>
        <v/>
      </c>
      <c r="M461" s="259"/>
      <c r="N461" s="126"/>
    </row>
    <row r="462" spans="1:14" ht="20.100000000000001" customHeight="1" x14ac:dyDescent="0.25">
      <c r="A462" s="244">
        <v>456</v>
      </c>
      <c r="B462" s="251" t="str">
        <f>IF('Devis - Autres'!B461="","",'Devis - Autres'!B461)</f>
        <v/>
      </c>
      <c r="C462" s="252" t="str">
        <f>IF('Devis - Autres'!C461="","",'Devis - Autres'!C461)</f>
        <v/>
      </c>
      <c r="D462" s="252" t="str">
        <f>IF('Devis - Autres'!D461="","",'Devis - Autres'!D461)</f>
        <v/>
      </c>
      <c r="E462" s="251" t="str">
        <f>IF('Devis - Autres'!E461="","",'Devis - Autres'!E461)</f>
        <v/>
      </c>
      <c r="F462" s="253" t="str">
        <f>IF('Devis - Autres'!F461="","",'Devis - Autres'!F461)</f>
        <v/>
      </c>
      <c r="G462" s="253" t="str">
        <f>IF('Devis - Autres'!G461="","",'Devis - Autres'!G461)</f>
        <v/>
      </c>
      <c r="H462" s="253" t="str">
        <f>IF('Devis - Autres'!H461="","",'Devis - Autres'!H461)</f>
        <v/>
      </c>
      <c r="I462" s="94"/>
      <c r="J462" s="254" t="str">
        <f t="shared" si="22"/>
        <v/>
      </c>
      <c r="K462" s="154" t="str">
        <f t="shared" si="23"/>
        <v/>
      </c>
      <c r="L462" s="258" t="str">
        <f t="shared" si="24"/>
        <v/>
      </c>
      <c r="M462" s="259"/>
      <c r="N462" s="126"/>
    </row>
    <row r="463" spans="1:14" ht="20.100000000000001" customHeight="1" x14ac:dyDescent="0.25">
      <c r="A463" s="244">
        <v>457</v>
      </c>
      <c r="B463" s="251" t="str">
        <f>IF('Devis - Autres'!B462="","",'Devis - Autres'!B462)</f>
        <v/>
      </c>
      <c r="C463" s="252" t="str">
        <f>IF('Devis - Autres'!C462="","",'Devis - Autres'!C462)</f>
        <v/>
      </c>
      <c r="D463" s="252" t="str">
        <f>IF('Devis - Autres'!D462="","",'Devis - Autres'!D462)</f>
        <v/>
      </c>
      <c r="E463" s="251" t="str">
        <f>IF('Devis - Autres'!E462="","",'Devis - Autres'!E462)</f>
        <v/>
      </c>
      <c r="F463" s="253" t="str">
        <f>IF('Devis - Autres'!F462="","",'Devis - Autres'!F462)</f>
        <v/>
      </c>
      <c r="G463" s="253" t="str">
        <f>IF('Devis - Autres'!G462="","",'Devis - Autres'!G462)</f>
        <v/>
      </c>
      <c r="H463" s="253" t="str">
        <f>IF('Devis - Autres'!H462="","",'Devis - Autres'!H462)</f>
        <v/>
      </c>
      <c r="I463" s="94"/>
      <c r="J463" s="254" t="str">
        <f t="shared" si="22"/>
        <v/>
      </c>
      <c r="K463" s="154" t="str">
        <f t="shared" si="23"/>
        <v/>
      </c>
      <c r="L463" s="258" t="str">
        <f t="shared" si="24"/>
        <v/>
      </c>
      <c r="M463" s="259"/>
      <c r="N463" s="126"/>
    </row>
    <row r="464" spans="1:14" ht="20.100000000000001" customHeight="1" x14ac:dyDescent="0.25">
      <c r="A464" s="244">
        <v>458</v>
      </c>
      <c r="B464" s="251" t="str">
        <f>IF('Devis - Autres'!B463="","",'Devis - Autres'!B463)</f>
        <v/>
      </c>
      <c r="C464" s="252" t="str">
        <f>IF('Devis - Autres'!C463="","",'Devis - Autres'!C463)</f>
        <v/>
      </c>
      <c r="D464" s="252" t="str">
        <f>IF('Devis - Autres'!D463="","",'Devis - Autres'!D463)</f>
        <v/>
      </c>
      <c r="E464" s="251" t="str">
        <f>IF('Devis - Autres'!E463="","",'Devis - Autres'!E463)</f>
        <v/>
      </c>
      <c r="F464" s="253" t="str">
        <f>IF('Devis - Autres'!F463="","",'Devis - Autres'!F463)</f>
        <v/>
      </c>
      <c r="G464" s="253" t="str">
        <f>IF('Devis - Autres'!G463="","",'Devis - Autres'!G463)</f>
        <v/>
      </c>
      <c r="H464" s="253" t="str">
        <f>IF('Devis - Autres'!H463="","",'Devis - Autres'!H463)</f>
        <v/>
      </c>
      <c r="I464" s="94"/>
      <c r="J464" s="254" t="str">
        <f t="shared" si="22"/>
        <v/>
      </c>
      <c r="K464" s="154" t="str">
        <f t="shared" si="23"/>
        <v/>
      </c>
      <c r="L464" s="258" t="str">
        <f t="shared" si="24"/>
        <v/>
      </c>
      <c r="M464" s="259"/>
      <c r="N464" s="126"/>
    </row>
    <row r="465" spans="1:14" ht="20.100000000000001" customHeight="1" x14ac:dyDescent="0.25">
      <c r="A465" s="244">
        <v>459</v>
      </c>
      <c r="B465" s="251" t="str">
        <f>IF('Devis - Autres'!B464="","",'Devis - Autres'!B464)</f>
        <v/>
      </c>
      <c r="C465" s="252" t="str">
        <f>IF('Devis - Autres'!C464="","",'Devis - Autres'!C464)</f>
        <v/>
      </c>
      <c r="D465" s="252" t="str">
        <f>IF('Devis - Autres'!D464="","",'Devis - Autres'!D464)</f>
        <v/>
      </c>
      <c r="E465" s="251" t="str">
        <f>IF('Devis - Autres'!E464="","",'Devis - Autres'!E464)</f>
        <v/>
      </c>
      <c r="F465" s="253" t="str">
        <f>IF('Devis - Autres'!F464="","",'Devis - Autres'!F464)</f>
        <v/>
      </c>
      <c r="G465" s="253" t="str">
        <f>IF('Devis - Autres'!G464="","",'Devis - Autres'!G464)</f>
        <v/>
      </c>
      <c r="H465" s="253" t="str">
        <f>IF('Devis - Autres'!H464="","",'Devis - Autres'!H464)</f>
        <v/>
      </c>
      <c r="I465" s="94"/>
      <c r="J465" s="254" t="str">
        <f t="shared" si="22"/>
        <v/>
      </c>
      <c r="K465" s="154" t="str">
        <f t="shared" si="23"/>
        <v/>
      </c>
      <c r="L465" s="258" t="str">
        <f t="shared" si="24"/>
        <v/>
      </c>
      <c r="M465" s="259"/>
      <c r="N465" s="126"/>
    </row>
    <row r="466" spans="1:14" ht="20.100000000000001" customHeight="1" x14ac:dyDescent="0.25">
      <c r="A466" s="244">
        <v>460</v>
      </c>
      <c r="B466" s="251" t="str">
        <f>IF('Devis - Autres'!B465="","",'Devis - Autres'!B465)</f>
        <v/>
      </c>
      <c r="C466" s="252" t="str">
        <f>IF('Devis - Autres'!C465="","",'Devis - Autres'!C465)</f>
        <v/>
      </c>
      <c r="D466" s="252" t="str">
        <f>IF('Devis - Autres'!D465="","",'Devis - Autres'!D465)</f>
        <v/>
      </c>
      <c r="E466" s="251" t="str">
        <f>IF('Devis - Autres'!E465="","",'Devis - Autres'!E465)</f>
        <v/>
      </c>
      <c r="F466" s="253" t="str">
        <f>IF('Devis - Autres'!F465="","",'Devis - Autres'!F465)</f>
        <v/>
      </c>
      <c r="G466" s="253" t="str">
        <f>IF('Devis - Autres'!G465="","",'Devis - Autres'!G465)</f>
        <v/>
      </c>
      <c r="H466" s="253" t="str">
        <f>IF('Devis - Autres'!H465="","",'Devis - Autres'!H465)</f>
        <v/>
      </c>
      <c r="I466" s="94"/>
      <c r="J466" s="254" t="str">
        <f t="shared" si="22"/>
        <v/>
      </c>
      <c r="K466" s="154" t="str">
        <f t="shared" si="23"/>
        <v/>
      </c>
      <c r="L466" s="258" t="str">
        <f t="shared" si="24"/>
        <v/>
      </c>
      <c r="M466" s="259"/>
      <c r="N466" s="126"/>
    </row>
    <row r="467" spans="1:14" ht="20.100000000000001" customHeight="1" x14ac:dyDescent="0.25">
      <c r="A467" s="244">
        <v>461</v>
      </c>
      <c r="B467" s="251" t="str">
        <f>IF('Devis - Autres'!B466="","",'Devis - Autres'!B466)</f>
        <v/>
      </c>
      <c r="C467" s="252" t="str">
        <f>IF('Devis - Autres'!C466="","",'Devis - Autres'!C466)</f>
        <v/>
      </c>
      <c r="D467" s="252" t="str">
        <f>IF('Devis - Autres'!D466="","",'Devis - Autres'!D466)</f>
        <v/>
      </c>
      <c r="E467" s="251" t="str">
        <f>IF('Devis - Autres'!E466="","",'Devis - Autres'!E466)</f>
        <v/>
      </c>
      <c r="F467" s="253" t="str">
        <f>IF('Devis - Autres'!F466="","",'Devis - Autres'!F466)</f>
        <v/>
      </c>
      <c r="G467" s="253" t="str">
        <f>IF('Devis - Autres'!G466="","",'Devis - Autres'!G466)</f>
        <v/>
      </c>
      <c r="H467" s="253" t="str">
        <f>IF('Devis - Autres'!H466="","",'Devis - Autres'!H466)</f>
        <v/>
      </c>
      <c r="I467" s="94"/>
      <c r="J467" s="254" t="str">
        <f t="shared" si="22"/>
        <v/>
      </c>
      <c r="K467" s="154" t="str">
        <f t="shared" si="23"/>
        <v/>
      </c>
      <c r="L467" s="258" t="str">
        <f t="shared" si="24"/>
        <v/>
      </c>
      <c r="M467" s="259"/>
      <c r="N467" s="126"/>
    </row>
    <row r="468" spans="1:14" ht="20.100000000000001" customHeight="1" x14ac:dyDescent="0.25">
      <c r="A468" s="244">
        <v>462</v>
      </c>
      <c r="B468" s="251" t="str">
        <f>IF('Devis - Autres'!B467="","",'Devis - Autres'!B467)</f>
        <v/>
      </c>
      <c r="C468" s="252" t="str">
        <f>IF('Devis - Autres'!C467="","",'Devis - Autres'!C467)</f>
        <v/>
      </c>
      <c r="D468" s="252" t="str">
        <f>IF('Devis - Autres'!D467="","",'Devis - Autres'!D467)</f>
        <v/>
      </c>
      <c r="E468" s="251" t="str">
        <f>IF('Devis - Autres'!E467="","",'Devis - Autres'!E467)</f>
        <v/>
      </c>
      <c r="F468" s="253" t="str">
        <f>IF('Devis - Autres'!F467="","",'Devis - Autres'!F467)</f>
        <v/>
      </c>
      <c r="G468" s="253" t="str">
        <f>IF('Devis - Autres'!G467="","",'Devis - Autres'!G467)</f>
        <v/>
      </c>
      <c r="H468" s="253" t="str">
        <f>IF('Devis - Autres'!H467="","",'Devis - Autres'!H467)</f>
        <v/>
      </c>
      <c r="I468" s="94"/>
      <c r="J468" s="254" t="str">
        <f t="shared" si="22"/>
        <v/>
      </c>
      <c r="K468" s="154" t="str">
        <f t="shared" si="23"/>
        <v/>
      </c>
      <c r="L468" s="258" t="str">
        <f t="shared" si="24"/>
        <v/>
      </c>
      <c r="M468" s="259"/>
      <c r="N468" s="126"/>
    </row>
    <row r="469" spans="1:14" ht="20.100000000000001" customHeight="1" x14ac:dyDescent="0.25">
      <c r="A469" s="244">
        <v>463</v>
      </c>
      <c r="B469" s="251" t="str">
        <f>IF('Devis - Autres'!B468="","",'Devis - Autres'!B468)</f>
        <v/>
      </c>
      <c r="C469" s="252" t="str">
        <f>IF('Devis - Autres'!C468="","",'Devis - Autres'!C468)</f>
        <v/>
      </c>
      <c r="D469" s="252" t="str">
        <f>IF('Devis - Autres'!D468="","",'Devis - Autres'!D468)</f>
        <v/>
      </c>
      <c r="E469" s="251" t="str">
        <f>IF('Devis - Autres'!E468="","",'Devis - Autres'!E468)</f>
        <v/>
      </c>
      <c r="F469" s="253" t="str">
        <f>IF('Devis - Autres'!F468="","",'Devis - Autres'!F468)</f>
        <v/>
      </c>
      <c r="G469" s="253" t="str">
        <f>IF('Devis - Autres'!G468="","",'Devis - Autres'!G468)</f>
        <v/>
      </c>
      <c r="H469" s="253" t="str">
        <f>IF('Devis - Autres'!H468="","",'Devis - Autres'!H468)</f>
        <v/>
      </c>
      <c r="I469" s="94"/>
      <c r="J469" s="254" t="str">
        <f t="shared" si="22"/>
        <v/>
      </c>
      <c r="K469" s="154" t="str">
        <f t="shared" si="23"/>
        <v/>
      </c>
      <c r="L469" s="258" t="str">
        <f t="shared" si="24"/>
        <v/>
      </c>
      <c r="M469" s="259"/>
      <c r="N469" s="126"/>
    </row>
    <row r="470" spans="1:14" ht="20.100000000000001" customHeight="1" x14ac:dyDescent="0.25">
      <c r="A470" s="244">
        <v>464</v>
      </c>
      <c r="B470" s="251" t="str">
        <f>IF('Devis - Autres'!B469="","",'Devis - Autres'!B469)</f>
        <v/>
      </c>
      <c r="C470" s="252" t="str">
        <f>IF('Devis - Autres'!C469="","",'Devis - Autres'!C469)</f>
        <v/>
      </c>
      <c r="D470" s="252" t="str">
        <f>IF('Devis - Autres'!D469="","",'Devis - Autres'!D469)</f>
        <v/>
      </c>
      <c r="E470" s="251" t="str">
        <f>IF('Devis - Autres'!E469="","",'Devis - Autres'!E469)</f>
        <v/>
      </c>
      <c r="F470" s="253" t="str">
        <f>IF('Devis - Autres'!F469="","",'Devis - Autres'!F469)</f>
        <v/>
      </c>
      <c r="G470" s="253" t="str">
        <f>IF('Devis - Autres'!G469="","",'Devis - Autres'!G469)</f>
        <v/>
      </c>
      <c r="H470" s="253" t="str">
        <f>IF('Devis - Autres'!H469="","",'Devis - Autres'!H469)</f>
        <v/>
      </c>
      <c r="I470" s="94"/>
      <c r="J470" s="254" t="str">
        <f t="shared" si="22"/>
        <v/>
      </c>
      <c r="K470" s="154" t="str">
        <f t="shared" si="23"/>
        <v/>
      </c>
      <c r="L470" s="258" t="str">
        <f t="shared" si="24"/>
        <v/>
      </c>
      <c r="M470" s="259"/>
      <c r="N470" s="126"/>
    </row>
    <row r="471" spans="1:14" ht="20.100000000000001" customHeight="1" x14ac:dyDescent="0.25">
      <c r="A471" s="244">
        <v>465</v>
      </c>
      <c r="B471" s="251" t="str">
        <f>IF('Devis - Autres'!B470="","",'Devis - Autres'!B470)</f>
        <v/>
      </c>
      <c r="C471" s="252" t="str">
        <f>IF('Devis - Autres'!C470="","",'Devis - Autres'!C470)</f>
        <v/>
      </c>
      <c r="D471" s="252" t="str">
        <f>IF('Devis - Autres'!D470="","",'Devis - Autres'!D470)</f>
        <v/>
      </c>
      <c r="E471" s="251" t="str">
        <f>IF('Devis - Autres'!E470="","",'Devis - Autres'!E470)</f>
        <v/>
      </c>
      <c r="F471" s="253" t="str">
        <f>IF('Devis - Autres'!F470="","",'Devis - Autres'!F470)</f>
        <v/>
      </c>
      <c r="G471" s="253" t="str">
        <f>IF('Devis - Autres'!G470="","",'Devis - Autres'!G470)</f>
        <v/>
      </c>
      <c r="H471" s="253" t="str">
        <f>IF('Devis - Autres'!H470="","",'Devis - Autres'!H470)</f>
        <v/>
      </c>
      <c r="I471" s="94"/>
      <c r="J471" s="254" t="str">
        <f t="shared" si="22"/>
        <v/>
      </c>
      <c r="K471" s="154" t="str">
        <f t="shared" si="23"/>
        <v/>
      </c>
      <c r="L471" s="258" t="str">
        <f t="shared" si="24"/>
        <v/>
      </c>
      <c r="M471" s="259"/>
      <c r="N471" s="126"/>
    </row>
    <row r="472" spans="1:14" ht="20.100000000000001" customHeight="1" x14ac:dyDescent="0.25">
      <c r="A472" s="244">
        <v>466</v>
      </c>
      <c r="B472" s="251" t="str">
        <f>IF('Devis - Autres'!B471="","",'Devis - Autres'!B471)</f>
        <v/>
      </c>
      <c r="C472" s="252" t="str">
        <f>IF('Devis - Autres'!C471="","",'Devis - Autres'!C471)</f>
        <v/>
      </c>
      <c r="D472" s="252" t="str">
        <f>IF('Devis - Autres'!D471="","",'Devis - Autres'!D471)</f>
        <v/>
      </c>
      <c r="E472" s="251" t="str">
        <f>IF('Devis - Autres'!E471="","",'Devis - Autres'!E471)</f>
        <v/>
      </c>
      <c r="F472" s="253" t="str">
        <f>IF('Devis - Autres'!F471="","",'Devis - Autres'!F471)</f>
        <v/>
      </c>
      <c r="G472" s="253" t="str">
        <f>IF('Devis - Autres'!G471="","",'Devis - Autres'!G471)</f>
        <v/>
      </c>
      <c r="H472" s="253" t="str">
        <f>IF('Devis - Autres'!H471="","",'Devis - Autres'!H471)</f>
        <v/>
      </c>
      <c r="I472" s="94"/>
      <c r="J472" s="254" t="str">
        <f t="shared" si="22"/>
        <v/>
      </c>
      <c r="K472" s="154" t="str">
        <f t="shared" si="23"/>
        <v/>
      </c>
      <c r="L472" s="258" t="str">
        <f t="shared" si="24"/>
        <v/>
      </c>
      <c r="M472" s="259"/>
      <c r="N472" s="126"/>
    </row>
    <row r="473" spans="1:14" ht="20.100000000000001" customHeight="1" x14ac:dyDescent="0.25">
      <c r="A473" s="244">
        <v>467</v>
      </c>
      <c r="B473" s="251" t="str">
        <f>IF('Devis - Autres'!B472="","",'Devis - Autres'!B472)</f>
        <v/>
      </c>
      <c r="C473" s="252" t="str">
        <f>IF('Devis - Autres'!C472="","",'Devis - Autres'!C472)</f>
        <v/>
      </c>
      <c r="D473" s="252" t="str">
        <f>IF('Devis - Autres'!D472="","",'Devis - Autres'!D472)</f>
        <v/>
      </c>
      <c r="E473" s="251" t="str">
        <f>IF('Devis - Autres'!E472="","",'Devis - Autres'!E472)</f>
        <v/>
      </c>
      <c r="F473" s="253" t="str">
        <f>IF('Devis - Autres'!F472="","",'Devis - Autres'!F472)</f>
        <v/>
      </c>
      <c r="G473" s="253" t="str">
        <f>IF('Devis - Autres'!G472="","",'Devis - Autres'!G472)</f>
        <v/>
      </c>
      <c r="H473" s="253" t="str">
        <f>IF('Devis - Autres'!H472="","",'Devis - Autres'!H472)</f>
        <v/>
      </c>
      <c r="I473" s="94"/>
      <c r="J473" s="254" t="str">
        <f t="shared" si="22"/>
        <v/>
      </c>
      <c r="K473" s="154" t="str">
        <f t="shared" si="23"/>
        <v/>
      </c>
      <c r="L473" s="258" t="str">
        <f t="shared" si="24"/>
        <v/>
      </c>
      <c r="M473" s="259"/>
      <c r="N473" s="126"/>
    </row>
    <row r="474" spans="1:14" ht="20.100000000000001" customHeight="1" x14ac:dyDescent="0.25">
      <c r="A474" s="244">
        <v>468</v>
      </c>
      <c r="B474" s="251" t="str">
        <f>IF('Devis - Autres'!B473="","",'Devis - Autres'!B473)</f>
        <v/>
      </c>
      <c r="C474" s="252" t="str">
        <f>IF('Devis - Autres'!C473="","",'Devis - Autres'!C473)</f>
        <v/>
      </c>
      <c r="D474" s="252" t="str">
        <f>IF('Devis - Autres'!D473="","",'Devis - Autres'!D473)</f>
        <v/>
      </c>
      <c r="E474" s="251" t="str">
        <f>IF('Devis - Autres'!E473="","",'Devis - Autres'!E473)</f>
        <v/>
      </c>
      <c r="F474" s="253" t="str">
        <f>IF('Devis - Autres'!F473="","",'Devis - Autres'!F473)</f>
        <v/>
      </c>
      <c r="G474" s="253" t="str">
        <f>IF('Devis - Autres'!G473="","",'Devis - Autres'!G473)</f>
        <v/>
      </c>
      <c r="H474" s="253" t="str">
        <f>IF('Devis - Autres'!H473="","",'Devis - Autres'!H473)</f>
        <v/>
      </c>
      <c r="I474" s="94"/>
      <c r="J474" s="254" t="str">
        <f t="shared" si="22"/>
        <v/>
      </c>
      <c r="K474" s="154" t="str">
        <f t="shared" si="23"/>
        <v/>
      </c>
      <c r="L474" s="258" t="str">
        <f t="shared" si="24"/>
        <v/>
      </c>
      <c r="M474" s="259"/>
      <c r="N474" s="126"/>
    </row>
    <row r="475" spans="1:14" ht="20.100000000000001" customHeight="1" x14ac:dyDescent="0.25">
      <c r="A475" s="244">
        <v>469</v>
      </c>
      <c r="B475" s="251" t="str">
        <f>IF('Devis - Autres'!B474="","",'Devis - Autres'!B474)</f>
        <v/>
      </c>
      <c r="C475" s="252" t="str">
        <f>IF('Devis - Autres'!C474="","",'Devis - Autres'!C474)</f>
        <v/>
      </c>
      <c r="D475" s="252" t="str">
        <f>IF('Devis - Autres'!D474="","",'Devis - Autres'!D474)</f>
        <v/>
      </c>
      <c r="E475" s="251" t="str">
        <f>IF('Devis - Autres'!E474="","",'Devis - Autres'!E474)</f>
        <v/>
      </c>
      <c r="F475" s="253" t="str">
        <f>IF('Devis - Autres'!F474="","",'Devis - Autres'!F474)</f>
        <v/>
      </c>
      <c r="G475" s="253" t="str">
        <f>IF('Devis - Autres'!G474="","",'Devis - Autres'!G474)</f>
        <v/>
      </c>
      <c r="H475" s="253" t="str">
        <f>IF('Devis - Autres'!H474="","",'Devis - Autres'!H474)</f>
        <v/>
      </c>
      <c r="I475" s="94"/>
      <c r="J475" s="254" t="str">
        <f t="shared" si="22"/>
        <v/>
      </c>
      <c r="K475" s="154" t="str">
        <f t="shared" si="23"/>
        <v/>
      </c>
      <c r="L475" s="258" t="str">
        <f t="shared" si="24"/>
        <v/>
      </c>
      <c r="M475" s="259"/>
      <c r="N475" s="126"/>
    </row>
    <row r="476" spans="1:14" ht="20.100000000000001" customHeight="1" x14ac:dyDescent="0.25">
      <c r="A476" s="244">
        <v>470</v>
      </c>
      <c r="B476" s="251" t="str">
        <f>IF('Devis - Autres'!B475="","",'Devis - Autres'!B475)</f>
        <v/>
      </c>
      <c r="C476" s="252" t="str">
        <f>IF('Devis - Autres'!C475="","",'Devis - Autres'!C475)</f>
        <v/>
      </c>
      <c r="D476" s="252" t="str">
        <f>IF('Devis - Autres'!D475="","",'Devis - Autres'!D475)</f>
        <v/>
      </c>
      <c r="E476" s="251" t="str">
        <f>IF('Devis - Autres'!E475="","",'Devis - Autres'!E475)</f>
        <v/>
      </c>
      <c r="F476" s="253" t="str">
        <f>IF('Devis - Autres'!F475="","",'Devis - Autres'!F475)</f>
        <v/>
      </c>
      <c r="G476" s="253" t="str">
        <f>IF('Devis - Autres'!G475="","",'Devis - Autres'!G475)</f>
        <v/>
      </c>
      <c r="H476" s="253" t="str">
        <f>IF('Devis - Autres'!H475="","",'Devis - Autres'!H475)</f>
        <v/>
      </c>
      <c r="I476" s="94"/>
      <c r="J476" s="254" t="str">
        <f t="shared" si="22"/>
        <v/>
      </c>
      <c r="K476" s="154" t="str">
        <f t="shared" si="23"/>
        <v/>
      </c>
      <c r="L476" s="258" t="str">
        <f t="shared" si="24"/>
        <v/>
      </c>
      <c r="M476" s="259"/>
      <c r="N476" s="126"/>
    </row>
    <row r="477" spans="1:14" ht="20.100000000000001" customHeight="1" x14ac:dyDescent="0.25">
      <c r="A477" s="244">
        <v>471</v>
      </c>
      <c r="B477" s="251" t="str">
        <f>IF('Devis - Autres'!B476="","",'Devis - Autres'!B476)</f>
        <v/>
      </c>
      <c r="C477" s="252" t="str">
        <f>IF('Devis - Autres'!C476="","",'Devis - Autres'!C476)</f>
        <v/>
      </c>
      <c r="D477" s="252" t="str">
        <f>IF('Devis - Autres'!D476="","",'Devis - Autres'!D476)</f>
        <v/>
      </c>
      <c r="E477" s="251" t="str">
        <f>IF('Devis - Autres'!E476="","",'Devis - Autres'!E476)</f>
        <v/>
      </c>
      <c r="F477" s="253" t="str">
        <f>IF('Devis - Autres'!F476="","",'Devis - Autres'!F476)</f>
        <v/>
      </c>
      <c r="G477" s="253" t="str">
        <f>IF('Devis - Autres'!G476="","",'Devis - Autres'!G476)</f>
        <v/>
      </c>
      <c r="H477" s="253" t="str">
        <f>IF('Devis - Autres'!H476="","",'Devis - Autres'!H476)</f>
        <v/>
      </c>
      <c r="I477" s="94"/>
      <c r="J477" s="254" t="str">
        <f t="shared" si="22"/>
        <v/>
      </c>
      <c r="K477" s="154" t="str">
        <f t="shared" si="23"/>
        <v/>
      </c>
      <c r="L477" s="258" t="str">
        <f t="shared" si="24"/>
        <v/>
      </c>
      <c r="M477" s="259"/>
      <c r="N477" s="126"/>
    </row>
    <row r="478" spans="1:14" ht="20.100000000000001" customHeight="1" x14ac:dyDescent="0.25">
      <c r="A478" s="244">
        <v>472</v>
      </c>
      <c r="B478" s="251" t="str">
        <f>IF('Devis - Autres'!B477="","",'Devis - Autres'!B477)</f>
        <v/>
      </c>
      <c r="C478" s="252" t="str">
        <f>IF('Devis - Autres'!C477="","",'Devis - Autres'!C477)</f>
        <v/>
      </c>
      <c r="D478" s="252" t="str">
        <f>IF('Devis - Autres'!D477="","",'Devis - Autres'!D477)</f>
        <v/>
      </c>
      <c r="E478" s="251" t="str">
        <f>IF('Devis - Autres'!E477="","",'Devis - Autres'!E477)</f>
        <v/>
      </c>
      <c r="F478" s="253" t="str">
        <f>IF('Devis - Autres'!F477="","",'Devis - Autres'!F477)</f>
        <v/>
      </c>
      <c r="G478" s="253" t="str">
        <f>IF('Devis - Autres'!G477="","",'Devis - Autres'!G477)</f>
        <v/>
      </c>
      <c r="H478" s="253" t="str">
        <f>IF('Devis - Autres'!H477="","",'Devis - Autres'!H477)</f>
        <v/>
      </c>
      <c r="I478" s="94"/>
      <c r="J478" s="254" t="str">
        <f t="shared" si="22"/>
        <v/>
      </c>
      <c r="K478" s="154" t="str">
        <f t="shared" si="23"/>
        <v/>
      </c>
      <c r="L478" s="258" t="str">
        <f t="shared" si="24"/>
        <v/>
      </c>
      <c r="M478" s="259"/>
      <c r="N478" s="126"/>
    </row>
    <row r="479" spans="1:14" ht="20.100000000000001" customHeight="1" x14ac:dyDescent="0.25">
      <c r="A479" s="244">
        <v>473</v>
      </c>
      <c r="B479" s="251" t="str">
        <f>IF('Devis - Autres'!B478="","",'Devis - Autres'!B478)</f>
        <v/>
      </c>
      <c r="C479" s="252" t="str">
        <f>IF('Devis - Autres'!C478="","",'Devis - Autres'!C478)</f>
        <v/>
      </c>
      <c r="D479" s="252" t="str">
        <f>IF('Devis - Autres'!D478="","",'Devis - Autres'!D478)</f>
        <v/>
      </c>
      <c r="E479" s="251" t="str">
        <f>IF('Devis - Autres'!E478="","",'Devis - Autres'!E478)</f>
        <v/>
      </c>
      <c r="F479" s="253" t="str">
        <f>IF('Devis - Autres'!F478="","",'Devis - Autres'!F478)</f>
        <v/>
      </c>
      <c r="G479" s="253" t="str">
        <f>IF('Devis - Autres'!G478="","",'Devis - Autres'!G478)</f>
        <v/>
      </c>
      <c r="H479" s="253" t="str">
        <f>IF('Devis - Autres'!H478="","",'Devis - Autres'!H478)</f>
        <v/>
      </c>
      <c r="I479" s="94"/>
      <c r="J479" s="254" t="str">
        <f t="shared" si="22"/>
        <v/>
      </c>
      <c r="K479" s="154" t="str">
        <f t="shared" si="23"/>
        <v/>
      </c>
      <c r="L479" s="258" t="str">
        <f t="shared" si="24"/>
        <v/>
      </c>
      <c r="M479" s="259"/>
      <c r="N479" s="126"/>
    </row>
    <row r="480" spans="1:14" ht="20.100000000000001" customHeight="1" x14ac:dyDescent="0.25">
      <c r="A480" s="244">
        <v>474</v>
      </c>
      <c r="B480" s="251" t="str">
        <f>IF('Devis - Autres'!B479="","",'Devis - Autres'!B479)</f>
        <v/>
      </c>
      <c r="C480" s="252" t="str">
        <f>IF('Devis - Autres'!C479="","",'Devis - Autres'!C479)</f>
        <v/>
      </c>
      <c r="D480" s="252" t="str">
        <f>IF('Devis - Autres'!D479="","",'Devis - Autres'!D479)</f>
        <v/>
      </c>
      <c r="E480" s="251" t="str">
        <f>IF('Devis - Autres'!E479="","",'Devis - Autres'!E479)</f>
        <v/>
      </c>
      <c r="F480" s="253" t="str">
        <f>IF('Devis - Autres'!F479="","",'Devis - Autres'!F479)</f>
        <v/>
      </c>
      <c r="G480" s="253" t="str">
        <f>IF('Devis - Autres'!G479="","",'Devis - Autres'!G479)</f>
        <v/>
      </c>
      <c r="H480" s="253" t="str">
        <f>IF('Devis - Autres'!H479="","",'Devis - Autres'!H479)</f>
        <v/>
      </c>
      <c r="I480" s="94"/>
      <c r="J480" s="254" t="str">
        <f t="shared" si="22"/>
        <v/>
      </c>
      <c r="K480" s="154" t="str">
        <f t="shared" si="23"/>
        <v/>
      </c>
      <c r="L480" s="258" t="str">
        <f t="shared" si="24"/>
        <v/>
      </c>
      <c r="M480" s="259"/>
      <c r="N480" s="126"/>
    </row>
    <row r="481" spans="1:14" ht="20.100000000000001" customHeight="1" x14ac:dyDescent="0.25">
      <c r="A481" s="244">
        <v>475</v>
      </c>
      <c r="B481" s="251" t="str">
        <f>IF('Devis - Autres'!B480="","",'Devis - Autres'!B480)</f>
        <v/>
      </c>
      <c r="C481" s="252" t="str">
        <f>IF('Devis - Autres'!C480="","",'Devis - Autres'!C480)</f>
        <v/>
      </c>
      <c r="D481" s="252" t="str">
        <f>IF('Devis - Autres'!D480="","",'Devis - Autres'!D480)</f>
        <v/>
      </c>
      <c r="E481" s="251" t="str">
        <f>IF('Devis - Autres'!E480="","",'Devis - Autres'!E480)</f>
        <v/>
      </c>
      <c r="F481" s="253" t="str">
        <f>IF('Devis - Autres'!F480="","",'Devis - Autres'!F480)</f>
        <v/>
      </c>
      <c r="G481" s="253" t="str">
        <f>IF('Devis - Autres'!G480="","",'Devis - Autres'!G480)</f>
        <v/>
      </c>
      <c r="H481" s="253" t="str">
        <f>IF('Devis - Autres'!H480="","",'Devis - Autres'!H480)</f>
        <v/>
      </c>
      <c r="I481" s="94"/>
      <c r="J481" s="254" t="str">
        <f t="shared" si="22"/>
        <v/>
      </c>
      <c r="K481" s="154" t="str">
        <f t="shared" si="23"/>
        <v/>
      </c>
      <c r="L481" s="258" t="str">
        <f t="shared" si="24"/>
        <v/>
      </c>
      <c r="M481" s="259"/>
      <c r="N481" s="126"/>
    </row>
    <row r="482" spans="1:14" ht="20.100000000000001" customHeight="1" x14ac:dyDescent="0.25">
      <c r="A482" s="244">
        <v>476</v>
      </c>
      <c r="B482" s="251" t="str">
        <f>IF('Devis - Autres'!B481="","",'Devis - Autres'!B481)</f>
        <v/>
      </c>
      <c r="C482" s="252" t="str">
        <f>IF('Devis - Autres'!C481="","",'Devis - Autres'!C481)</f>
        <v/>
      </c>
      <c r="D482" s="252" t="str">
        <f>IF('Devis - Autres'!D481="","",'Devis - Autres'!D481)</f>
        <v/>
      </c>
      <c r="E482" s="251" t="str">
        <f>IF('Devis - Autres'!E481="","",'Devis - Autres'!E481)</f>
        <v/>
      </c>
      <c r="F482" s="253" t="str">
        <f>IF('Devis - Autres'!F481="","",'Devis - Autres'!F481)</f>
        <v/>
      </c>
      <c r="G482" s="253" t="str">
        <f>IF('Devis - Autres'!G481="","",'Devis - Autres'!G481)</f>
        <v/>
      </c>
      <c r="H482" s="253" t="str">
        <f>IF('Devis - Autres'!H481="","",'Devis - Autres'!H481)</f>
        <v/>
      </c>
      <c r="I482" s="94"/>
      <c r="J482" s="254" t="str">
        <f t="shared" si="22"/>
        <v/>
      </c>
      <c r="K482" s="154" t="str">
        <f t="shared" si="23"/>
        <v/>
      </c>
      <c r="L482" s="258" t="str">
        <f t="shared" si="24"/>
        <v/>
      </c>
      <c r="M482" s="259"/>
      <c r="N482" s="126"/>
    </row>
    <row r="483" spans="1:14" ht="20.100000000000001" customHeight="1" x14ac:dyDescent="0.25">
      <c r="A483" s="244">
        <v>477</v>
      </c>
      <c r="B483" s="251" t="str">
        <f>IF('Devis - Autres'!B482="","",'Devis - Autres'!B482)</f>
        <v/>
      </c>
      <c r="C483" s="252" t="str">
        <f>IF('Devis - Autres'!C482="","",'Devis - Autres'!C482)</f>
        <v/>
      </c>
      <c r="D483" s="252" t="str">
        <f>IF('Devis - Autres'!D482="","",'Devis - Autres'!D482)</f>
        <v/>
      </c>
      <c r="E483" s="251" t="str">
        <f>IF('Devis - Autres'!E482="","",'Devis - Autres'!E482)</f>
        <v/>
      </c>
      <c r="F483" s="253" t="str">
        <f>IF('Devis - Autres'!F482="","",'Devis - Autres'!F482)</f>
        <v/>
      </c>
      <c r="G483" s="253" t="str">
        <f>IF('Devis - Autres'!G482="","",'Devis - Autres'!G482)</f>
        <v/>
      </c>
      <c r="H483" s="253" t="str">
        <f>IF('Devis - Autres'!H482="","",'Devis - Autres'!H482)</f>
        <v/>
      </c>
      <c r="I483" s="94"/>
      <c r="J483" s="254" t="str">
        <f t="shared" si="22"/>
        <v/>
      </c>
      <c r="K483" s="154" t="str">
        <f t="shared" si="23"/>
        <v/>
      </c>
      <c r="L483" s="258" t="str">
        <f t="shared" si="24"/>
        <v/>
      </c>
      <c r="M483" s="259"/>
      <c r="N483" s="126"/>
    </row>
    <row r="484" spans="1:14" ht="20.100000000000001" customHeight="1" x14ac:dyDescent="0.25">
      <c r="A484" s="244">
        <v>478</v>
      </c>
      <c r="B484" s="251" t="str">
        <f>IF('Devis - Autres'!B483="","",'Devis - Autres'!B483)</f>
        <v/>
      </c>
      <c r="C484" s="252" t="str">
        <f>IF('Devis - Autres'!C483="","",'Devis - Autres'!C483)</f>
        <v/>
      </c>
      <c r="D484" s="252" t="str">
        <f>IF('Devis - Autres'!D483="","",'Devis - Autres'!D483)</f>
        <v/>
      </c>
      <c r="E484" s="251" t="str">
        <f>IF('Devis - Autres'!E483="","",'Devis - Autres'!E483)</f>
        <v/>
      </c>
      <c r="F484" s="253" t="str">
        <f>IF('Devis - Autres'!F483="","",'Devis - Autres'!F483)</f>
        <v/>
      </c>
      <c r="G484" s="253" t="str">
        <f>IF('Devis - Autres'!G483="","",'Devis - Autres'!G483)</f>
        <v/>
      </c>
      <c r="H484" s="253" t="str">
        <f>IF('Devis - Autres'!H483="","",'Devis - Autres'!H483)</f>
        <v/>
      </c>
      <c r="I484" s="94"/>
      <c r="J484" s="254" t="str">
        <f t="shared" si="22"/>
        <v/>
      </c>
      <c r="K484" s="154" t="str">
        <f t="shared" si="23"/>
        <v/>
      </c>
      <c r="L484" s="258" t="str">
        <f t="shared" si="24"/>
        <v/>
      </c>
      <c r="M484" s="259"/>
      <c r="N484" s="126"/>
    </row>
    <row r="485" spans="1:14" ht="20.100000000000001" customHeight="1" x14ac:dyDescent="0.25">
      <c r="A485" s="244">
        <v>479</v>
      </c>
      <c r="B485" s="251" t="str">
        <f>IF('Devis - Autres'!B484="","",'Devis - Autres'!B484)</f>
        <v/>
      </c>
      <c r="C485" s="252" t="str">
        <f>IF('Devis - Autres'!C484="","",'Devis - Autres'!C484)</f>
        <v/>
      </c>
      <c r="D485" s="252" t="str">
        <f>IF('Devis - Autres'!D484="","",'Devis - Autres'!D484)</f>
        <v/>
      </c>
      <c r="E485" s="251" t="str">
        <f>IF('Devis - Autres'!E484="","",'Devis - Autres'!E484)</f>
        <v/>
      </c>
      <c r="F485" s="253" t="str">
        <f>IF('Devis - Autres'!F484="","",'Devis - Autres'!F484)</f>
        <v/>
      </c>
      <c r="G485" s="253" t="str">
        <f>IF('Devis - Autres'!G484="","",'Devis - Autres'!G484)</f>
        <v/>
      </c>
      <c r="H485" s="253" t="str">
        <f>IF('Devis - Autres'!H484="","",'Devis - Autres'!H484)</f>
        <v/>
      </c>
      <c r="I485" s="94"/>
      <c r="J485" s="254" t="str">
        <f t="shared" si="22"/>
        <v/>
      </c>
      <c r="K485" s="154" t="str">
        <f t="shared" si="23"/>
        <v/>
      </c>
      <c r="L485" s="258" t="str">
        <f t="shared" si="24"/>
        <v/>
      </c>
      <c r="M485" s="259"/>
      <c r="N485" s="126"/>
    </row>
    <row r="486" spans="1:14" ht="20.100000000000001" customHeight="1" x14ac:dyDescent="0.25">
      <c r="A486" s="244">
        <v>480</v>
      </c>
      <c r="B486" s="251" t="str">
        <f>IF('Devis - Autres'!B485="","",'Devis - Autres'!B485)</f>
        <v/>
      </c>
      <c r="C486" s="252" t="str">
        <f>IF('Devis - Autres'!C485="","",'Devis - Autres'!C485)</f>
        <v/>
      </c>
      <c r="D486" s="252" t="str">
        <f>IF('Devis - Autres'!D485="","",'Devis - Autres'!D485)</f>
        <v/>
      </c>
      <c r="E486" s="251" t="str">
        <f>IF('Devis - Autres'!E485="","",'Devis - Autres'!E485)</f>
        <v/>
      </c>
      <c r="F486" s="253" t="str">
        <f>IF('Devis - Autres'!F485="","",'Devis - Autres'!F485)</f>
        <v/>
      </c>
      <c r="G486" s="253" t="str">
        <f>IF('Devis - Autres'!G485="","",'Devis - Autres'!G485)</f>
        <v/>
      </c>
      <c r="H486" s="253" t="str">
        <f>IF('Devis - Autres'!H485="","",'Devis - Autres'!H485)</f>
        <v/>
      </c>
      <c r="I486" s="94"/>
      <c r="J486" s="254" t="str">
        <f t="shared" si="22"/>
        <v/>
      </c>
      <c r="K486" s="154" t="str">
        <f t="shared" si="23"/>
        <v/>
      </c>
      <c r="L486" s="258" t="str">
        <f t="shared" si="24"/>
        <v/>
      </c>
      <c r="M486" s="259"/>
      <c r="N486" s="126"/>
    </row>
    <row r="487" spans="1:14" ht="20.100000000000001" customHeight="1" x14ac:dyDescent="0.25">
      <c r="A487" s="244">
        <v>481</v>
      </c>
      <c r="B487" s="251" t="str">
        <f>IF('Devis - Autres'!B486="","",'Devis - Autres'!B486)</f>
        <v/>
      </c>
      <c r="C487" s="252" t="str">
        <f>IF('Devis - Autres'!C486="","",'Devis - Autres'!C486)</f>
        <v/>
      </c>
      <c r="D487" s="252" t="str">
        <f>IF('Devis - Autres'!D486="","",'Devis - Autres'!D486)</f>
        <v/>
      </c>
      <c r="E487" s="251" t="str">
        <f>IF('Devis - Autres'!E486="","",'Devis - Autres'!E486)</f>
        <v/>
      </c>
      <c r="F487" s="253" t="str">
        <f>IF('Devis - Autres'!F486="","",'Devis - Autres'!F486)</f>
        <v/>
      </c>
      <c r="G487" s="253" t="str">
        <f>IF('Devis - Autres'!G486="","",'Devis - Autres'!G486)</f>
        <v/>
      </c>
      <c r="H487" s="253" t="str">
        <f>IF('Devis - Autres'!H486="","",'Devis - Autres'!H486)</f>
        <v/>
      </c>
      <c r="I487" s="94"/>
      <c r="J487" s="254" t="str">
        <f t="shared" si="22"/>
        <v/>
      </c>
      <c r="K487" s="154" t="str">
        <f t="shared" si="23"/>
        <v/>
      </c>
      <c r="L487" s="258" t="str">
        <f t="shared" si="24"/>
        <v/>
      </c>
      <c r="M487" s="259"/>
      <c r="N487" s="126"/>
    </row>
    <row r="488" spans="1:14" ht="20.100000000000001" customHeight="1" x14ac:dyDescent="0.25">
      <c r="A488" s="244">
        <v>482</v>
      </c>
      <c r="B488" s="251" t="str">
        <f>IF('Devis - Autres'!B487="","",'Devis - Autres'!B487)</f>
        <v/>
      </c>
      <c r="C488" s="252" t="str">
        <f>IF('Devis - Autres'!C487="","",'Devis - Autres'!C487)</f>
        <v/>
      </c>
      <c r="D488" s="252" t="str">
        <f>IF('Devis - Autres'!D487="","",'Devis - Autres'!D487)</f>
        <v/>
      </c>
      <c r="E488" s="251" t="str">
        <f>IF('Devis - Autres'!E487="","",'Devis - Autres'!E487)</f>
        <v/>
      </c>
      <c r="F488" s="253" t="str">
        <f>IF('Devis - Autres'!F487="","",'Devis - Autres'!F487)</f>
        <v/>
      </c>
      <c r="G488" s="253" t="str">
        <f>IF('Devis - Autres'!G487="","",'Devis - Autres'!G487)</f>
        <v/>
      </c>
      <c r="H488" s="253" t="str">
        <f>IF('Devis - Autres'!H487="","",'Devis - Autres'!H487)</f>
        <v/>
      </c>
      <c r="I488" s="94"/>
      <c r="J488" s="254" t="str">
        <f t="shared" si="22"/>
        <v/>
      </c>
      <c r="K488" s="154" t="str">
        <f t="shared" si="23"/>
        <v/>
      </c>
      <c r="L488" s="258" t="str">
        <f t="shared" si="24"/>
        <v/>
      </c>
      <c r="M488" s="259"/>
      <c r="N488" s="126"/>
    </row>
    <row r="489" spans="1:14" ht="20.100000000000001" customHeight="1" x14ac:dyDescent="0.25">
      <c r="A489" s="244">
        <v>483</v>
      </c>
      <c r="B489" s="251" t="str">
        <f>IF('Devis - Autres'!B488="","",'Devis - Autres'!B488)</f>
        <v/>
      </c>
      <c r="C489" s="252" t="str">
        <f>IF('Devis - Autres'!C488="","",'Devis - Autres'!C488)</f>
        <v/>
      </c>
      <c r="D489" s="252" t="str">
        <f>IF('Devis - Autres'!D488="","",'Devis - Autres'!D488)</f>
        <v/>
      </c>
      <c r="E489" s="251" t="str">
        <f>IF('Devis - Autres'!E488="","",'Devis - Autres'!E488)</f>
        <v/>
      </c>
      <c r="F489" s="253" t="str">
        <f>IF('Devis - Autres'!F488="","",'Devis - Autres'!F488)</f>
        <v/>
      </c>
      <c r="G489" s="253" t="str">
        <f>IF('Devis - Autres'!G488="","",'Devis - Autres'!G488)</f>
        <v/>
      </c>
      <c r="H489" s="253" t="str">
        <f>IF('Devis - Autres'!H488="","",'Devis - Autres'!H488)</f>
        <v/>
      </c>
      <c r="I489" s="94"/>
      <c r="J489" s="254" t="str">
        <f t="shared" si="22"/>
        <v/>
      </c>
      <c r="K489" s="154" t="str">
        <f t="shared" si="23"/>
        <v/>
      </c>
      <c r="L489" s="258" t="str">
        <f t="shared" si="24"/>
        <v/>
      </c>
      <c r="M489" s="259"/>
      <c r="N489" s="126"/>
    </row>
    <row r="490" spans="1:14" ht="20.100000000000001" customHeight="1" x14ac:dyDescent="0.25">
      <c r="A490" s="244">
        <v>484</v>
      </c>
      <c r="B490" s="251" t="str">
        <f>IF('Devis - Autres'!B489="","",'Devis - Autres'!B489)</f>
        <v/>
      </c>
      <c r="C490" s="252" t="str">
        <f>IF('Devis - Autres'!C489="","",'Devis - Autres'!C489)</f>
        <v/>
      </c>
      <c r="D490" s="252" t="str">
        <f>IF('Devis - Autres'!D489="","",'Devis - Autres'!D489)</f>
        <v/>
      </c>
      <c r="E490" s="251" t="str">
        <f>IF('Devis - Autres'!E489="","",'Devis - Autres'!E489)</f>
        <v/>
      </c>
      <c r="F490" s="253" t="str">
        <f>IF('Devis - Autres'!F489="","",'Devis - Autres'!F489)</f>
        <v/>
      </c>
      <c r="G490" s="253" t="str">
        <f>IF('Devis - Autres'!G489="","",'Devis - Autres'!G489)</f>
        <v/>
      </c>
      <c r="H490" s="253" t="str">
        <f>IF('Devis - Autres'!H489="","",'Devis - Autres'!H489)</f>
        <v/>
      </c>
      <c r="I490" s="94"/>
      <c r="J490" s="254" t="str">
        <f t="shared" si="22"/>
        <v/>
      </c>
      <c r="K490" s="154" t="str">
        <f t="shared" si="23"/>
        <v/>
      </c>
      <c r="L490" s="258" t="str">
        <f t="shared" si="24"/>
        <v/>
      </c>
      <c r="M490" s="259"/>
      <c r="N490" s="126"/>
    </row>
    <row r="491" spans="1:14" ht="20.100000000000001" customHeight="1" x14ac:dyDescent="0.25">
      <c r="A491" s="244">
        <v>485</v>
      </c>
      <c r="B491" s="251" t="str">
        <f>IF('Devis - Autres'!B490="","",'Devis - Autres'!B490)</f>
        <v/>
      </c>
      <c r="C491" s="252" t="str">
        <f>IF('Devis - Autres'!C490="","",'Devis - Autres'!C490)</f>
        <v/>
      </c>
      <c r="D491" s="252" t="str">
        <f>IF('Devis - Autres'!D490="","",'Devis - Autres'!D490)</f>
        <v/>
      </c>
      <c r="E491" s="251" t="str">
        <f>IF('Devis - Autres'!E490="","",'Devis - Autres'!E490)</f>
        <v/>
      </c>
      <c r="F491" s="253" t="str">
        <f>IF('Devis - Autres'!F490="","",'Devis - Autres'!F490)</f>
        <v/>
      </c>
      <c r="G491" s="253" t="str">
        <f>IF('Devis - Autres'!G490="","",'Devis - Autres'!G490)</f>
        <v/>
      </c>
      <c r="H491" s="253" t="str">
        <f>IF('Devis - Autres'!H490="","",'Devis - Autres'!H490)</f>
        <v/>
      </c>
      <c r="I491" s="94"/>
      <c r="J491" s="254" t="str">
        <f t="shared" si="22"/>
        <v/>
      </c>
      <c r="K491" s="154" t="str">
        <f t="shared" si="23"/>
        <v/>
      </c>
      <c r="L491" s="258" t="str">
        <f t="shared" si="24"/>
        <v/>
      </c>
      <c r="M491" s="259"/>
      <c r="N491" s="126"/>
    </row>
    <row r="492" spans="1:14" ht="20.100000000000001" customHeight="1" x14ac:dyDescent="0.25">
      <c r="A492" s="244">
        <v>486</v>
      </c>
      <c r="B492" s="251" t="str">
        <f>IF('Devis - Autres'!B491="","",'Devis - Autres'!B491)</f>
        <v/>
      </c>
      <c r="C492" s="252" t="str">
        <f>IF('Devis - Autres'!C491="","",'Devis - Autres'!C491)</f>
        <v/>
      </c>
      <c r="D492" s="252" t="str">
        <f>IF('Devis - Autres'!D491="","",'Devis - Autres'!D491)</f>
        <v/>
      </c>
      <c r="E492" s="251" t="str">
        <f>IF('Devis - Autres'!E491="","",'Devis - Autres'!E491)</f>
        <v/>
      </c>
      <c r="F492" s="253" t="str">
        <f>IF('Devis - Autres'!F491="","",'Devis - Autres'!F491)</f>
        <v/>
      </c>
      <c r="G492" s="253" t="str">
        <f>IF('Devis - Autres'!G491="","",'Devis - Autres'!G491)</f>
        <v/>
      </c>
      <c r="H492" s="253" t="str">
        <f>IF('Devis - Autres'!H491="","",'Devis - Autres'!H491)</f>
        <v/>
      </c>
      <c r="I492" s="94"/>
      <c r="J492" s="254" t="str">
        <f t="shared" si="22"/>
        <v/>
      </c>
      <c r="K492" s="154" t="str">
        <f t="shared" si="23"/>
        <v/>
      </c>
      <c r="L492" s="258" t="str">
        <f t="shared" si="24"/>
        <v/>
      </c>
      <c r="M492" s="259"/>
      <c r="N492" s="126"/>
    </row>
    <row r="493" spans="1:14" ht="20.100000000000001" customHeight="1" x14ac:dyDescent="0.25">
      <c r="A493" s="244">
        <v>487</v>
      </c>
      <c r="B493" s="251" t="str">
        <f>IF('Devis - Autres'!B492="","",'Devis - Autres'!B492)</f>
        <v/>
      </c>
      <c r="C493" s="252" t="str">
        <f>IF('Devis - Autres'!C492="","",'Devis - Autres'!C492)</f>
        <v/>
      </c>
      <c r="D493" s="252" t="str">
        <f>IF('Devis - Autres'!D492="","",'Devis - Autres'!D492)</f>
        <v/>
      </c>
      <c r="E493" s="251" t="str">
        <f>IF('Devis - Autres'!E492="","",'Devis - Autres'!E492)</f>
        <v/>
      </c>
      <c r="F493" s="253" t="str">
        <f>IF('Devis - Autres'!F492="","",'Devis - Autres'!F492)</f>
        <v/>
      </c>
      <c r="G493" s="253" t="str">
        <f>IF('Devis - Autres'!G492="","",'Devis - Autres'!G492)</f>
        <v/>
      </c>
      <c r="H493" s="253" t="str">
        <f>IF('Devis - Autres'!H492="","",'Devis - Autres'!H492)</f>
        <v/>
      </c>
      <c r="I493" s="94"/>
      <c r="J493" s="254" t="str">
        <f t="shared" si="22"/>
        <v/>
      </c>
      <c r="K493" s="154" t="str">
        <f t="shared" si="23"/>
        <v/>
      </c>
      <c r="L493" s="258" t="str">
        <f t="shared" si="24"/>
        <v/>
      </c>
      <c r="M493" s="259"/>
      <c r="N493" s="126"/>
    </row>
    <row r="494" spans="1:14" ht="20.100000000000001" customHeight="1" x14ac:dyDescent="0.25">
      <c r="A494" s="244">
        <v>488</v>
      </c>
      <c r="B494" s="251" t="str">
        <f>IF('Devis - Autres'!B493="","",'Devis - Autres'!B493)</f>
        <v/>
      </c>
      <c r="C494" s="252" t="str">
        <f>IF('Devis - Autres'!C493="","",'Devis - Autres'!C493)</f>
        <v/>
      </c>
      <c r="D494" s="252" t="str">
        <f>IF('Devis - Autres'!D493="","",'Devis - Autres'!D493)</f>
        <v/>
      </c>
      <c r="E494" s="251" t="str">
        <f>IF('Devis - Autres'!E493="","",'Devis - Autres'!E493)</f>
        <v/>
      </c>
      <c r="F494" s="253" t="str">
        <f>IF('Devis - Autres'!F493="","",'Devis - Autres'!F493)</f>
        <v/>
      </c>
      <c r="G494" s="253" t="str">
        <f>IF('Devis - Autres'!G493="","",'Devis - Autres'!G493)</f>
        <v/>
      </c>
      <c r="H494" s="253" t="str">
        <f>IF('Devis - Autres'!H493="","",'Devis - Autres'!H493)</f>
        <v/>
      </c>
      <c r="I494" s="94"/>
      <c r="J494" s="254" t="str">
        <f t="shared" si="22"/>
        <v/>
      </c>
      <c r="K494" s="154" t="str">
        <f t="shared" si="23"/>
        <v/>
      </c>
      <c r="L494" s="258" t="str">
        <f t="shared" si="24"/>
        <v/>
      </c>
      <c r="M494" s="259"/>
      <c r="N494" s="126"/>
    </row>
    <row r="495" spans="1:14" ht="20.100000000000001" customHeight="1" x14ac:dyDescent="0.25">
      <c r="A495" s="244">
        <v>489</v>
      </c>
      <c r="B495" s="251" t="str">
        <f>IF('Devis - Autres'!B494="","",'Devis - Autres'!B494)</f>
        <v/>
      </c>
      <c r="C495" s="252" t="str">
        <f>IF('Devis - Autres'!C494="","",'Devis - Autres'!C494)</f>
        <v/>
      </c>
      <c r="D495" s="252" t="str">
        <f>IF('Devis - Autres'!D494="","",'Devis - Autres'!D494)</f>
        <v/>
      </c>
      <c r="E495" s="251" t="str">
        <f>IF('Devis - Autres'!E494="","",'Devis - Autres'!E494)</f>
        <v/>
      </c>
      <c r="F495" s="253" t="str">
        <f>IF('Devis - Autres'!F494="","",'Devis - Autres'!F494)</f>
        <v/>
      </c>
      <c r="G495" s="253" t="str">
        <f>IF('Devis - Autres'!G494="","",'Devis - Autres'!G494)</f>
        <v/>
      </c>
      <c r="H495" s="253" t="str">
        <f>IF('Devis - Autres'!H494="","",'Devis - Autres'!H494)</f>
        <v/>
      </c>
      <c r="I495" s="94"/>
      <c r="J495" s="254" t="str">
        <f t="shared" si="22"/>
        <v/>
      </c>
      <c r="K495" s="154" t="str">
        <f t="shared" si="23"/>
        <v/>
      </c>
      <c r="L495" s="258" t="str">
        <f t="shared" si="24"/>
        <v/>
      </c>
      <c r="M495" s="259"/>
      <c r="N495" s="126"/>
    </row>
    <row r="496" spans="1:14" ht="20.100000000000001" customHeight="1" x14ac:dyDescent="0.25">
      <c r="A496" s="244">
        <v>490</v>
      </c>
      <c r="B496" s="251" t="str">
        <f>IF('Devis - Autres'!B495="","",'Devis - Autres'!B495)</f>
        <v/>
      </c>
      <c r="C496" s="252" t="str">
        <f>IF('Devis - Autres'!C495="","",'Devis - Autres'!C495)</f>
        <v/>
      </c>
      <c r="D496" s="252" t="str">
        <f>IF('Devis - Autres'!D495="","",'Devis - Autres'!D495)</f>
        <v/>
      </c>
      <c r="E496" s="251" t="str">
        <f>IF('Devis - Autres'!E495="","",'Devis - Autres'!E495)</f>
        <v/>
      </c>
      <c r="F496" s="253" t="str">
        <f>IF('Devis - Autres'!F495="","",'Devis - Autres'!F495)</f>
        <v/>
      </c>
      <c r="G496" s="253" t="str">
        <f>IF('Devis - Autres'!G495="","",'Devis - Autres'!G495)</f>
        <v/>
      </c>
      <c r="H496" s="253" t="str">
        <f>IF('Devis - Autres'!H495="","",'Devis - Autres'!H495)</f>
        <v/>
      </c>
      <c r="I496" s="94"/>
      <c r="J496" s="254" t="str">
        <f t="shared" si="22"/>
        <v/>
      </c>
      <c r="K496" s="154" t="str">
        <f t="shared" si="23"/>
        <v/>
      </c>
      <c r="L496" s="258" t="str">
        <f t="shared" si="24"/>
        <v/>
      </c>
      <c r="M496" s="259"/>
      <c r="N496" s="126"/>
    </row>
    <row r="497" spans="1:14" ht="20.100000000000001" customHeight="1" x14ac:dyDescent="0.25">
      <c r="A497" s="244">
        <v>491</v>
      </c>
      <c r="B497" s="251" t="str">
        <f>IF('Devis - Autres'!B496="","",'Devis - Autres'!B496)</f>
        <v/>
      </c>
      <c r="C497" s="252" t="str">
        <f>IF('Devis - Autres'!C496="","",'Devis - Autres'!C496)</f>
        <v/>
      </c>
      <c r="D497" s="252" t="str">
        <f>IF('Devis - Autres'!D496="","",'Devis - Autres'!D496)</f>
        <v/>
      </c>
      <c r="E497" s="251" t="str">
        <f>IF('Devis - Autres'!E496="","",'Devis - Autres'!E496)</f>
        <v/>
      </c>
      <c r="F497" s="253" t="str">
        <f>IF('Devis - Autres'!F496="","",'Devis - Autres'!F496)</f>
        <v/>
      </c>
      <c r="G497" s="253" t="str">
        <f>IF('Devis - Autres'!G496="","",'Devis - Autres'!G496)</f>
        <v/>
      </c>
      <c r="H497" s="253" t="str">
        <f>IF('Devis - Autres'!H496="","",'Devis - Autres'!H496)</f>
        <v/>
      </c>
      <c r="I497" s="94"/>
      <c r="J497" s="254" t="str">
        <f t="shared" si="22"/>
        <v/>
      </c>
      <c r="K497" s="154" t="str">
        <f t="shared" si="23"/>
        <v/>
      </c>
      <c r="L497" s="258" t="str">
        <f t="shared" si="24"/>
        <v/>
      </c>
      <c r="M497" s="259"/>
      <c r="N497" s="126"/>
    </row>
    <row r="498" spans="1:14" ht="20.100000000000001" customHeight="1" x14ac:dyDescent="0.25">
      <c r="A498" s="244">
        <v>492</v>
      </c>
      <c r="B498" s="251" t="str">
        <f>IF('Devis - Autres'!B497="","",'Devis - Autres'!B497)</f>
        <v/>
      </c>
      <c r="C498" s="252" t="str">
        <f>IF('Devis - Autres'!C497="","",'Devis - Autres'!C497)</f>
        <v/>
      </c>
      <c r="D498" s="252" t="str">
        <f>IF('Devis - Autres'!D497="","",'Devis - Autres'!D497)</f>
        <v/>
      </c>
      <c r="E498" s="251" t="str">
        <f>IF('Devis - Autres'!E497="","",'Devis - Autres'!E497)</f>
        <v/>
      </c>
      <c r="F498" s="253" t="str">
        <f>IF('Devis - Autres'!F497="","",'Devis - Autres'!F497)</f>
        <v/>
      </c>
      <c r="G498" s="253" t="str">
        <f>IF('Devis - Autres'!G497="","",'Devis - Autres'!G497)</f>
        <v/>
      </c>
      <c r="H498" s="253" t="str">
        <f>IF('Devis - Autres'!H497="","",'Devis - Autres'!H497)</f>
        <v/>
      </c>
      <c r="I498" s="94"/>
      <c r="J498" s="254" t="str">
        <f t="shared" si="22"/>
        <v/>
      </c>
      <c r="K498" s="154" t="str">
        <f t="shared" si="23"/>
        <v/>
      </c>
      <c r="L498" s="258" t="str">
        <f t="shared" si="24"/>
        <v/>
      </c>
      <c r="M498" s="259"/>
      <c r="N498" s="126"/>
    </row>
    <row r="499" spans="1:14" ht="20.100000000000001" customHeight="1" x14ac:dyDescent="0.25">
      <c r="A499" s="244">
        <v>493</v>
      </c>
      <c r="B499" s="251" t="str">
        <f>IF('Devis - Autres'!B498="","",'Devis - Autres'!B498)</f>
        <v/>
      </c>
      <c r="C499" s="252" t="str">
        <f>IF('Devis - Autres'!C498="","",'Devis - Autres'!C498)</f>
        <v/>
      </c>
      <c r="D499" s="252" t="str">
        <f>IF('Devis - Autres'!D498="","",'Devis - Autres'!D498)</f>
        <v/>
      </c>
      <c r="E499" s="251" t="str">
        <f>IF('Devis - Autres'!E498="","",'Devis - Autres'!E498)</f>
        <v/>
      </c>
      <c r="F499" s="253" t="str">
        <f>IF('Devis - Autres'!F498="","",'Devis - Autres'!F498)</f>
        <v/>
      </c>
      <c r="G499" s="253" t="str">
        <f>IF('Devis - Autres'!G498="","",'Devis - Autres'!G498)</f>
        <v/>
      </c>
      <c r="H499" s="253" t="str">
        <f>IF('Devis - Autres'!H498="","",'Devis - Autres'!H498)</f>
        <v/>
      </c>
      <c r="I499" s="94"/>
      <c r="J499" s="254" t="str">
        <f t="shared" si="22"/>
        <v/>
      </c>
      <c r="K499" s="154" t="str">
        <f t="shared" si="23"/>
        <v/>
      </c>
      <c r="L499" s="258" t="str">
        <f t="shared" si="24"/>
        <v/>
      </c>
      <c r="M499" s="259"/>
      <c r="N499" s="126"/>
    </row>
    <row r="500" spans="1:14" ht="20.100000000000001" customHeight="1" x14ac:dyDescent="0.25">
      <c r="A500" s="244">
        <v>494</v>
      </c>
      <c r="B500" s="251" t="str">
        <f>IF('Devis - Autres'!B499="","",'Devis - Autres'!B499)</f>
        <v/>
      </c>
      <c r="C500" s="252" t="str">
        <f>IF('Devis - Autres'!C499="","",'Devis - Autres'!C499)</f>
        <v/>
      </c>
      <c r="D500" s="252" t="str">
        <f>IF('Devis - Autres'!D499="","",'Devis - Autres'!D499)</f>
        <v/>
      </c>
      <c r="E500" s="251" t="str">
        <f>IF('Devis - Autres'!E499="","",'Devis - Autres'!E499)</f>
        <v/>
      </c>
      <c r="F500" s="253" t="str">
        <f>IF('Devis - Autres'!F499="","",'Devis - Autres'!F499)</f>
        <v/>
      </c>
      <c r="G500" s="253" t="str">
        <f>IF('Devis - Autres'!G499="","",'Devis - Autres'!G499)</f>
        <v/>
      </c>
      <c r="H500" s="253" t="str">
        <f>IF('Devis - Autres'!H499="","",'Devis - Autres'!H499)</f>
        <v/>
      </c>
      <c r="I500" s="94"/>
      <c r="J500" s="254" t="str">
        <f t="shared" si="22"/>
        <v/>
      </c>
      <c r="K500" s="154" t="str">
        <f t="shared" si="23"/>
        <v/>
      </c>
      <c r="L500" s="258" t="str">
        <f t="shared" si="24"/>
        <v/>
      </c>
      <c r="M500" s="259"/>
      <c r="N500" s="126"/>
    </row>
    <row r="501" spans="1:14" ht="20.100000000000001" customHeight="1" x14ac:dyDescent="0.25">
      <c r="A501" s="244">
        <v>495</v>
      </c>
      <c r="B501" s="251" t="str">
        <f>IF('Devis - Autres'!B500="","",'Devis - Autres'!B500)</f>
        <v/>
      </c>
      <c r="C501" s="252" t="str">
        <f>IF('Devis - Autres'!C500="","",'Devis - Autres'!C500)</f>
        <v/>
      </c>
      <c r="D501" s="252" t="str">
        <f>IF('Devis - Autres'!D500="","",'Devis - Autres'!D500)</f>
        <v/>
      </c>
      <c r="E501" s="251" t="str">
        <f>IF('Devis - Autres'!E500="","",'Devis - Autres'!E500)</f>
        <v/>
      </c>
      <c r="F501" s="253" t="str">
        <f>IF('Devis - Autres'!F500="","",'Devis - Autres'!F500)</f>
        <v/>
      </c>
      <c r="G501" s="253" t="str">
        <f>IF('Devis - Autres'!G500="","",'Devis - Autres'!G500)</f>
        <v/>
      </c>
      <c r="H501" s="253" t="str">
        <f>IF('Devis - Autres'!H500="","",'Devis - Autres'!H500)</f>
        <v/>
      </c>
      <c r="I501" s="94"/>
      <c r="J501" s="254" t="str">
        <f t="shared" si="22"/>
        <v/>
      </c>
      <c r="K501" s="154" t="str">
        <f t="shared" si="23"/>
        <v/>
      </c>
      <c r="L501" s="258" t="str">
        <f t="shared" si="24"/>
        <v/>
      </c>
      <c r="M501" s="259"/>
      <c r="N501" s="126"/>
    </row>
    <row r="502" spans="1:14" ht="20.100000000000001" customHeight="1" x14ac:dyDescent="0.25">
      <c r="A502" s="244">
        <v>496</v>
      </c>
      <c r="B502" s="251" t="str">
        <f>IF('Devis - Autres'!B501="","",'Devis - Autres'!B501)</f>
        <v/>
      </c>
      <c r="C502" s="252" t="str">
        <f>IF('Devis - Autres'!C501="","",'Devis - Autres'!C501)</f>
        <v/>
      </c>
      <c r="D502" s="252" t="str">
        <f>IF('Devis - Autres'!D501="","",'Devis - Autres'!D501)</f>
        <v/>
      </c>
      <c r="E502" s="251" t="str">
        <f>IF('Devis - Autres'!E501="","",'Devis - Autres'!E501)</f>
        <v/>
      </c>
      <c r="F502" s="253" t="str">
        <f>IF('Devis - Autres'!F501="","",'Devis - Autres'!F501)</f>
        <v/>
      </c>
      <c r="G502" s="253" t="str">
        <f>IF('Devis - Autres'!G501="","",'Devis - Autres'!G501)</f>
        <v/>
      </c>
      <c r="H502" s="253" t="str">
        <f>IF('Devis - Autres'!H501="","",'Devis - Autres'!H501)</f>
        <v/>
      </c>
      <c r="I502" s="94"/>
      <c r="J502" s="254" t="str">
        <f t="shared" si="22"/>
        <v/>
      </c>
      <c r="K502" s="154" t="str">
        <f t="shared" si="23"/>
        <v/>
      </c>
      <c r="L502" s="258" t="str">
        <f t="shared" si="24"/>
        <v/>
      </c>
      <c r="M502" s="259"/>
      <c r="N502" s="126"/>
    </row>
    <row r="503" spans="1:14" ht="20.100000000000001" customHeight="1" x14ac:dyDescent="0.25">
      <c r="A503" s="244">
        <v>497</v>
      </c>
      <c r="B503" s="251" t="str">
        <f>IF('Devis - Autres'!B502="","",'Devis - Autres'!B502)</f>
        <v/>
      </c>
      <c r="C503" s="252" t="str">
        <f>IF('Devis - Autres'!C502="","",'Devis - Autres'!C502)</f>
        <v/>
      </c>
      <c r="D503" s="252" t="str">
        <f>IF('Devis - Autres'!D502="","",'Devis - Autres'!D502)</f>
        <v/>
      </c>
      <c r="E503" s="251" t="str">
        <f>IF('Devis - Autres'!E502="","",'Devis - Autres'!E502)</f>
        <v/>
      </c>
      <c r="F503" s="253" t="str">
        <f>IF('Devis - Autres'!F502="","",'Devis - Autres'!F502)</f>
        <v/>
      </c>
      <c r="G503" s="253" t="str">
        <f>IF('Devis - Autres'!G502="","",'Devis - Autres'!G502)</f>
        <v/>
      </c>
      <c r="H503" s="253" t="str">
        <f>IF('Devis - Autres'!H502="","",'Devis - Autres'!H502)</f>
        <v/>
      </c>
      <c r="I503" s="94"/>
      <c r="J503" s="254" t="str">
        <f t="shared" si="22"/>
        <v/>
      </c>
      <c r="K503" s="154" t="str">
        <f t="shared" si="23"/>
        <v/>
      </c>
      <c r="L503" s="258" t="str">
        <f t="shared" si="24"/>
        <v/>
      </c>
      <c r="M503" s="259"/>
      <c r="N503" s="126"/>
    </row>
    <row r="504" spans="1:14" ht="20.100000000000001" customHeight="1" x14ac:dyDescent="0.25">
      <c r="A504" s="244">
        <v>498</v>
      </c>
      <c r="B504" s="251" t="str">
        <f>IF('Devis - Autres'!B503="","",'Devis - Autres'!B503)</f>
        <v/>
      </c>
      <c r="C504" s="252" t="str">
        <f>IF('Devis - Autres'!C503="","",'Devis - Autres'!C503)</f>
        <v/>
      </c>
      <c r="D504" s="252" t="str">
        <f>IF('Devis - Autres'!D503="","",'Devis - Autres'!D503)</f>
        <v/>
      </c>
      <c r="E504" s="251" t="str">
        <f>IF('Devis - Autres'!E503="","",'Devis - Autres'!E503)</f>
        <v/>
      </c>
      <c r="F504" s="253" t="str">
        <f>IF('Devis - Autres'!F503="","",'Devis - Autres'!F503)</f>
        <v/>
      </c>
      <c r="G504" s="253" t="str">
        <f>IF('Devis - Autres'!G503="","",'Devis - Autres'!G503)</f>
        <v/>
      </c>
      <c r="H504" s="253" t="str">
        <f>IF('Devis - Autres'!H503="","",'Devis - Autres'!H503)</f>
        <v/>
      </c>
      <c r="I504" s="94"/>
      <c r="J504" s="254" t="str">
        <f t="shared" si="22"/>
        <v/>
      </c>
      <c r="K504" s="154" t="str">
        <f t="shared" si="23"/>
        <v/>
      </c>
      <c r="L504" s="258" t="str">
        <f t="shared" si="24"/>
        <v/>
      </c>
      <c r="M504" s="259"/>
      <c r="N504" s="126"/>
    </row>
    <row r="505" spans="1:14" ht="20.100000000000001" customHeight="1" x14ac:dyDescent="0.25">
      <c r="A505" s="244">
        <v>499</v>
      </c>
      <c r="B505" s="251" t="str">
        <f>IF('Devis - Autres'!B504="","",'Devis - Autres'!B504)</f>
        <v/>
      </c>
      <c r="C505" s="252" t="str">
        <f>IF('Devis - Autres'!C504="","",'Devis - Autres'!C504)</f>
        <v/>
      </c>
      <c r="D505" s="252" t="str">
        <f>IF('Devis - Autres'!D504="","",'Devis - Autres'!D504)</f>
        <v/>
      </c>
      <c r="E505" s="251" t="str">
        <f>IF('Devis - Autres'!E504="","",'Devis - Autres'!E504)</f>
        <v/>
      </c>
      <c r="F505" s="253" t="str">
        <f>IF('Devis - Autres'!F504="","",'Devis - Autres'!F504)</f>
        <v/>
      </c>
      <c r="G505" s="253" t="str">
        <f>IF('Devis - Autres'!G504="","",'Devis - Autres'!G504)</f>
        <v/>
      </c>
      <c r="H505" s="253" t="str">
        <f>IF('Devis - Autres'!H504="","",'Devis - Autres'!H504)</f>
        <v/>
      </c>
      <c r="I505" s="94"/>
      <c r="J505" s="254" t="str">
        <f t="shared" si="22"/>
        <v/>
      </c>
      <c r="K505" s="154" t="str">
        <f t="shared" si="23"/>
        <v/>
      </c>
      <c r="L505" s="258" t="str">
        <f t="shared" si="24"/>
        <v/>
      </c>
      <c r="M505" s="259"/>
      <c r="N505" s="126"/>
    </row>
    <row r="506" spans="1:14" ht="20.100000000000001" customHeight="1" thickBot="1" x14ac:dyDescent="0.3">
      <c r="A506" s="245">
        <v>500</v>
      </c>
      <c r="B506" s="255" t="str">
        <f>IF('Devis - Autres'!B505="","",'Devis - Autres'!B505)</f>
        <v/>
      </c>
      <c r="C506" s="255" t="str">
        <f>IF('Devis - Autres'!C505="","",'Devis - Autres'!C505)</f>
        <v/>
      </c>
      <c r="D506" s="255" t="str">
        <f>IF('Devis - Autres'!D505="","",'Devis - Autres'!D505)</f>
        <v/>
      </c>
      <c r="E506" s="255" t="str">
        <f>IF('Devis - Autres'!E505="","",'Devis - Autres'!E505)</f>
        <v/>
      </c>
      <c r="F506" s="256" t="str">
        <f>IF('Devis - Autres'!F505="","",'Devis - Autres'!F505)</f>
        <v/>
      </c>
      <c r="G506" s="256" t="str">
        <f>IF('Devis - Autres'!G505="","",'Devis - Autres'!G505)</f>
        <v/>
      </c>
      <c r="H506" s="256" t="str">
        <f>IF('Devis - Autres'!H505="","",'Devis - Autres'!H505)</f>
        <v/>
      </c>
      <c r="I506" s="136"/>
      <c r="J506" s="257" t="str">
        <f t="shared" si="22"/>
        <v/>
      </c>
      <c r="K506" s="155" t="str">
        <f t="shared" si="23"/>
        <v/>
      </c>
      <c r="L506" s="260" t="str">
        <f t="shared" si="24"/>
        <v/>
      </c>
      <c r="M506" s="261"/>
      <c r="N506" s="137"/>
    </row>
    <row r="507" spans="1:14" s="247" customFormat="1" ht="20.100000000000001" customHeight="1" thickBot="1" x14ac:dyDescent="0.35">
      <c r="F507" s="228"/>
      <c r="H507" s="151" t="s">
        <v>46</v>
      </c>
      <c r="I507" s="115">
        <f>SUM(I7:I506)</f>
        <v>0</v>
      </c>
      <c r="J507" s="248"/>
      <c r="K507" s="156" t="s">
        <v>46</v>
      </c>
      <c r="L507" s="115">
        <f>SUM(L7:L506)</f>
        <v>0</v>
      </c>
      <c r="N507" s="249"/>
    </row>
    <row r="508" spans="1:14" x14ac:dyDescent="0.25">
      <c r="K508" s="250"/>
    </row>
    <row r="509" spans="1:14" x14ac:dyDescent="0.25">
      <c r="K509" s="250"/>
    </row>
    <row r="510" spans="1:14" x14ac:dyDescent="0.25">
      <c r="K510" s="250"/>
    </row>
  </sheetData>
  <sheetProtection algorithmName="SHA-512" hashValue="Ix5wqs9lLeoWhLkfo71/jY7/EB9WnpYM6khoxWNqgrhY9EUDNeJ7Xtu4Fl366nb/Uu1joulZpt7FCzKTY6GCuA==" saltValue="pkqD41TK8zBMC6lsGo0H+A==" spinCount="100000" sheet="1" objects="1" scenarios="1"/>
  <mergeCells count="3">
    <mergeCell ref="A1:N1"/>
    <mergeCell ref="A2:N2"/>
    <mergeCell ref="A3:A4"/>
  </mergeCells>
  <conditionalFormatting sqref="A7:N506">
    <cfRule type="expression" dxfId="10" priority="13">
      <formula>$N7="Oui"</formula>
    </cfRule>
  </conditionalFormatting>
  <dataValidations count="2">
    <dataValidation type="list" allowBlank="1" showInputMessage="1" showErrorMessage="1" sqref="N7:N506">
      <formula1>"Oui"</formula1>
    </dataValidation>
    <dataValidation type="decimal" operator="greaterThan" allowBlank="1" showInputMessage="1" showErrorMessage="1" sqref="F7:I506 K7:L506">
      <formula1>0</formula1>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CD233E3B-D8E1-4FB8-A9A7-23F86DD13663}">
            <xm:f>B7&lt;&gt;'Devis - Autres'!B6</xm:f>
            <x14:dxf>
              <font>
                <color rgb="FFFF0000"/>
              </font>
            </x14:dxf>
          </x14:cfRule>
          <xm:sqref>B7:H506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Listes!$A$11:$A$28</xm:f>
          </x14:formula1>
          <xm:sqref>J7:J506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14</vt:i4>
      </vt:variant>
      <vt:variant>
        <vt:lpstr>Plages nommées</vt:lpstr>
      </vt:variant>
      <vt:variant>
        <vt:i4>2</vt:i4>
      </vt:variant>
    </vt:vector>
  </HeadingPairs>
  <TitlesOfParts>
    <vt:vector size="16" baseType="lpstr">
      <vt:lpstr>Notice</vt:lpstr>
      <vt:lpstr>Synthèse dépenses bénéficiaire</vt:lpstr>
      <vt:lpstr>Devis - Autres</vt:lpstr>
      <vt:lpstr>Frais de personnel</vt:lpstr>
      <vt:lpstr>Frais réels</vt:lpstr>
      <vt:lpstr>Barèmes</vt:lpstr>
      <vt:lpstr>OCS</vt:lpstr>
      <vt:lpstr>Synthèse dépenses SI</vt:lpstr>
      <vt:lpstr>Instruction Devis - Autres</vt:lpstr>
      <vt:lpstr>Instruction Frais de personnel</vt:lpstr>
      <vt:lpstr>Instruction Frais réels</vt:lpstr>
      <vt:lpstr>Instruction Barèmes</vt:lpstr>
      <vt:lpstr>Instruction OCS</vt:lpstr>
      <vt:lpstr>Listes</vt:lpstr>
      <vt:lpstr>'Synthèse dépenses bénéficiaire'!Zone_d_impression</vt:lpstr>
      <vt:lpstr>'Synthèse dépenses SI'!Zone_d_impression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Gauvain Meulle</dc:creator>
  <cp:lastModifiedBy>sephora.lutonadio</cp:lastModifiedBy>
  <cp:lastPrinted>2024-03-19T05:15:32Z</cp:lastPrinted>
  <dcterms:created xsi:type="dcterms:W3CDTF">2015-12-18T05:22:04Z</dcterms:created>
  <dcterms:modified xsi:type="dcterms:W3CDTF">2026-01-05T10:47:17Z</dcterms:modified>
</cp:coreProperties>
</file>